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58d422ddc8030c/Documents/Bootcamp Work/"/>
    </mc:Choice>
  </mc:AlternateContent>
  <xr:revisionPtr revIDLastSave="1" documentId="8_{7D6495C2-7D02-4EC2-8DAC-5EAB438AB326}" xr6:coauthVersionLast="47" xr6:coauthVersionMax="47" xr10:uidLastSave="{6B8A2C57-8A34-41A7-B41A-5E64C2D2B52D}"/>
  <bookViews>
    <workbookView xWindow="-120" yWindow="-120" windowWidth="29040" windowHeight="16440" tabRatio="857" xr2:uid="{00000000-000D-0000-FFFF-FFFF00000000}"/>
  </bookViews>
  <sheets>
    <sheet name="Datasheet" sheetId="1" r:id="rId1"/>
    <sheet name="Theater Outcomes by Launch Date" sheetId="13" r:id="rId2"/>
    <sheet name="Outcomes Based On Goals" sheetId="14" r:id="rId3"/>
    <sheet name="GB Theater Outcomes" sheetId="11" r:id="rId4"/>
    <sheet name="Edinburg Research" sheetId="8" r:id="rId5"/>
    <sheet name="Descriptive Statistics" sheetId="7" r:id="rId6"/>
    <sheet name="Category Statistics" sheetId="2" r:id="rId7"/>
    <sheet name="Subcategory Statistics" sheetId="3" r:id="rId8"/>
  </sheets>
  <definedNames>
    <definedName name="_xlnm._FilterDatabase" localSheetId="0" hidden="1">Datasheet!$A$1:$T$4115</definedName>
    <definedName name="_xlchart.v1.0" hidden="1">'GB Theater Outcomes'!$D$1</definedName>
    <definedName name="_xlchart.v1.1" hidden="1">'GB Theater Outcomes'!$D$2:$D$342</definedName>
    <definedName name="_xlchart.v1.2" hidden="1">'GB Theater Outcomes'!$E$1</definedName>
    <definedName name="_xlchart.v1.3" hidden="1">'GB Theater Outcomes'!$E$2:$E$342</definedName>
    <definedName name="Failed_Goal">#REF!</definedName>
    <definedName name="Failed_Pledge">#REF!</definedName>
  </definedNames>
  <calcPr calcId="181029"/>
  <pivotCaches>
    <pivotCache cacheId="0" r:id="rId9"/>
    <pivotCache cacheId="1" r:id="rId10"/>
    <pivotCache cacheId="4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14" l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8" i="14"/>
  <c r="C7" i="14"/>
  <c r="C6" i="14"/>
  <c r="C5" i="14"/>
  <c r="C4" i="14"/>
  <c r="C3" i="14"/>
  <c r="C2" i="14"/>
  <c r="B13" i="14"/>
  <c r="B12" i="14"/>
  <c r="B11" i="14"/>
  <c r="B10" i="14"/>
  <c r="E10" i="14" s="1"/>
  <c r="B9" i="14"/>
  <c r="B8" i="14"/>
  <c r="E8" i="14" s="1"/>
  <c r="B7" i="14"/>
  <c r="E7" i="14" s="1"/>
  <c r="B6" i="14"/>
  <c r="B5" i="14"/>
  <c r="B4" i="14"/>
  <c r="B3" i="14"/>
  <c r="B2" i="14"/>
  <c r="B22" i="7"/>
  <c r="B21" i="7"/>
  <c r="B20" i="7"/>
  <c r="B19" i="7"/>
  <c r="B18" i="7"/>
  <c r="B17" i="7"/>
  <c r="C13" i="7"/>
  <c r="C12" i="7"/>
  <c r="C11" i="7"/>
  <c r="B13" i="7"/>
  <c r="B12" i="7"/>
  <c r="B11" i="7"/>
  <c r="C6" i="7"/>
  <c r="C5" i="7"/>
  <c r="C4" i="7"/>
  <c r="B4" i="7"/>
  <c r="B6" i="7"/>
  <c r="B5" i="7"/>
  <c r="B7" i="7" s="1"/>
  <c r="F3" i="8"/>
  <c r="F4" i="8"/>
  <c r="F5" i="8"/>
  <c r="F6" i="8"/>
  <c r="F2" i="8"/>
  <c r="C2" i="8"/>
  <c r="D3" i="8"/>
  <c r="D4" i="8"/>
  <c r="D5" i="8"/>
  <c r="D6" i="8"/>
  <c r="D2" i="8"/>
  <c r="C3" i="8"/>
  <c r="C4" i="8"/>
  <c r="C5" i="8"/>
  <c r="C6" i="8"/>
  <c r="B3" i="8"/>
  <c r="B4" i="8"/>
  <c r="B5" i="8"/>
  <c r="B6" i="8"/>
  <c r="B2" i="8"/>
  <c r="C10" i="7"/>
  <c r="C9" i="7"/>
  <c r="C3" i="7"/>
  <c r="C2" i="7"/>
  <c r="B9" i="7"/>
  <c r="B10" i="7"/>
  <c r="B3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9" i="14" l="1"/>
  <c r="G9" i="14" s="1"/>
  <c r="G10" i="14"/>
  <c r="H7" i="14"/>
  <c r="H8" i="14"/>
  <c r="H10" i="14"/>
  <c r="G7" i="14"/>
  <c r="G8" i="14"/>
  <c r="E2" i="14"/>
  <c r="G2" i="14" s="1"/>
  <c r="E6" i="14"/>
  <c r="H6" i="14" s="1"/>
  <c r="F10" i="14"/>
  <c r="E13" i="14"/>
  <c r="G13" i="14" s="1"/>
  <c r="E5" i="14"/>
  <c r="F5" i="14" s="1"/>
  <c r="E12" i="14"/>
  <c r="F12" i="14" s="1"/>
  <c r="E4" i="14"/>
  <c r="F4" i="14" s="1"/>
  <c r="F8" i="14"/>
  <c r="E11" i="14"/>
  <c r="G11" i="14" s="1"/>
  <c r="E3" i="14"/>
  <c r="F3" i="14" s="1"/>
  <c r="F7" i="14"/>
  <c r="C14" i="7"/>
  <c r="B14" i="7"/>
  <c r="C7" i="7"/>
  <c r="H5" i="14" l="1"/>
  <c r="F9" i="14"/>
  <c r="H9" i="14"/>
  <c r="G12" i="14"/>
  <c r="H4" i="14"/>
  <c r="H13" i="14"/>
  <c r="F11" i="14"/>
  <c r="H12" i="14"/>
  <c r="G5" i="14"/>
  <c r="G4" i="14"/>
  <c r="H2" i="14"/>
  <c r="G6" i="14"/>
  <c r="H11" i="14"/>
  <c r="F13" i="14"/>
  <c r="H3" i="14"/>
  <c r="G3" i="14"/>
  <c r="F6" i="14"/>
  <c r="F2" i="14"/>
</calcChain>
</file>

<file path=xl/sharedStrings.xml><?xml version="1.0" encoding="utf-8"?>
<sst xmlns="http://schemas.openxmlformats.org/spreadsheetml/2006/main" count="31315" uniqueCount="8377">
  <si>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</si>
  <si>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</si>
  <si>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</si>
  <si>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</si>
  <si>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</si>
  <si>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</si>
  <si>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</si>
  <si>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</si>
  <si>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</si>
  <si>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</si>
  <si>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</si>
  <si>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</si>
  <si>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</si>
  <si>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</si>
  <si>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</si>
  <si>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</si>
  <si>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</si>
  <si>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</si>
  <si>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</si>
  <si>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</si>
  <si>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</si>
  <si>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</si>
  <si>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</si>
  <si>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</si>
  <si>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</si>
  <si>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</si>
  <si>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</si>
  <si>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</si>
  <si>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</si>
  <si>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</si>
  <si>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</si>
  <si>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</si>
  <si>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</si>
  <si>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</si>
  <si>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</si>
  <si>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</si>
  <si>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</si>
  <si>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</si>
  <si>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</si>
  <si>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</si>
  <si>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</si>
  <si>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</si>
  <si>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</si>
  <si>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</si>
  <si>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</si>
  <si>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</si>
  <si>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</si>
  <si>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</si>
  <si>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</si>
  <si>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</si>
  <si>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</si>
  <si>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</si>
  <si>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</si>
  <si>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</si>
  <si>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</si>
  <si>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</si>
  <si>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</si>
  <si>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</si>
  <si>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</si>
  <si>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</si>
  <si>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</si>
  <si>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</si>
  <si>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</si>
  <si>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</si>
  <si>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</si>
  <si>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</si>
  <si>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</si>
  <si>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</si>
  <si>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</si>
  <si>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</si>
  <si>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</si>
  <si>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</si>
  <si>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</si>
  <si>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</si>
  <si>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</si>
  <si>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</si>
  <si>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</si>
  <si>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</si>
  <si>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</si>
  <si>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</si>
  <si>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</si>
  <si>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</si>
  <si>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</si>
  <si>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</si>
  <si>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</si>
  <si>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</si>
  <si>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</si>
  <si>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</si>
  <si>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</si>
  <si>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</si>
  <si>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</si>
  <si>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</si>
  <si>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</si>
  <si>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</si>
  <si>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</si>
  <si>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</si>
  <si>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</si>
  <si>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</si>
  <si>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</si>
  <si>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</si>
  <si>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</si>
  <si>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</si>
  <si>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</si>
  <si>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</si>
  <si>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</si>
  <si>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</si>
  <si>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</si>
  <si>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</si>
  <si>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</si>
  <si>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</si>
  <si>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</si>
  <si>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</si>
  <si>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</si>
  <si>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</si>
  <si>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</si>
  <si>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</si>
  <si>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</si>
  <si>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</si>
  <si>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</si>
  <si>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</si>
  <si>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</si>
  <si>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</si>
  <si>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</si>
  <si>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</si>
  <si>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</si>
  <si>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</si>
  <si>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</si>
  <si>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</si>
  <si>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</si>
  <si>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</si>
  <si>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</si>
  <si>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</si>
  <si>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</si>
  <si>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</si>
  <si>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</si>
  <si>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</si>
  <si>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</si>
  <si>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</si>
  <si>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</si>
  <si>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</si>
  <si>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</si>
  <si>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</si>
  <si>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</si>
  <si>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</si>
  <si>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</si>
  <si>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</si>
  <si>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</si>
  <si>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</si>
  <si>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</si>
  <si>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</si>
  <si>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</si>
  <si>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</si>
  <si>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</si>
  <si>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</si>
  <si>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</si>
  <si>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</si>
  <si>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</si>
  <si>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</si>
  <si>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</si>
  <si>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</si>
  <si>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</si>
  <si>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</si>
  <si>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</si>
  <si>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</si>
  <si>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</si>
  <si>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</si>
  <si>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</si>
  <si>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</si>
  <si>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</si>
  <si>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</si>
  <si>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</si>
  <si>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</si>
  <si>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</si>
  <si>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</si>
  <si>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</si>
  <si>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</si>
  <si>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</si>
  <si>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</si>
  <si>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</si>
  <si>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</si>
  <si>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</si>
  <si>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</si>
  <si>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</si>
  <si>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</si>
  <si>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</si>
  <si>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</si>
  <si>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</si>
  <si>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</si>
  <si>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</si>
  <si>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</si>
  <si>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</si>
  <si>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</si>
  <si>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</si>
  <si>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</si>
  <si>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</si>
  <si>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</si>
  <si>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</si>
  <si>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</si>
  <si>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</si>
  <si>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</si>
  <si>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</si>
  <si>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</si>
  <si>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</si>
  <si>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</si>
  <si>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</si>
  <si>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</si>
  <si>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</si>
  <si>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</si>
  <si>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</si>
  <si>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</si>
  <si>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</si>
  <si>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</si>
  <si>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</si>
  <si>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</si>
  <si>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</si>
  <si>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</si>
  <si>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</si>
  <si>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</si>
  <si>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</si>
  <si>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</si>
  <si>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</si>
  <si>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</si>
  <si>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</si>
  <si>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</si>
  <si>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</si>
  <si>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</si>
  <si>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</si>
  <si>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</si>
  <si>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</si>
  <si>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</si>
  <si>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</si>
  <si>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</si>
  <si>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</si>
  <si>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</si>
  <si>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</si>
  <si>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</si>
  <si>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</si>
  <si>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</si>
  <si>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</si>
  <si>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</si>
  <si>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</si>
  <si>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</si>
  <si>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</si>
  <si>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</si>
  <si>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</si>
  <si>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</si>
  <si>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</si>
  <si>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</si>
  <si>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</si>
  <si>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</si>
  <si>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</si>
  <si>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</si>
  <si>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</si>
  <si>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</si>
  <si>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</si>
  <si>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</si>
  <si>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</si>
  <si>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</si>
  <si>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</si>
  <si>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</si>
  <si>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</si>
  <si>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</si>
  <si>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</si>
  <si>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</si>
  <si>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</si>
  <si>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</si>
  <si>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</si>
  <si>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</si>
  <si>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</si>
  <si>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</si>
  <si>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</si>
  <si>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</si>
  <si>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</si>
  <si>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</si>
  <si>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</si>
  <si>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</si>
  <si>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</si>
  <si>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</si>
  <si>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</si>
  <si>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</si>
  <si>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</si>
  <si>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</si>
  <si>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</si>
  <si>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</si>
  <si>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</si>
  <si>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</si>
  <si>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</si>
  <si>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</si>
  <si>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</si>
  <si>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</si>
  <si>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</si>
  <si>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</si>
  <si>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</si>
  <si>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</si>
  <si>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</si>
  <si>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</si>
  <si>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</si>
  <si>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</si>
  <si>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</si>
  <si>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</si>
  <si>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</si>
  <si>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</si>
  <si>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</si>
  <si>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</si>
  <si>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</si>
  <si>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</si>
  <si>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</si>
  <si>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</si>
  <si>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</si>
  <si>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</si>
  <si>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</si>
  <si>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</si>
  <si>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</si>
  <si>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</si>
  <si>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</si>
  <si>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</si>
  <si>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</si>
  <si>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</si>
  <si>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</si>
  <si>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</si>
  <si>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</si>
  <si>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</si>
  <si>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</si>
  <si>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</si>
  <si>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</si>
  <si>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</si>
  <si>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</si>
  <si>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</si>
  <si>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</si>
  <si>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</si>
  <si>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</si>
  <si>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</si>
  <si>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</si>
  <si>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</si>
  <si>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</si>
  <si>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</si>
  <si>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</si>
  <si>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</si>
  <si>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</si>
  <si>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</si>
  <si>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</si>
  <si>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</si>
  <si>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</si>
  <si>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</si>
  <si>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</si>
  <si>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</si>
  <si>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</si>
  <si>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</si>
  <si>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</si>
  <si>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</si>
  <si>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</si>
  <si>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</si>
  <si>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</si>
  <si>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</si>
  <si>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</si>
  <si>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</si>
  <si>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</si>
  <si>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</si>
  <si>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</si>
  <si>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</si>
  <si>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</si>
  <si>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</si>
  <si>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</si>
  <si>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</si>
  <si>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</si>
  <si>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</si>
  <si>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</si>
  <si>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</si>
  <si>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</si>
  <si>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</si>
  <si>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</si>
  <si>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</si>
  <si>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</si>
  <si>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</si>
  <si>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</si>
  <si>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</si>
  <si>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</si>
  <si>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</si>
  <si>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</si>
  <si>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</si>
  <si>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</si>
  <si>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</si>
  <si>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</si>
  <si>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</si>
  <si>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</si>
  <si>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</si>
  <si>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</si>
  <si>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</si>
  <si>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</si>
  <si>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</si>
  <si>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</si>
  <si>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</si>
  <si>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</si>
  <si>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</si>
  <si>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</si>
  <si>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</si>
  <si>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</si>
  <si>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</si>
  <si>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</si>
  <si>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</si>
  <si>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</si>
  <si>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</si>
  <si>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</si>
  <si>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</si>
  <si>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</si>
  <si>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</si>
  <si>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</si>
  <si>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</si>
  <si>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</si>
  <si>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</si>
  <si>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</si>
  <si>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</si>
  <si>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</si>
  <si>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</si>
  <si>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</si>
  <si>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</si>
  <si>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</si>
  <si>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</si>
  <si>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</si>
  <si>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</si>
  <si>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</si>
  <si>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</si>
  <si>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</si>
  <si>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</si>
  <si>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</si>
  <si>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</si>
  <si>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</si>
  <si>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</si>
  <si>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</si>
  <si>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</si>
  <si>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</si>
  <si>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</si>
  <si>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</si>
  <si>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</si>
  <si>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</si>
  <si>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</si>
  <si>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</si>
  <si>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</si>
  <si>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</si>
  <si>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</si>
  <si>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</si>
  <si>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</si>
  <si>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</si>
  <si>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</si>
  <si>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</si>
  <si>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</si>
  <si>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</si>
  <si>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</si>
  <si>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</si>
  <si>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</si>
  <si>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</si>
  <si>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</si>
  <si>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</si>
  <si>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</si>
  <si>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</si>
  <si>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</si>
  <si>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</si>
  <si>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</si>
  <si>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</si>
  <si>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</si>
  <si>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</si>
  <si>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</si>
  <si>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</si>
  <si>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</si>
  <si>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</si>
  <si>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</si>
  <si>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</si>
  <si>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</si>
  <si>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</si>
  <si>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</si>
  <si>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</si>
  <si>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</si>
  <si>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</si>
  <si>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</si>
  <si>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</si>
  <si>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</si>
  <si>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</si>
  <si>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</si>
  <si>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</si>
  <si>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</si>
  <si>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</si>
  <si>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</si>
  <si>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</si>
  <si>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</si>
  <si>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</si>
  <si>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</si>
  <si>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</si>
  <si>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</si>
  <si>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</si>
  <si>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</si>
  <si>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</si>
  <si>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</si>
  <si>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</si>
  <si>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</si>
  <si>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</si>
  <si>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</si>
  <si>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</si>
  <si>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</si>
  <si>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</si>
  <si>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</si>
  <si>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</si>
  <si>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</si>
  <si>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</si>
  <si>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</si>
  <si>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</si>
  <si>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</si>
  <si>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</si>
  <si>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</si>
  <si>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</si>
  <si>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</si>
  <si>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</si>
  <si>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</si>
  <si>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</si>
  <si>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</si>
  <si>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</si>
  <si>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</si>
  <si>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</si>
  <si>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</si>
  <si>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</si>
  <si>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</si>
  <si>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</si>
  <si>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</si>
  <si>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</si>
  <si>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</si>
  <si>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</si>
  <si>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</si>
  <si>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</si>
  <si>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</si>
  <si>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</si>
  <si>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</si>
  <si>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</si>
  <si>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</si>
  <si>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</si>
  <si>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</si>
  <si>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</si>
  <si>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</si>
  <si>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</si>
  <si>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</si>
  <si>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</si>
  <si>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</si>
  <si>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</si>
  <si>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</si>
  <si>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</si>
  <si>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</si>
  <si>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</si>
  <si>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</si>
  <si>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</si>
  <si>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</si>
  <si>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</si>
  <si>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</si>
  <si>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</si>
  <si>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</si>
  <si>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</si>
  <si>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</si>
  <si>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</si>
  <si>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</si>
  <si>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</si>
  <si>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</si>
  <si>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</si>
  <si>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</si>
  <si>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</si>
  <si>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</si>
  <si>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</si>
  <si>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</si>
  <si>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</si>
  <si>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</si>
  <si>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</si>
  <si>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</si>
  <si>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</si>
  <si>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</si>
  <si>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</si>
  <si>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</si>
  <si>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</si>
  <si>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</si>
  <si>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</si>
  <si>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</si>
  <si>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</si>
  <si>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</si>
  <si>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</si>
  <si>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</si>
  <si>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</si>
  <si>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</si>
  <si>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</si>
  <si>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</si>
  <si>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</si>
  <si>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</si>
  <si>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</si>
  <si>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</si>
  <si>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</si>
  <si>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</si>
  <si>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</si>
  <si>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</si>
  <si>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</si>
  <si>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</si>
  <si>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</si>
  <si>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</si>
  <si>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</si>
  <si>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</si>
  <si>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</si>
  <si>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</si>
  <si>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</si>
  <si>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</si>
  <si>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</si>
  <si>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</si>
  <si>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</si>
  <si>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</si>
  <si>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</si>
  <si>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</si>
  <si>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</si>
  <si>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</si>
  <si>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</si>
  <si>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</si>
  <si>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</si>
  <si>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</si>
  <si>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</si>
  <si>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</si>
  <si>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</si>
  <si>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</si>
  <si>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</si>
  <si>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</si>
  <si>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</si>
  <si>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</si>
  <si>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</si>
  <si>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</si>
  <si>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</si>
  <si>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</si>
  <si>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</si>
  <si>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</si>
  <si>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</si>
  <si>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</si>
  <si>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</si>
  <si>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</si>
  <si>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</si>
  <si>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</si>
  <si>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</si>
  <si>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</si>
  <si>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</si>
  <si>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</si>
  <si>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</si>
  <si>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</si>
  <si>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</si>
  <si>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</si>
  <si>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</si>
  <si>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</si>
  <si>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</si>
  <si>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</si>
  <si>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</si>
  <si>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</si>
  <si>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</si>
  <si>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</si>
  <si>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</si>
  <si>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</si>
  <si>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</si>
  <si>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</si>
  <si>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</si>
  <si>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</si>
  <si>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</si>
  <si>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</si>
  <si>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</si>
  <si>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</si>
  <si>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</si>
  <si>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</si>
  <si>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</si>
  <si>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</si>
  <si>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</si>
  <si>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</si>
  <si>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</si>
  <si>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</si>
  <si>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</si>
  <si>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</si>
  <si>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</si>
  <si>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</si>
  <si>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</si>
  <si>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</si>
  <si>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</si>
  <si>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</si>
  <si>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</si>
  <si>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</si>
  <si>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</si>
  <si>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</si>
  <si>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</si>
  <si>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</si>
  <si>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</si>
  <si>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</si>
  <si>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</si>
  <si>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</si>
  <si>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</si>
  <si>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</si>
  <si>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</si>
  <si>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</si>
  <si>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</si>
  <si>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</si>
  <si>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</si>
  <si>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</si>
  <si>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</si>
  <si>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</si>
  <si>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</si>
  <si>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</si>
  <si>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</si>
  <si>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</si>
  <si>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</si>
  <si>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</si>
  <si>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</si>
  <si>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</si>
  <si>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</si>
  <si>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</si>
  <si>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</si>
  <si>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</si>
  <si>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</si>
  <si>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</si>
  <si>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</si>
  <si>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</si>
  <si>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</si>
  <si>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</si>
  <si>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</si>
  <si>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</si>
  <si>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</si>
  <si>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</si>
  <si>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</si>
  <si>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</si>
  <si>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</si>
  <si>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</si>
  <si>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</si>
  <si>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</si>
  <si>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</si>
  <si>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</si>
  <si>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</si>
  <si>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</si>
  <si>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</si>
  <si>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</si>
  <si>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</si>
  <si>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</si>
  <si>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</si>
  <si>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</si>
  <si>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</si>
  <si>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</si>
  <si>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</si>
  <si>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</si>
  <si>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</si>
  <si>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</si>
  <si>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</si>
  <si>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</si>
  <si>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</si>
  <si>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</si>
  <si>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</si>
  <si>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</si>
  <si>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</si>
  <si>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</si>
  <si>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</si>
  <si>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</si>
  <si>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</si>
  <si>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</si>
  <si>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</si>
  <si>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</si>
  <si>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</si>
  <si>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</si>
  <si>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</si>
  <si>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</si>
  <si>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</si>
  <si>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</si>
  <si>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</si>
  <si>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</si>
  <si>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</si>
  <si>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</si>
  <si>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</si>
  <si>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</si>
  <si>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</si>
  <si>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</si>
  <si>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</si>
  <si>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</si>
  <si>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</si>
  <si>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</si>
  <si>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</si>
  <si>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</si>
  <si>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</si>
  <si>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</si>
  <si>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</si>
  <si>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</si>
  <si>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</si>
  <si>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</si>
  <si>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</si>
  <si>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</si>
  <si>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</si>
  <si>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</si>
  <si>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</si>
  <si>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</si>
  <si>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</si>
  <si>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</si>
  <si>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</si>
  <si>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</si>
  <si>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</si>
  <si>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</si>
  <si>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</si>
  <si>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</si>
  <si>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</si>
  <si>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</si>
  <si>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</si>
  <si>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</si>
  <si>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</si>
  <si>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</si>
  <si>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</si>
  <si>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</si>
  <si>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</si>
  <si>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</si>
  <si>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</si>
  <si>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</si>
  <si>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</si>
  <si>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</si>
  <si>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</si>
  <si>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</si>
  <si>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</si>
  <si>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</si>
  <si>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</si>
  <si>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</si>
  <si>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</si>
  <si>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</si>
  <si>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</si>
  <si>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</si>
  <si>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</si>
  <si>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</si>
  <si>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</si>
  <si>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</si>
  <si>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</si>
  <si>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</si>
  <si>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</si>
  <si>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</si>
  <si>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</si>
  <si>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</si>
  <si>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</si>
  <si>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</si>
  <si>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</si>
  <si>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</si>
  <si>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</si>
  <si>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</si>
  <si>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</si>
  <si>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</si>
  <si>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</si>
  <si>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</si>
  <si>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</si>
  <si>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</si>
  <si>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</si>
  <si>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</si>
  <si>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</si>
  <si>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</si>
  <si>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</si>
  <si>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</si>
  <si>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</si>
  <si>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</si>
  <si>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</si>
  <si>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</si>
  <si>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</si>
  <si>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</si>
  <si>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</si>
  <si>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</si>
  <si>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</si>
  <si>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</si>
  <si>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</si>
  <si>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</si>
  <si>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</si>
  <si>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</si>
  <si>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</si>
  <si>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</si>
  <si>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</si>
  <si>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</si>
  <si>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</si>
  <si>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</si>
  <si>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</si>
  <si>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</si>
  <si>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</si>
  <si>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</si>
  <si>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</si>
  <si>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</si>
  <si>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</si>
  <si>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</si>
  <si>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</si>
  <si>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</si>
  <si>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</si>
  <si>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</si>
  <si>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</si>
  <si>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</si>
  <si>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</si>
  <si>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</si>
  <si>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</si>
  <si>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</si>
  <si>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</si>
  <si>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</si>
  <si>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</si>
  <si>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</si>
  <si>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</si>
  <si>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</si>
  <si>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</si>
  <si>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</si>
  <si>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</si>
  <si>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</si>
  <si>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</si>
  <si>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</si>
  <si>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</si>
  <si>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</si>
  <si>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</si>
  <si>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</si>
  <si>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</si>
  <si>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</si>
  <si>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</si>
  <si>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</si>
  <si>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</si>
  <si>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</si>
  <si>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</si>
  <si>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</si>
  <si>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</si>
  <si>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</si>
  <si>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</si>
  <si>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</si>
  <si>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</si>
  <si>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</si>
  <si>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</si>
  <si>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</si>
  <si>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</si>
  <si>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</si>
  <si>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</si>
  <si>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</si>
  <si>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</si>
  <si>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</si>
  <si>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</si>
  <si>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</si>
  <si>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</si>
  <si>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</si>
  <si>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</si>
  <si>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</si>
  <si>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</si>
  <si>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</si>
  <si>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</si>
  <si>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</si>
  <si>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</si>
  <si>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</si>
  <si>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</si>
  <si>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</si>
  <si>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</si>
  <si>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</si>
  <si>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</si>
  <si>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</si>
  <si>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</si>
  <si>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</si>
  <si>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</si>
  <si>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</si>
  <si>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</si>
  <si>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</si>
  <si>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</si>
  <si>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</si>
  <si>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</si>
  <si>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</si>
  <si>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</si>
  <si>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</si>
  <si>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</si>
  <si>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</si>
  <si>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</si>
  <si>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</si>
  <si>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</si>
  <si>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</si>
  <si>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</si>
  <si>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</si>
  <si>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</si>
  <si>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</si>
  <si>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</si>
  <si>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</si>
  <si>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</si>
  <si>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</si>
  <si>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</si>
  <si>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</si>
  <si>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</si>
  <si>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</si>
  <si>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</si>
  <si>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</si>
  <si>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</si>
  <si>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</si>
  <si>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</si>
  <si>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</si>
  <si>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</si>
  <si>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</si>
  <si>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</si>
  <si>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</si>
  <si>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</si>
  <si>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</si>
  <si>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</si>
  <si>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</si>
  <si>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</si>
  <si>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</si>
  <si>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</si>
  <si>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</si>
  <si>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</si>
  <si>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</si>
  <si>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</si>
  <si>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</si>
  <si>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</si>
  <si>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</si>
  <si>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</si>
  <si>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</si>
  <si>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</si>
  <si>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</si>
  <si>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</si>
  <si>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</si>
  <si>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</si>
  <si>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</si>
  <si>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</si>
  <si>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</si>
  <si>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</si>
  <si>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</si>
  <si>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</si>
  <si>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</si>
  <si>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</si>
  <si>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</si>
  <si>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</si>
  <si>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</si>
  <si>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</si>
  <si>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</si>
  <si>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</si>
  <si>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</si>
  <si>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</si>
  <si>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</si>
  <si>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</si>
  <si>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</si>
  <si>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</si>
  <si>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</si>
  <si>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</si>
  <si>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</si>
  <si>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</si>
  <si>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</si>
  <si>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</si>
  <si>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</si>
  <si>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</si>
  <si>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</si>
  <si>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</si>
  <si>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</si>
  <si>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</si>
  <si>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</si>
  <si>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</si>
  <si>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</si>
  <si>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</si>
  <si>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</si>
  <si>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</si>
  <si>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</si>
  <si>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</si>
  <si>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</si>
  <si>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</si>
  <si>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</si>
  <si>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</si>
  <si>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</si>
  <si>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</si>
  <si>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</si>
  <si>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</si>
  <si>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</si>
  <si>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</si>
  <si>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</si>
  <si>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</si>
  <si>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</si>
  <si>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</si>
  <si>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</si>
  <si>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</si>
  <si>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</si>
  <si>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</si>
  <si>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</si>
  <si>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</si>
  <si>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</si>
  <si>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</si>
  <si>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</si>
  <si>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</si>
  <si>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</si>
  <si>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</si>
  <si>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</si>
  <si>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</si>
  <si>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</si>
  <si>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</si>
  <si>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</si>
  <si>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</si>
  <si>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</si>
  <si>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</si>
  <si>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</si>
  <si>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</si>
  <si>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</si>
  <si>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</si>
  <si>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</si>
  <si>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</si>
  <si>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</si>
  <si>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</si>
  <si>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</si>
  <si>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</si>
  <si>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</si>
  <si>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</si>
  <si>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</si>
  <si>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</si>
  <si>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</si>
  <si>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</si>
  <si>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</si>
  <si>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</si>
  <si>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</si>
  <si>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</si>
  <si>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</si>
  <si>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</si>
  <si>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</si>
  <si>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</si>
  <si>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</si>
  <si>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</si>
  <si>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</si>
  <si>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</si>
  <si>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</si>
  <si>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</si>
  <si>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</si>
  <si>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</si>
  <si>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</si>
  <si>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</si>
  <si>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</si>
  <si>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</si>
  <si>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</si>
  <si>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</si>
  <si>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</si>
  <si>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</si>
  <si>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</si>
  <si>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</si>
  <si>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</si>
  <si>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</si>
  <si>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</si>
  <si>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</si>
  <si>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</si>
  <si>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</si>
  <si>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</si>
  <si>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</si>
  <si>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</si>
  <si>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</si>
  <si>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</si>
  <si>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</si>
  <si>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</si>
  <si>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</si>
  <si>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</si>
  <si>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</si>
  <si>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</si>
  <si>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</si>
  <si>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</si>
  <si>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</si>
  <si>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</si>
  <si>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</si>
  <si>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</si>
  <si>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</si>
  <si>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</si>
  <si>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</si>
  <si>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</si>
  <si>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</si>
  <si>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</si>
  <si>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</si>
  <si>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</si>
  <si>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</si>
  <si>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</si>
  <si>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</si>
  <si>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</si>
  <si>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</si>
  <si>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</si>
  <si>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</si>
  <si>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</si>
  <si>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</si>
  <si>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</si>
  <si>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</si>
  <si>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</si>
  <si>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</si>
  <si>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</si>
  <si>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</si>
  <si>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</si>
  <si>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</si>
  <si>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</si>
  <si>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</si>
  <si>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</si>
  <si>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</si>
  <si>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</si>
  <si>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</si>
  <si>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</si>
  <si>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</si>
  <si>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</si>
  <si>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</si>
  <si>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</si>
  <si>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</si>
  <si>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</si>
  <si>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</si>
  <si>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</si>
  <si>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</si>
  <si>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</si>
  <si>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</si>
  <si>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</si>
  <si>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</si>
  <si>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</si>
  <si>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</si>
  <si>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</si>
  <si>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</si>
  <si>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</si>
  <si>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</si>
  <si>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</si>
  <si>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</si>
  <si>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</si>
  <si>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</si>
  <si>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</si>
  <si>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</si>
  <si>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</si>
  <si>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</si>
  <si>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</si>
  <si>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</si>
  <si>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</si>
  <si>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</si>
  <si>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</si>
  <si>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</si>
  <si>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</si>
  <si>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</si>
  <si>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</si>
  <si>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</si>
  <si>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</si>
  <si>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</si>
  <si>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</si>
  <si>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</si>
  <si>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</si>
  <si>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</si>
  <si>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</si>
  <si>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</si>
  <si>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</si>
  <si>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</si>
  <si>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</si>
  <si>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</si>
  <si>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</si>
  <si>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</si>
  <si>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</si>
  <si>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</si>
  <si>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</si>
  <si>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</si>
  <si>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</si>
  <si>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</si>
  <si>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</si>
  <si>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</si>
  <si>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</si>
  <si>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</si>
  <si>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</si>
  <si>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</si>
  <si>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</si>
  <si>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</si>
  <si>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</si>
  <si>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</si>
  <si>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</si>
  <si>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</si>
  <si>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</si>
  <si>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</si>
  <si>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</si>
  <si>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</si>
  <si>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</si>
  <si>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</si>
  <si>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</si>
  <si>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</si>
  <si>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</si>
  <si>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</si>
  <si>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</si>
  <si>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</si>
  <si>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</si>
  <si>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</si>
  <si>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</si>
  <si>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</si>
  <si>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</si>
  <si>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</si>
  <si>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</si>
  <si>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</si>
  <si>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</si>
  <si>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</si>
  <si>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</si>
  <si>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</si>
  <si>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</si>
  <si>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</si>
  <si>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</si>
  <si>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</si>
  <si>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</si>
  <si>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</si>
  <si>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</si>
  <si>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</si>
  <si>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</si>
  <si>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</si>
  <si>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</si>
  <si>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</si>
  <si>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</si>
  <si>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</si>
  <si>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</si>
  <si>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</si>
  <si>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</si>
  <si>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</si>
  <si>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</si>
  <si>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</si>
  <si>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</si>
  <si>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</si>
  <si>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</si>
  <si>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</si>
  <si>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</si>
  <si>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</si>
  <si>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</si>
  <si>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</si>
  <si>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</si>
  <si>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</si>
  <si>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</si>
  <si>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</si>
  <si>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</si>
  <si>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</si>
  <si>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</si>
  <si>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</si>
  <si>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</si>
  <si>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</si>
  <si>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</si>
  <si>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</si>
  <si>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</si>
  <si>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</si>
  <si>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</si>
  <si>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</si>
  <si>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</si>
  <si>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</si>
  <si>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</si>
  <si>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</si>
  <si>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</si>
  <si>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</si>
  <si>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</si>
  <si>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</si>
  <si>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</si>
  <si>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</si>
  <si>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</si>
  <si>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</si>
  <si>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</si>
  <si>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</si>
  <si>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</si>
  <si>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</si>
  <si>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</si>
  <si>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</si>
  <si>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</si>
  <si>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</si>
  <si>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</si>
  <si>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</si>
  <si>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</si>
  <si>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</si>
  <si>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</si>
  <si>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</si>
  <si>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</si>
  <si>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</si>
  <si>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</si>
  <si>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</si>
  <si>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</si>
  <si>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</si>
  <si>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</si>
  <si>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</si>
  <si>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</si>
  <si>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</si>
  <si>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</si>
  <si>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</si>
  <si>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</si>
  <si>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</si>
  <si>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</si>
  <si>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</si>
  <si>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</si>
  <si>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</si>
  <si>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</si>
  <si>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</si>
  <si>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</si>
  <si>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</si>
  <si>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</si>
  <si>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</si>
  <si>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</si>
  <si>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</si>
  <si>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</si>
  <si>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</si>
  <si>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</si>
  <si>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</si>
  <si>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</si>
  <si>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</si>
  <si>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</si>
  <si>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</si>
  <si>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</si>
  <si>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</si>
  <si>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</si>
  <si>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</si>
  <si>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</si>
  <si>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</si>
  <si>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</si>
  <si>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</si>
  <si>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</si>
  <si>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</si>
  <si>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</si>
  <si>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</si>
  <si>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</si>
  <si>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</si>
  <si>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</si>
  <si>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</si>
  <si>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</si>
  <si>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</si>
  <si>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</si>
  <si>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</si>
  <si>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</si>
  <si>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</si>
  <si>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</si>
  <si>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</si>
  <si>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</si>
  <si>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</si>
  <si>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</si>
  <si>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</si>
  <si>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</si>
  <si>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</si>
  <si>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</si>
  <si>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</si>
  <si>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</si>
  <si>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</si>
  <si>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</si>
  <si>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</si>
  <si>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</si>
  <si>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</si>
  <si>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</si>
  <si>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</si>
  <si>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</si>
  <si>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</si>
  <si>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</si>
  <si>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</si>
  <si>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</si>
  <si>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</si>
  <si>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</si>
  <si>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</si>
  <si>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</si>
  <si>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</si>
  <si>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</si>
  <si>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</si>
  <si>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</si>
  <si>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</si>
  <si>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</si>
  <si>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</si>
  <si>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</si>
  <si>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</si>
  <si>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</si>
  <si>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</si>
  <si>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</si>
  <si>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</si>
  <si>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</si>
  <si>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</si>
  <si>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</si>
  <si>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</si>
  <si>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</si>
  <si>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</si>
  <si>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</si>
  <si>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</si>
  <si>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</si>
  <si>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</si>
  <si>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</si>
  <si>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</si>
  <si>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</si>
  <si>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</si>
  <si>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</si>
  <si>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</si>
  <si>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</si>
  <si>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</si>
  <si>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</si>
  <si>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</si>
  <si>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</si>
  <si>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</si>
  <si>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</si>
  <si>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</si>
  <si>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</si>
  <si>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</si>
  <si>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</si>
  <si>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</si>
  <si>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</si>
  <si>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</si>
  <si>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</si>
  <si>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</si>
  <si>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</si>
  <si>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</si>
  <si>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</si>
  <si>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</si>
  <si>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</si>
  <si>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</si>
  <si>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</si>
  <si>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</si>
  <si>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</si>
  <si>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</si>
  <si>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</si>
  <si>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</si>
  <si>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</si>
  <si>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</si>
  <si>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</si>
  <si>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</si>
  <si>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</si>
  <si>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</si>
  <si>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</si>
  <si>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</si>
  <si>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</si>
  <si>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</si>
  <si>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</si>
  <si>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</si>
  <si>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</si>
  <si>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</si>
  <si>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</si>
  <si>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</si>
  <si>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</si>
  <si>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</si>
  <si>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</si>
  <si>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</si>
  <si>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</si>
  <si>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</si>
  <si>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</si>
  <si>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</si>
  <si>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</si>
  <si>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</si>
  <si>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</si>
  <si>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</si>
  <si>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</si>
  <si>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</si>
  <si>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</si>
  <si>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</si>
  <si>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</si>
  <si>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</si>
  <si>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</si>
  <si>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</si>
  <si>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</si>
  <si>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</si>
  <si>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</si>
  <si>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</si>
  <si>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</si>
  <si>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</si>
  <si>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</si>
  <si>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</si>
  <si>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</si>
  <si>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</si>
  <si>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</si>
  <si>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</si>
  <si>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</si>
  <si>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</si>
  <si>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</si>
  <si>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</si>
  <si>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</si>
  <si>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</si>
  <si>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</si>
  <si>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</si>
  <si>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</si>
  <si>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</si>
  <si>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</si>
  <si>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</si>
  <si>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</si>
  <si>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</si>
  <si>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</si>
  <si>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</si>
  <si>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</si>
  <si>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</si>
  <si>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</si>
  <si>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</si>
  <si>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</si>
  <si>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</si>
  <si>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</si>
  <si>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</si>
  <si>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</si>
  <si>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</si>
  <si>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</si>
  <si>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</si>
  <si>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</si>
  <si>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</si>
  <si>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</si>
  <si>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</si>
  <si>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</si>
  <si>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</si>
  <si>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</si>
  <si>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</si>
  <si>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</si>
  <si>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</si>
  <si>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</si>
  <si>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</si>
  <si>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</si>
  <si>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</si>
  <si>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</si>
  <si>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</si>
  <si>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</si>
  <si>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</si>
  <si>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</si>
  <si>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</si>
  <si>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</si>
  <si>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</si>
  <si>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</si>
  <si>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</si>
  <si>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</si>
  <si>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</si>
  <si>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</si>
  <si>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</si>
  <si>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</si>
  <si>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</si>
  <si>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</si>
  <si>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</si>
  <si>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</si>
  <si>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</si>
  <si>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</si>
  <si>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</si>
  <si>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</si>
  <si>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</si>
  <si>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</si>
  <si>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</si>
  <si>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</si>
  <si>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</si>
  <si>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</si>
  <si>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</si>
  <si>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</si>
  <si>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</si>
  <si>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</si>
  <si>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</si>
  <si>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</si>
  <si>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</si>
  <si>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</si>
  <si>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</si>
  <si>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</si>
  <si>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</si>
  <si>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</si>
  <si>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</si>
  <si>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</si>
  <si>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</si>
  <si>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</si>
  <si>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</si>
  <si>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</si>
  <si>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</si>
  <si>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</si>
  <si>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</si>
  <si>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</si>
  <si>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</si>
  <si>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</si>
  <si>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</si>
  <si>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</si>
  <si>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</si>
  <si>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</si>
  <si>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</si>
  <si>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</si>
  <si>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</si>
  <si>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</si>
  <si>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</si>
  <si>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</si>
  <si>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</si>
  <si>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</si>
  <si>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</si>
  <si>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</si>
  <si>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</si>
  <si>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</si>
  <si>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</si>
  <si>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</si>
  <si>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</si>
  <si>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</si>
  <si>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</si>
  <si>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</si>
  <si>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</si>
  <si>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</si>
  <si>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</si>
  <si>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</si>
  <si>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</si>
  <si>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</si>
  <si>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</si>
  <si>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</si>
  <si>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</si>
  <si>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</si>
  <si>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</si>
  <si>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</si>
  <si>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</si>
  <si>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</si>
  <si>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</si>
  <si>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</si>
  <si>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</si>
  <si>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</si>
  <si>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</si>
  <si>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</si>
  <si>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</si>
  <si>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</si>
  <si>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</si>
  <si>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</si>
  <si>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</si>
  <si>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</si>
  <si>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</si>
  <si>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</si>
  <si>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</si>
  <si>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</si>
  <si>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</si>
  <si>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</si>
  <si>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</si>
  <si>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</si>
  <si>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</si>
  <si>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</si>
  <si>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</si>
  <si>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</si>
  <si>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</si>
  <si>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</si>
  <si>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</si>
  <si>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</si>
  <si>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</si>
  <si>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</si>
  <si>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</si>
  <si>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</si>
  <si>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</si>
  <si>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</si>
  <si>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</si>
  <si>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</si>
  <si>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</si>
  <si>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</si>
  <si>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</si>
  <si>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</si>
  <si>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</si>
  <si>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</si>
  <si>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</si>
  <si>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</si>
  <si>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</si>
  <si>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</si>
  <si>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</si>
  <si>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</si>
  <si>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</si>
  <si>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</si>
  <si>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</si>
  <si>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</si>
  <si>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</si>
  <si>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</si>
  <si>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</si>
  <si>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</si>
  <si>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</si>
  <si>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</si>
  <si>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</si>
  <si>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</si>
  <si>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</si>
  <si>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</si>
  <si>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</si>
  <si>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</si>
  <si>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</si>
  <si>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</si>
  <si>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</si>
  <si>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</si>
  <si>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</si>
  <si>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</si>
  <si>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</si>
  <si>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</si>
  <si>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</si>
  <si>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</si>
  <si>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</si>
  <si>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</si>
  <si>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</si>
  <si>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</si>
  <si>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</si>
  <si>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</si>
  <si>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</si>
  <si>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</si>
  <si>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</si>
  <si>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</si>
  <si>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</si>
  <si>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</si>
  <si>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</si>
  <si>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</si>
  <si>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</si>
  <si>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</si>
  <si>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</si>
  <si>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</si>
  <si>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</si>
  <si>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</si>
  <si>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</si>
  <si>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</si>
  <si>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</si>
  <si>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</si>
  <si>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</si>
  <si>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</si>
  <si>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</si>
  <si>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</si>
  <si>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</si>
  <si>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</si>
  <si>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</si>
  <si>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</si>
  <si>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</si>
  <si>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</si>
  <si>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</si>
  <si>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</si>
  <si>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</si>
  <si>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</si>
  <si>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</si>
  <si>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</si>
  <si>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</si>
  <si>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</si>
  <si>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</si>
  <si>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</si>
  <si>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</si>
  <si>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</si>
  <si>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</si>
  <si>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</si>
  <si>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</si>
  <si>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</si>
  <si>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</si>
  <si>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</si>
  <si>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</si>
  <si>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</si>
  <si>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</si>
  <si>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</si>
  <si>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</si>
  <si>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</si>
  <si>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</si>
  <si>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</si>
  <si>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</si>
  <si>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</si>
  <si>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</si>
  <si>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</si>
  <si>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</si>
  <si>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</si>
  <si>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</si>
  <si>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</si>
  <si>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</si>
  <si>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</si>
  <si>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</si>
  <si>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</si>
  <si>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</si>
  <si>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</si>
  <si>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</si>
  <si>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</si>
  <si>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</si>
  <si>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</si>
  <si>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</si>
  <si>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</si>
  <si>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</si>
  <si>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</si>
  <si>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</si>
  <si>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</si>
  <si>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</si>
  <si>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</si>
  <si>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</si>
  <si>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</si>
  <si>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</si>
  <si>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</si>
  <si>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</si>
  <si>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</si>
  <si>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</si>
  <si>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</si>
  <si>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</si>
  <si>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</si>
  <si>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</si>
  <si>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</si>
  <si>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</si>
  <si>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</si>
  <si>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</si>
  <si>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</si>
  <si>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</si>
  <si>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</si>
  <si>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</si>
  <si>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</si>
  <si>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</si>
  <si>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</si>
  <si>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</si>
  <si>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</si>
  <si>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</si>
  <si>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</si>
  <si>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</si>
  <si>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</si>
  <si>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</si>
  <si>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</si>
  <si>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</si>
  <si>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</si>
  <si>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</si>
  <si>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</si>
  <si>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</si>
  <si>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</si>
  <si>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</si>
  <si>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</si>
  <si>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</si>
  <si>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</si>
  <si>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</si>
  <si>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</si>
  <si>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</si>
  <si>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</si>
  <si>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</si>
  <si>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</si>
  <si>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</si>
  <si>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</si>
  <si>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</si>
  <si>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</si>
  <si>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</si>
  <si>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</si>
  <si>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</si>
  <si>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</si>
  <si>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</si>
  <si>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</si>
  <si>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</si>
  <si>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</si>
  <si>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</si>
  <si>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</si>
  <si>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</si>
  <si>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</si>
  <si>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</si>
  <si>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</si>
  <si>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</si>
  <si>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</si>
  <si>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</si>
  <si>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</si>
  <si>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</si>
  <si>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</si>
  <si>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</si>
  <si>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</si>
  <si>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</si>
  <si>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</si>
  <si>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</si>
  <si>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</si>
  <si>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</si>
  <si>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</si>
  <si>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</si>
  <si>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</si>
  <si>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</si>
  <si>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</si>
  <si>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</si>
  <si>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</si>
  <si>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</si>
  <si>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</si>
  <si>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</si>
  <si>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</si>
  <si>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</si>
  <si>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</si>
  <si>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</si>
  <si>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</si>
  <si>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</si>
  <si>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</si>
  <si>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</si>
  <si>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</si>
  <si>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</si>
  <si>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</si>
  <si>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</si>
  <si>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</si>
  <si>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</si>
  <si>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</si>
  <si>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</si>
  <si>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</si>
  <si>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</si>
  <si>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</si>
  <si>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</si>
  <si>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</si>
  <si>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</si>
  <si>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</si>
  <si>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</si>
  <si>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</si>
  <si>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</si>
  <si>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</si>
  <si>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</si>
  <si>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</si>
  <si>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</si>
  <si>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</si>
  <si>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</si>
  <si>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</si>
  <si>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</si>
  <si>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</si>
  <si>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</si>
  <si>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</si>
  <si>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</si>
  <si>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</si>
  <si>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</si>
  <si>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</si>
  <si>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</si>
  <si>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</si>
  <si>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</si>
  <si>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</si>
  <si>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</si>
  <si>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</si>
  <si>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</si>
  <si>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</si>
  <si>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</si>
  <si>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</si>
  <si>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</si>
  <si>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</si>
  <si>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</si>
  <si>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</si>
  <si>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</si>
  <si>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</si>
  <si>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</si>
  <si>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</si>
  <si>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</si>
  <si>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</si>
  <si>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</si>
  <si>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</si>
  <si>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</si>
  <si>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</si>
  <si>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</si>
  <si>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</si>
  <si>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</si>
  <si>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</si>
  <si>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</si>
  <si>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</si>
  <si>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</si>
  <si>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</si>
  <si>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</si>
  <si>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</si>
  <si>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</si>
  <si>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</si>
  <si>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</si>
  <si>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</si>
  <si>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</si>
  <si>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</si>
  <si>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</si>
  <si>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</si>
  <si>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</si>
  <si>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</si>
  <si>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</si>
  <si>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</si>
  <si>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</si>
  <si>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</si>
  <si>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</si>
  <si>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</si>
  <si>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</si>
  <si>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</si>
  <si>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</si>
  <si>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</si>
  <si>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</si>
  <si>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</si>
  <si>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</si>
  <si>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</si>
  <si>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</si>
  <si>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</si>
  <si>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</si>
  <si>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</si>
  <si>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</si>
  <si>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</si>
  <si>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</si>
  <si>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</si>
  <si>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</si>
  <si>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</si>
  <si>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</si>
  <si>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</si>
  <si>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</si>
  <si>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</si>
  <si>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</si>
  <si>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</si>
  <si>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</si>
  <si>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</si>
  <si>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</si>
  <si>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</si>
  <si>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</si>
  <si>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</si>
  <si>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</si>
  <si>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</si>
  <si>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</si>
  <si>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</si>
  <si>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</si>
  <si>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</si>
  <si>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</si>
  <si>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</si>
  <si>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</si>
  <si>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</si>
  <si>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</si>
  <si>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</si>
  <si>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</si>
  <si>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</si>
  <si>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</si>
  <si>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</si>
  <si>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</si>
  <si>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</si>
  <si>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</si>
  <si>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</si>
  <si>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</si>
  <si>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</si>
  <si>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</si>
  <si>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</si>
  <si>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</si>
  <si>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</si>
  <si>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</si>
  <si>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</si>
  <si>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</si>
  <si>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</si>
  <si>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</si>
  <si>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</si>
  <si>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</si>
  <si>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</si>
  <si>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</si>
  <si>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</si>
  <si>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</si>
  <si>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</si>
  <si>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</si>
  <si>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</si>
  <si>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</si>
  <si>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</si>
  <si>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</si>
  <si>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</si>
  <si>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</si>
  <si>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</si>
  <si>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</si>
  <si>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</si>
  <si>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</si>
  <si>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</si>
  <si>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</si>
  <si>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</si>
  <si>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</si>
  <si>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</si>
  <si>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</si>
  <si>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</si>
  <si>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</si>
  <si>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</si>
  <si>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</si>
  <si>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</si>
  <si>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</si>
  <si>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</si>
  <si>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</si>
  <si>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</si>
  <si>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</si>
  <si>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</si>
  <si>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</si>
  <si>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</si>
  <si>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</si>
  <si>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</si>
  <si>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</si>
  <si>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</si>
  <si>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</si>
  <si>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</si>
  <si>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</si>
  <si>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</si>
  <si>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</si>
  <si>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</si>
  <si>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</si>
  <si>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</si>
  <si>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</si>
  <si>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</si>
  <si>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</si>
  <si>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</si>
  <si>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</si>
  <si>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</si>
  <si>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</si>
  <si>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</si>
  <si>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</si>
  <si>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</si>
  <si>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</si>
  <si>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</si>
  <si>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</si>
  <si>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</si>
  <si>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</si>
  <si>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</si>
  <si>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</si>
  <si>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</si>
  <si>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</si>
  <si>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</si>
  <si>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</si>
  <si>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</si>
  <si>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</si>
  <si>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</si>
  <si>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</si>
  <si>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</si>
  <si>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</si>
  <si>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</si>
  <si>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</si>
  <si>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</si>
  <si>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</si>
  <si>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</si>
  <si>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</si>
  <si>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</si>
  <si>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</si>
  <si>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</si>
  <si>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</si>
  <si>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</si>
  <si>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</si>
  <si>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</si>
  <si>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</si>
  <si>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</si>
  <si>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</si>
  <si>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</si>
  <si>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</si>
  <si>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</si>
  <si>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</si>
  <si>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</si>
  <si>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</si>
  <si>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</si>
  <si>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</si>
  <si>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</si>
  <si>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</si>
  <si>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</si>
  <si>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</si>
  <si>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</si>
  <si>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</si>
  <si>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</si>
  <si>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</si>
  <si>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</si>
  <si>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</si>
  <si>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</si>
  <si>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</si>
  <si>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</si>
  <si>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</si>
  <si>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</si>
  <si>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</si>
  <si>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</si>
  <si>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</si>
  <si>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</si>
  <si>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</si>
  <si>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</si>
  <si>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</si>
  <si>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</si>
  <si>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</si>
  <si>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</si>
  <si>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</si>
  <si>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</si>
  <si>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</si>
  <si>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</si>
  <si>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</si>
  <si>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</si>
  <si>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</si>
  <si>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</si>
  <si>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</si>
  <si>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</si>
  <si>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</si>
  <si>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</si>
  <si>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</si>
  <si>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</si>
  <si>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</si>
  <si>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</si>
  <si>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</si>
  <si>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</si>
  <si>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</si>
  <si>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</si>
  <si>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</si>
  <si>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</si>
  <si>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</si>
  <si>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</si>
  <si>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</si>
  <si>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</si>
  <si>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</si>
  <si>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</si>
  <si>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</si>
  <si>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</si>
  <si>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</si>
  <si>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</si>
  <si>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</si>
  <si>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</si>
  <si>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</si>
  <si>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</si>
  <si>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</si>
  <si>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</si>
  <si>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</si>
  <si>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</si>
  <si>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</si>
  <si>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</si>
  <si>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</si>
  <si>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</si>
  <si>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</si>
  <si>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</si>
  <si>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</si>
  <si>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</si>
  <si>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</si>
  <si>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</si>
  <si>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</si>
  <si>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</si>
  <si>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</si>
  <si>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</si>
  <si>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</si>
  <si>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</si>
  <si>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</si>
  <si>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</si>
  <si>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</si>
  <si>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</si>
  <si>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</si>
  <si>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</si>
  <si>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</si>
  <si>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</si>
  <si>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</si>
  <si>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</si>
  <si>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</si>
  <si>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</si>
  <si>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</si>
  <si>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</si>
  <si>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</si>
  <si>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</si>
  <si>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</si>
  <si>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</si>
  <si>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</si>
  <si>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</si>
  <si>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</si>
  <si>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</si>
  <si>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</si>
  <si>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</si>
  <si>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</si>
  <si>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</si>
  <si>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</si>
  <si>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</si>
  <si>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</si>
  <si>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</si>
  <si>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</si>
  <si>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</si>
  <si>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</si>
  <si>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</si>
  <si>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</si>
  <si>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</si>
  <si>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</si>
  <si>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</si>
  <si>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</si>
  <si>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</si>
  <si>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</si>
  <si>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</si>
  <si>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</si>
  <si>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</si>
  <si>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</si>
  <si>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</si>
  <si>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</si>
  <si>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</si>
  <si>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</si>
  <si>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</si>
  <si>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</si>
  <si>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</si>
  <si>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</si>
  <si>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</si>
  <si>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</si>
  <si>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</si>
  <si>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</si>
  <si>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</si>
  <si>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</si>
  <si>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</si>
  <si>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</si>
  <si>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</si>
  <si>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</si>
  <si>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</si>
  <si>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</si>
  <si>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</si>
  <si>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</si>
  <si>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</si>
  <si>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</si>
  <si>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</si>
  <si>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</si>
  <si>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</si>
  <si>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</si>
  <si>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</si>
  <si>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</si>
  <si>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</si>
  <si>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</si>
  <si>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</si>
  <si>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</si>
  <si>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</si>
  <si>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</si>
  <si>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</si>
  <si>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</si>
  <si>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</si>
  <si>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</si>
  <si>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</si>
  <si>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</si>
  <si>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</si>
  <si>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</si>
  <si>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</si>
  <si>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</si>
  <si>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</si>
  <si>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</si>
  <si>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</si>
  <si>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</si>
  <si>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</si>
  <si>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</si>
  <si>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</si>
  <si>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</si>
  <si>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</si>
  <si>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</si>
  <si>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</si>
  <si>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</si>
  <si>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</si>
  <si>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</si>
  <si>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</si>
  <si>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</si>
  <si>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</si>
  <si>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</si>
  <si>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</si>
  <si>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</si>
  <si>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</si>
  <si>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</si>
  <si>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</si>
  <si>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</si>
  <si>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</si>
  <si>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</si>
  <si>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</si>
  <si>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</si>
  <si>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</si>
  <si>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</si>
  <si>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</si>
  <si>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</si>
  <si>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</si>
  <si>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</si>
  <si>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</si>
  <si>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</si>
  <si>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</si>
  <si>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</si>
  <si>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</si>
  <si>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</si>
  <si>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</si>
  <si>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</si>
  <si>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</si>
  <si>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</si>
  <si>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</si>
  <si>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</si>
  <si>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</si>
  <si>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</si>
  <si>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</si>
  <si>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</si>
  <si>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</si>
  <si>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</si>
  <si>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</si>
  <si>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</si>
  <si>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</si>
  <si>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</si>
  <si>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</si>
  <si>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</si>
  <si>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</si>
  <si>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</si>
  <si>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</si>
  <si>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</si>
  <si>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</si>
  <si>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</si>
  <si>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</si>
  <si>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</si>
  <si>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</si>
  <si>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</si>
  <si>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</si>
  <si>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</si>
  <si>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</si>
  <si>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</si>
  <si>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</si>
  <si>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</si>
  <si>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</si>
  <si>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</si>
  <si>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</si>
  <si>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</si>
  <si>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</si>
  <si>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</si>
  <si>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</si>
  <si>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</si>
  <si>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</si>
  <si>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</si>
  <si>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</si>
  <si>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</si>
  <si>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</si>
  <si>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</si>
  <si>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</si>
  <si>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</si>
  <si>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</si>
  <si>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</si>
  <si>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</si>
  <si>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</si>
  <si>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</si>
  <si>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</si>
  <si>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</si>
  <si>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</si>
  <si>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</si>
  <si>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</si>
  <si>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</si>
  <si>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</si>
  <si>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</si>
  <si>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</si>
  <si>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</si>
  <si>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</si>
  <si>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</si>
  <si>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</si>
  <si>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</si>
  <si>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</si>
  <si>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</si>
  <si>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</si>
  <si>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</si>
  <si>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</si>
  <si>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</si>
  <si>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</si>
  <si>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</si>
  <si>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</si>
  <si>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</si>
  <si>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</si>
  <si>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</si>
  <si>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</si>
  <si>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</si>
  <si>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</si>
  <si>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</si>
  <si>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</si>
  <si>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</si>
  <si>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</si>
  <si>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</si>
  <si>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</si>
  <si>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</si>
  <si>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</si>
  <si>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</si>
  <si>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</si>
  <si>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</si>
  <si>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</si>
  <si>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</si>
  <si>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</si>
  <si>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</si>
  <si>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</si>
  <si>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</si>
  <si>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</si>
  <si>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</si>
  <si>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</si>
  <si>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</si>
  <si>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</si>
  <si>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</si>
  <si>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</si>
  <si>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</si>
  <si>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</si>
  <si>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</si>
  <si>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</si>
  <si>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</si>
  <si>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</si>
  <si>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</si>
  <si>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</si>
  <si>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</si>
  <si>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</si>
  <si>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</si>
  <si>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</si>
  <si>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</si>
  <si>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</si>
  <si>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</si>
  <si>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</si>
  <si>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</si>
  <si>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</si>
  <si>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</si>
  <si>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</si>
  <si>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</si>
  <si>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</si>
  <si>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</si>
  <si>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</si>
  <si>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</si>
  <si>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</si>
  <si>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</si>
  <si>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</si>
  <si>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</si>
  <si>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</si>
  <si>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</si>
  <si>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</si>
  <si>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</si>
  <si>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</si>
  <si>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</si>
  <si>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</si>
  <si>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</si>
  <si>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</si>
  <si>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</si>
  <si>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</si>
  <si>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</si>
  <si>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</si>
  <si>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</si>
  <si>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</si>
  <si>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</si>
  <si>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</si>
  <si>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</si>
  <si>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</si>
  <si>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</si>
  <si>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</si>
  <si>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</si>
  <si>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</si>
  <si>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</si>
  <si>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</si>
  <si>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</si>
  <si>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</si>
  <si>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</si>
  <si>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</si>
  <si>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</si>
  <si>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</si>
  <si>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</si>
  <si>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</si>
  <si>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</si>
  <si>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</si>
  <si>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</si>
  <si>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</si>
  <si>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</si>
  <si>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</si>
  <si>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</si>
  <si>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</si>
  <si>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</si>
  <si>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</si>
  <si>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</si>
  <si>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</si>
  <si>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</si>
  <si>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</si>
  <si>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</si>
  <si>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</si>
  <si>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</si>
  <si>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</si>
  <si>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</si>
  <si>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</si>
  <si>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</si>
  <si>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</si>
  <si>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</si>
  <si>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</si>
  <si>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</si>
  <si>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</si>
  <si>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</si>
  <si>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</si>
  <si>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</si>
  <si>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</si>
  <si>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</si>
  <si>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</si>
  <si>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</si>
  <si>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</si>
  <si>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</si>
  <si>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</si>
  <si>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</si>
  <si>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</si>
  <si>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</si>
  <si>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</si>
  <si>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</si>
  <si>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</si>
  <si>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</si>
  <si>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</si>
  <si>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</si>
  <si>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</si>
  <si>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</si>
  <si>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</si>
  <si>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</si>
  <si>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</si>
  <si>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</si>
  <si>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</si>
  <si>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</si>
  <si>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</si>
  <si>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</si>
  <si>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</si>
  <si>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</si>
  <si>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</si>
  <si>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</si>
  <si>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</si>
  <si>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</si>
  <si>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</si>
  <si>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</si>
  <si>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</si>
  <si>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</si>
  <si>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</si>
  <si>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</si>
  <si>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</si>
  <si>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</si>
  <si>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</si>
  <si>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</si>
  <si>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</si>
  <si>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</si>
  <si>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</si>
  <si>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</si>
  <si>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</si>
  <si>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</si>
  <si>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</si>
  <si>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</si>
  <si>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</si>
  <si>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</si>
  <si>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</si>
  <si>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</si>
  <si>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</si>
  <si>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</si>
  <si>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</si>
  <si>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</si>
  <si>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</si>
  <si>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</si>
  <si>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</si>
  <si>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</si>
  <si>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</si>
  <si>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</si>
  <si>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</si>
  <si>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</si>
  <si>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</si>
  <si>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</si>
  <si>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</si>
  <si>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</si>
  <si>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</si>
  <si>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</si>
  <si>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</si>
  <si>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</si>
  <si>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</si>
  <si>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</si>
  <si>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</si>
  <si>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</si>
  <si>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</si>
  <si>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</si>
  <si>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</si>
  <si>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</si>
  <si>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</si>
  <si>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</si>
  <si>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</si>
  <si>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</si>
  <si>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</si>
  <si>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</si>
  <si>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</si>
  <si>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</si>
  <si>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</si>
  <si>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</si>
  <si>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</si>
  <si>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</si>
  <si>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</si>
  <si>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</si>
  <si>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</si>
  <si>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</si>
  <si>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</si>
  <si>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</si>
  <si>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</si>
  <si>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</si>
  <si>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</si>
  <si>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</si>
  <si>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</si>
  <si>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</si>
  <si>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</si>
  <si>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</si>
  <si>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</si>
  <si>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</si>
  <si>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</si>
  <si>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</si>
  <si>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</si>
  <si>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</si>
  <si>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</si>
  <si>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</si>
  <si>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</si>
  <si>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</si>
  <si>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</si>
  <si>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</si>
  <si>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</si>
  <si>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</si>
  <si>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</si>
  <si>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</si>
  <si>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</si>
  <si>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</si>
  <si>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</si>
  <si>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</si>
  <si>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</si>
  <si>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</si>
  <si>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</si>
  <si>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</si>
  <si>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</si>
  <si>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</si>
  <si>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</si>
  <si>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</si>
  <si>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</si>
  <si>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</si>
  <si>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</si>
  <si>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</si>
  <si>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</si>
  <si>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</si>
  <si>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</si>
  <si>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</si>
  <si>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</si>
  <si>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</si>
  <si>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</si>
  <si>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</si>
  <si>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</si>
  <si>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</si>
  <si>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</si>
  <si>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</si>
  <si>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</si>
  <si>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</si>
  <si>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</si>
  <si>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</si>
  <si>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</si>
  <si>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</si>
  <si>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</si>
  <si>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</si>
  <si>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</si>
  <si>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</si>
  <si>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</si>
  <si>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</si>
  <si>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</si>
  <si>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</si>
  <si>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</si>
  <si>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</si>
  <si>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</si>
  <si>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</si>
  <si>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</si>
  <si>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</si>
  <si>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</si>
  <si>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</si>
  <si>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</si>
  <si>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</si>
  <si>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</si>
  <si>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</si>
  <si>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</si>
  <si>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</si>
  <si>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</si>
  <si>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</si>
  <si>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</si>
  <si>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</si>
  <si>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</si>
  <si>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</si>
  <si>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</si>
  <si>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</si>
  <si>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</si>
  <si>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</si>
  <si>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</si>
  <si>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</si>
  <si>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</si>
  <si>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</si>
  <si>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</si>
  <si>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</si>
  <si>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</si>
  <si>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</si>
  <si>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</si>
  <si>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</si>
  <si>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</si>
  <si>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</si>
  <si>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</si>
  <si>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</si>
  <si>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</si>
  <si>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</si>
  <si>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</si>
  <si>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</si>
  <si>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</si>
  <si>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</si>
  <si>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</si>
  <si>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</si>
  <si>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</si>
  <si>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</si>
  <si>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</si>
  <si>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</si>
  <si>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</si>
  <si>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</si>
  <si>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</si>
  <si>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</si>
  <si>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</si>
  <si>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</si>
  <si>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</si>
  <si>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</si>
  <si>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</si>
  <si>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</si>
  <si>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</si>
  <si>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</si>
  <si>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</si>
  <si>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</si>
  <si>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</si>
  <si>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</si>
  <si>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</si>
  <si>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</si>
  <si>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</si>
  <si>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</si>
  <si>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</si>
  <si>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</si>
  <si>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</si>
  <si>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</si>
  <si>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</si>
  <si>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</si>
  <si>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</si>
  <si>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</si>
  <si>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</si>
  <si>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</si>
  <si>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</si>
  <si>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</si>
  <si>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</si>
  <si>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</si>
  <si>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</si>
  <si>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</si>
  <si>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</si>
  <si>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</si>
  <si>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</si>
  <si>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</si>
  <si>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</si>
  <si>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</si>
  <si>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</si>
  <si>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</si>
  <si>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</si>
  <si>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</si>
  <si>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</si>
  <si>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</si>
  <si>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</si>
  <si>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</si>
  <si>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</si>
  <si>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</si>
  <si>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</si>
  <si>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</si>
  <si>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</si>
  <si>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</si>
  <si>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</si>
  <si>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</si>
  <si>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</si>
  <si>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</si>
  <si>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</si>
  <si>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</si>
  <si>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</si>
  <si>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</si>
  <si>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</si>
  <si>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</si>
  <si>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</si>
  <si>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</si>
  <si>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</si>
  <si>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</si>
  <si>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</si>
  <si>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</si>
  <si>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</si>
  <si>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</si>
  <si>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</si>
  <si>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</si>
  <si>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</si>
  <si>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</si>
  <si>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</si>
  <si>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</si>
  <si>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</si>
  <si>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</si>
  <si>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</si>
  <si>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</si>
  <si>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</si>
  <si>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</si>
  <si>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</si>
  <si>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</si>
  <si>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</si>
  <si>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</si>
  <si>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</si>
  <si>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</si>
  <si>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</si>
  <si>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</si>
  <si>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</si>
  <si>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</si>
  <si>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</si>
  <si>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</si>
  <si>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</si>
  <si>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</si>
  <si>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</si>
  <si>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</si>
  <si>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</si>
  <si>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</si>
  <si>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</si>
  <si>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</si>
  <si>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</si>
  <si>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</si>
  <si>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</si>
  <si>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</si>
  <si>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</si>
  <si>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</si>
  <si>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</si>
  <si>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</si>
  <si>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</si>
  <si>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</si>
  <si>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</si>
  <si>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</si>
  <si>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</si>
  <si>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</si>
  <si>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</si>
  <si>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</si>
  <si>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</si>
  <si>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</si>
  <si>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</si>
  <si>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</si>
  <si>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</si>
  <si>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</si>
  <si>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</si>
  <si>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</si>
  <si>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</si>
  <si>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</si>
  <si>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</si>
  <si>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</si>
  <si>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</si>
  <si>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</si>
  <si>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</si>
  <si>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</si>
  <si>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</si>
  <si>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</si>
  <si>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</si>
  <si>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</si>
  <si>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</si>
  <si>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</si>
  <si>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</si>
  <si>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</si>
  <si>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</si>
  <si>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</si>
  <si>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</si>
  <si>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</si>
  <si>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</si>
  <si>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</si>
  <si>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</si>
  <si>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</si>
  <si>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</si>
  <si>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</si>
  <si>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</si>
  <si>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</si>
  <si>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</si>
  <si>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</si>
  <si>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</si>
  <si>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</si>
  <si>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</si>
  <si>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</si>
  <si>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</si>
  <si>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</si>
  <si>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</si>
  <si>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</si>
  <si>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</si>
  <si>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</si>
  <si>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</si>
  <si>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</si>
  <si>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</si>
  <si>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</si>
  <si>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</si>
  <si>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</si>
  <si>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</si>
  <si>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</si>
  <si>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</si>
  <si>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</si>
  <si>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</si>
  <si>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</si>
  <si>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</si>
  <si>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</si>
  <si>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</si>
  <si>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</si>
  <si>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</si>
  <si>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</si>
  <si>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</si>
  <si>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</si>
  <si>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</si>
  <si>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</si>
  <si>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</si>
  <si>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</si>
  <si>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</si>
  <si>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</si>
  <si>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</si>
  <si>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</si>
  <si>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</si>
  <si>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</si>
  <si>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</si>
  <si>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</si>
  <si>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</si>
  <si>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</si>
  <si>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</si>
  <si>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</si>
  <si>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</si>
  <si>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</si>
  <si>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</si>
  <si>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</si>
  <si>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</si>
  <si>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</si>
  <si>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</si>
  <si>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</si>
  <si>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</si>
  <si>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</si>
  <si>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</si>
  <si>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</si>
  <si>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</si>
  <si>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</si>
  <si>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</si>
  <si>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</si>
  <si>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</si>
  <si>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</si>
  <si>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</si>
  <si>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</si>
  <si>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</si>
  <si>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</si>
  <si>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</si>
  <si>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</si>
  <si>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</si>
  <si>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</si>
  <si>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</si>
  <si>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</si>
  <si>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</si>
  <si>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</si>
  <si>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</si>
  <si>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</si>
  <si>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</si>
  <si>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</si>
  <si>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</si>
  <si>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</si>
  <si>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</si>
  <si>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</si>
  <si>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</si>
  <si>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</si>
  <si>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</si>
  <si>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</si>
  <si>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</si>
  <si>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</si>
  <si>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</si>
  <si>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</si>
  <si>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</si>
  <si>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</si>
  <si>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</si>
  <si>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</si>
  <si>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</si>
  <si>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</si>
  <si>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</si>
  <si>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</si>
  <si>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</si>
  <si>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</si>
  <si>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</si>
  <si>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</si>
  <si>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</si>
  <si>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</si>
  <si>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</si>
  <si>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</si>
  <si>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</si>
  <si>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</si>
  <si>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</si>
  <si>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</si>
  <si>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</si>
  <si>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</si>
  <si>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</si>
  <si>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</si>
  <si>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</si>
  <si>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</si>
  <si>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</si>
  <si>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</si>
  <si>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</si>
  <si>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</si>
  <si>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</si>
  <si>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</si>
  <si>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</si>
  <si>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</si>
  <si>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</si>
  <si>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</si>
  <si>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</si>
  <si>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</si>
  <si>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</si>
  <si>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</si>
  <si>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</si>
  <si>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</si>
  <si>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</si>
  <si>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</si>
  <si>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</si>
  <si>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</si>
  <si>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</si>
  <si>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</si>
  <si>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</si>
  <si>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</si>
  <si>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</si>
  <si>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</si>
  <si>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</si>
  <si>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</si>
  <si>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</si>
  <si>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</si>
  <si>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</si>
  <si>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</si>
  <si>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</si>
  <si>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</si>
  <si>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</si>
  <si>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</si>
  <si>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</si>
  <si>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</si>
  <si>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</si>
  <si>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</si>
  <si>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</si>
  <si>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</si>
  <si>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</si>
  <si>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</si>
  <si>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</si>
  <si>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</si>
  <si>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</si>
  <si>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</si>
  <si>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</si>
  <si>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</si>
  <si>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</si>
  <si>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</si>
  <si>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</si>
  <si>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</si>
  <si>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</si>
  <si>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</si>
  <si>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</si>
  <si>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</si>
  <si>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</si>
  <si>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</si>
  <si>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</si>
  <si>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</si>
  <si>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</si>
  <si>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</si>
  <si>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</si>
  <si>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</si>
  <si>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</si>
  <si>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</si>
  <si>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</si>
  <si>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</si>
  <si>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</si>
  <si>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</si>
  <si>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</si>
  <si>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</si>
  <si>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</si>
  <si>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</si>
  <si>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</si>
  <si>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</si>
  <si>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</si>
  <si>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</si>
  <si>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</si>
  <si>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</si>
  <si>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</si>
  <si>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</si>
  <si>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</si>
  <si>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</si>
  <si>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</si>
  <si>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</si>
  <si>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</si>
  <si>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</si>
  <si>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</si>
  <si>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</si>
  <si>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</si>
  <si>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</si>
  <si>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</si>
  <si>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</si>
  <si>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</si>
  <si>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</si>
  <si>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</si>
  <si>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</si>
  <si>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</si>
  <si>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</si>
  <si>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</si>
  <si>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</si>
  <si>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</si>
  <si>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</si>
  <si>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</si>
  <si>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</si>
  <si>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</si>
  <si>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</si>
  <si>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</si>
  <si>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</si>
  <si>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</si>
  <si>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</si>
  <si>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</si>
  <si>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</si>
  <si>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</si>
  <si>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</si>
  <si>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</si>
  <si>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</si>
  <si>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</si>
  <si>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</si>
  <si>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</si>
  <si>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</si>
  <si>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</si>
  <si>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</si>
  <si>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</si>
  <si>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</si>
  <si>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</si>
  <si>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</si>
  <si>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</si>
  <si>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</si>
  <si>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</si>
  <si>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</si>
  <si>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</si>
  <si>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</si>
  <si>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</si>
  <si>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</si>
  <si>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</si>
  <si>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</si>
  <si>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</si>
  <si>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</si>
  <si>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</si>
  <si>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</si>
  <si>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</si>
  <si>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</si>
  <si>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</si>
  <si>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</si>
  <si>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</si>
  <si>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</si>
  <si>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</si>
  <si>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</si>
  <si>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</si>
  <si>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</si>
  <si>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</si>
  <si>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</si>
  <si>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</si>
  <si>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</si>
  <si>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</si>
  <si>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</si>
  <si>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</si>
  <si>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</si>
  <si>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</si>
  <si>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</si>
  <si>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</si>
  <si>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</si>
  <si>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</si>
  <si>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</si>
  <si>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</si>
  <si>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</si>
  <si>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</si>
  <si>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</si>
  <si>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</si>
  <si>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</si>
  <si>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</si>
  <si>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</si>
  <si>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</si>
  <si>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</si>
  <si>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</si>
  <si>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</si>
  <si>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</si>
  <si>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</si>
  <si>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</si>
  <si>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</si>
  <si>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</si>
  <si>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</si>
  <si>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</si>
  <si>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</si>
  <si>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</si>
  <si>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</si>
  <si>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</si>
  <si>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</si>
  <si>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</si>
  <si>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</si>
  <si>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</si>
  <si>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</si>
  <si>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</si>
  <si>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</si>
  <si>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</si>
  <si>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</si>
  <si>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</si>
  <si>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</si>
  <si>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</si>
  <si>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</si>
  <si>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</si>
  <si>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</si>
  <si>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</si>
  <si>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</si>
  <si>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</si>
  <si>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</si>
  <si>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</si>
  <si>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</si>
  <si>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</si>
  <si>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</si>
  <si>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</si>
  <si>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</si>
  <si>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</si>
  <si>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</si>
  <si>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</si>
  <si>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</si>
  <si>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</si>
  <si>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</si>
  <si>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</si>
  <si>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</si>
  <si>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</si>
  <si>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</si>
  <si>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</si>
  <si>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</si>
  <si>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</si>
  <si>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</si>
  <si>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</si>
  <si>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</si>
  <si>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</si>
  <si>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</si>
  <si>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</si>
  <si>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</si>
  <si>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</si>
  <si>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</si>
  <si>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</si>
  <si>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</si>
  <si>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</si>
  <si>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</si>
  <si>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</si>
  <si>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</si>
  <si>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</si>
  <si>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</si>
  <si>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</si>
  <si>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</si>
  <si>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</si>
  <si>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</si>
  <si>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</si>
  <si>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</si>
  <si>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</si>
  <si>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</si>
  <si>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</si>
  <si>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</si>
  <si>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</si>
  <si>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</si>
  <si>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</si>
  <si>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</si>
  <si>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</si>
  <si>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</si>
  <si>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</si>
  <si>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</si>
  <si>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</si>
  <si>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</si>
  <si>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</si>
  <si>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</si>
  <si>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</si>
  <si>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</si>
  <si>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</si>
  <si>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</si>
  <si>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</si>
  <si>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</si>
  <si>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</si>
  <si>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</si>
  <si>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</si>
  <si>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</si>
  <si>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</si>
  <si>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</si>
  <si>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</si>
  <si>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</si>
  <si>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</si>
  <si>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</si>
  <si>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</si>
  <si>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</si>
  <si>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</si>
  <si>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</si>
  <si>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</si>
  <si>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</si>
  <si>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</si>
  <si>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</si>
  <si>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</si>
  <si>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</si>
  <si>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</si>
  <si>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</si>
  <si>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</si>
  <si>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</si>
  <si>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</si>
  <si>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</si>
  <si>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</si>
  <si>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</si>
  <si>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</si>
  <si>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</si>
  <si>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</si>
  <si>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</si>
  <si>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</si>
  <si>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</si>
  <si>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</si>
  <si>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</si>
  <si>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</si>
  <si>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</si>
  <si>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</si>
  <si>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</si>
  <si>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</si>
  <si>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</si>
  <si>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</si>
  <si>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</si>
  <si>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</si>
  <si>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</si>
  <si>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</si>
  <si>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</si>
  <si>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</si>
  <si>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</si>
  <si>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</si>
  <si>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</si>
  <si>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</si>
  <si>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</si>
  <si>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</si>
  <si>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</si>
  <si>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</si>
  <si>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</si>
  <si>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</si>
  <si>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</si>
  <si>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</si>
  <si>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</si>
  <si>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</si>
  <si>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</si>
  <si>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</si>
  <si>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</si>
  <si>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</si>
  <si>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</si>
  <si>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</si>
  <si>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</si>
  <si>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</si>
  <si>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</si>
  <si>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</si>
  <si>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</si>
  <si>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</si>
  <si>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</si>
  <si>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</si>
  <si>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</si>
  <si>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</si>
  <si>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</si>
  <si>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</si>
  <si>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</si>
  <si>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</si>
  <si>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</si>
  <si>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</si>
  <si>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</si>
  <si>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</si>
  <si>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</si>
  <si>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</si>
  <si>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</si>
  <si>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</si>
  <si>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</si>
  <si>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</si>
  <si>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</si>
  <si>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</si>
  <si>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</si>
  <si>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</si>
  <si>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</si>
  <si>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</si>
  <si>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</si>
  <si>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</si>
  <si>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</si>
  <si>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</si>
  <si>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</si>
  <si>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</si>
  <si>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</si>
  <si>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</si>
  <si>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</si>
  <si>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</si>
  <si>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</si>
  <si>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</si>
  <si>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</si>
  <si>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</si>
  <si>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</si>
  <si>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</si>
  <si>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</si>
  <si>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</si>
  <si>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</si>
  <si>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</si>
  <si>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</si>
  <si>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</si>
  <si>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</si>
  <si>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</si>
  <si>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</si>
  <si>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</si>
  <si>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</si>
  <si>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</si>
  <si>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</si>
  <si>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</si>
  <si>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</si>
  <si>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</si>
  <si>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</si>
  <si>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</si>
  <si>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</si>
  <si>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</si>
  <si>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</si>
  <si>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</si>
  <si>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</si>
  <si>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</si>
  <si>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</si>
  <si>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</si>
  <si>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</si>
  <si>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</si>
  <si>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</si>
  <si>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</si>
  <si>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</si>
  <si>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</si>
  <si>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</si>
  <si>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</si>
  <si>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</si>
  <si>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</si>
  <si>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</si>
  <si>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</si>
  <si>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</si>
  <si>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</si>
  <si>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</si>
  <si>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</si>
  <si>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</si>
  <si>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</si>
  <si>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</si>
  <si>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</si>
  <si>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</si>
  <si>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</si>
  <si>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</si>
  <si>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</si>
  <si>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</si>
  <si>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</si>
  <si>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</si>
  <si>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</si>
  <si>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</si>
  <si>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</si>
  <si>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</si>
  <si>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</si>
  <si>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</si>
  <si>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</si>
  <si>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</si>
  <si>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</si>
  <si>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</si>
  <si>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</si>
  <si>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</si>
  <si>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</si>
  <si>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</si>
  <si>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</si>
  <si>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</si>
  <si>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</si>
  <si>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</si>
  <si>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</si>
  <si>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</si>
  <si>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</si>
  <si>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</si>
  <si>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</si>
  <si>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</si>
  <si>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</si>
  <si>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</si>
  <si>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</si>
  <si>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</si>
  <si>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</si>
  <si>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</si>
  <si>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</si>
  <si>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</si>
  <si>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</si>
  <si>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</si>
  <si>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</si>
  <si>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</si>
  <si>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</si>
  <si>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</si>
  <si>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</si>
  <si>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</si>
  <si>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</si>
  <si>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</si>
  <si>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</si>
  <si>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</si>
  <si>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</si>
  <si>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</si>
  <si>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</si>
  <si>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</si>
  <si>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</si>
  <si>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</si>
  <si>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</si>
  <si>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</si>
  <si>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</si>
  <si>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</si>
  <si>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</si>
  <si>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</si>
  <si>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</si>
  <si>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</si>
  <si>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</si>
  <si>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</si>
  <si>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</si>
  <si>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</si>
  <si>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</si>
  <si>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</si>
  <si>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</si>
  <si>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</si>
  <si>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</si>
  <si>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</si>
  <si>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</si>
  <si>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</si>
  <si>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</si>
  <si>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</si>
  <si>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</si>
  <si>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</si>
  <si>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</si>
  <si>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</si>
  <si>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</si>
  <si>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</si>
  <si>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</si>
  <si>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</si>
  <si>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</si>
  <si>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</si>
  <si>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</si>
  <si>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</si>
  <si>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</si>
  <si>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</si>
  <si>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</si>
  <si>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</si>
  <si>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</si>
  <si>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</si>
  <si>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</si>
  <si>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</si>
  <si>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</si>
  <si>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</si>
  <si>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</si>
  <si>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</si>
  <si>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</si>
  <si>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</si>
  <si>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</si>
  <si>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</si>
  <si>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</si>
  <si>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</si>
  <si>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</si>
  <si>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</si>
  <si>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</si>
  <si>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</si>
  <si>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</si>
  <si>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</si>
  <si>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</si>
  <si>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</si>
  <si>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</si>
  <si>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</si>
  <si>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</si>
  <si>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</si>
  <si>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</si>
  <si>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</si>
  <si>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</si>
  <si>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</si>
  <si>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</si>
  <si>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</si>
  <si>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</si>
  <si>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</si>
  <si>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</si>
  <si>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</si>
  <si>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</si>
  <si>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</si>
  <si>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</si>
  <si>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</si>
  <si>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</si>
  <si>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</si>
  <si>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</si>
  <si>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</si>
  <si>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</si>
  <si>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</si>
  <si>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</si>
  <si>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</si>
  <si>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</si>
  <si>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</si>
  <si>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</si>
  <si>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</si>
  <si>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</si>
  <si>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</si>
  <si>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</si>
  <si>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</si>
  <si>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</si>
  <si>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</si>
  <si>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</si>
  <si>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</si>
  <si>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</si>
  <si>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</si>
  <si>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</si>
  <si>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</si>
  <si>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</si>
  <si>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</si>
  <si>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</si>
  <si>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</si>
  <si>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</si>
  <si>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</si>
  <si>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</si>
  <si>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</si>
  <si>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</si>
  <si>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</si>
  <si>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</si>
  <si>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</si>
  <si>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</si>
  <si>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</si>
  <si>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</si>
  <si>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</si>
  <si>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</si>
  <si>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</si>
  <si>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</si>
  <si>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</si>
  <si>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</si>
  <si>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</si>
  <si>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</si>
  <si>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</si>
  <si>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</si>
  <si>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</si>
  <si>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</si>
  <si>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</si>
  <si>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</si>
  <si>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</si>
  <si>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</si>
  <si>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</si>
  <si>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</si>
  <si>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</si>
  <si>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</si>
  <si>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</si>
  <si>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</si>
  <si>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</si>
  <si>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</si>
  <si>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</si>
  <si>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</si>
  <si>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</si>
  <si>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</si>
  <si>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</si>
  <si>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</si>
  <si>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</si>
  <si>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</si>
  <si>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</si>
  <si>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</si>
  <si>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</si>
  <si>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</si>
  <si>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</si>
  <si>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</si>
  <si>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</si>
  <si>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</si>
  <si>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</si>
  <si>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</si>
  <si>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</si>
  <si>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</si>
  <si>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</si>
  <si>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</si>
  <si>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</si>
  <si>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</si>
  <si>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</si>
  <si>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</si>
  <si>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</si>
  <si>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</si>
  <si>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</si>
  <si>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</si>
  <si>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</si>
  <si>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</si>
  <si>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</si>
  <si>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</si>
  <si>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</si>
  <si>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</si>
  <si>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</si>
  <si>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</si>
  <si>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</si>
  <si>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</si>
  <si>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</si>
  <si>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</si>
  <si>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</si>
  <si>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</si>
  <si>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</si>
  <si>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</si>
  <si>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</si>
  <si>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</si>
  <si>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</si>
  <si>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</si>
  <si>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</si>
  <si>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</si>
  <si>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</si>
  <si>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</si>
  <si>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</si>
  <si>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</si>
  <si>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</si>
  <si>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</si>
  <si>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</si>
  <si>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</si>
  <si>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</si>
  <si>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</si>
  <si>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</si>
  <si>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</si>
  <si>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</si>
  <si>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</si>
  <si>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</si>
  <si>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</si>
  <si>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</si>
  <si>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</si>
  <si>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</si>
  <si>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</si>
  <si>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</si>
  <si>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</si>
  <si>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</si>
  <si>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</si>
  <si>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</si>
  <si>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</si>
  <si>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</si>
  <si>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</si>
  <si>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</si>
  <si>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</si>
  <si>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</si>
  <si>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</si>
  <si>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</si>
  <si>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</si>
  <si>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</si>
  <si>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</si>
  <si>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</si>
  <si>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</si>
  <si>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</si>
  <si>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</si>
  <si>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</si>
  <si>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</si>
  <si>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</si>
  <si>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</si>
  <si>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</si>
  <si>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</si>
  <si>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</si>
  <si>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</si>
  <si>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</si>
  <si>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</si>
  <si>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</si>
  <si>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</si>
  <si>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</si>
  <si>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</si>
  <si>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</si>
  <si>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</si>
  <si>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</si>
  <si>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</si>
  <si>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</si>
  <si>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</si>
  <si>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</si>
  <si>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</si>
  <si>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</si>
  <si>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</si>
  <si>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</si>
  <si>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</si>
  <si>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</si>
  <si>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</si>
  <si>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</si>
  <si>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</si>
  <si>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</si>
  <si>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</si>
  <si>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</si>
  <si>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</si>
  <si>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</si>
  <si>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</si>
  <si>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</si>
  <si>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</si>
  <si>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</si>
  <si>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</si>
  <si>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</si>
  <si>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</si>
  <si>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</si>
  <si>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</si>
  <si>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</si>
  <si>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</si>
  <si>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</si>
  <si>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</si>
  <si>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</si>
  <si>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</si>
  <si>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</si>
  <si>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</si>
  <si>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</si>
  <si>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</si>
  <si>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</si>
  <si>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</si>
  <si>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</si>
  <si>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</si>
  <si>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</si>
  <si>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</si>
  <si>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</si>
  <si>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</si>
  <si>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</si>
  <si>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</si>
  <si>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</si>
  <si>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</si>
  <si>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</si>
  <si>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</si>
  <si>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</si>
  <si>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</si>
  <si>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</si>
  <si>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</si>
  <si>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</si>
  <si>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</si>
  <si>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</si>
  <si>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</si>
  <si>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</si>
  <si>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</si>
  <si>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</si>
  <si>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</si>
  <si>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</si>
  <si>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</si>
  <si>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</si>
  <si>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</si>
  <si>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</si>
  <si>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</si>
  <si>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</si>
  <si>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</si>
  <si>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</si>
  <si>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</si>
  <si>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</si>
  <si>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</si>
  <si>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</si>
  <si>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</si>
  <si>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</si>
  <si>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</si>
  <si>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</si>
  <si>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</si>
  <si>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</si>
  <si>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</si>
  <si>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</si>
  <si>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</si>
  <si>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</si>
  <si>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</si>
  <si>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</si>
  <si>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</si>
  <si>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</si>
  <si>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</si>
  <si>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</si>
  <si>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</si>
  <si>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</si>
  <si>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</si>
  <si>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</si>
  <si>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</si>
  <si>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</si>
  <si>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</si>
  <si>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</si>
  <si>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</si>
  <si>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</si>
  <si>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</si>
  <si>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</si>
  <si>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</si>
  <si>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</si>
  <si>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</si>
  <si>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</si>
  <si>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</si>
  <si>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</si>
  <si>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</si>
  <si>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</si>
  <si>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</si>
  <si>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</si>
  <si>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</si>
  <si>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</si>
  <si>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</si>
  <si>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</si>
  <si>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</si>
  <si>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</si>
  <si>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</si>
  <si>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</si>
  <si>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</si>
  <si>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</si>
  <si>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</si>
  <si>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</si>
  <si>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</si>
  <si>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</si>
  <si>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</si>
  <si>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</si>
  <si>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</si>
  <si>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</si>
  <si>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</si>
  <si>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</si>
  <si>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</si>
  <si>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</si>
  <si>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</si>
  <si>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</si>
  <si>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</si>
  <si>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</si>
  <si>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</si>
  <si>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</si>
  <si>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</si>
  <si>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</si>
  <si>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</si>
  <si>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</si>
  <si>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</si>
  <si>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</si>
  <si>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</si>
  <si>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</si>
  <si>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</si>
  <si>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</si>
  <si>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</si>
  <si>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</si>
  <si>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</si>
  <si>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</si>
  <si>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</si>
  <si>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</si>
  <si>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</si>
  <si>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</si>
  <si>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</si>
  <si>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</si>
  <si>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</si>
  <si>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</si>
  <si>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</si>
  <si>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</si>
  <si>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</si>
  <si>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</si>
  <si>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</si>
  <si>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</si>
  <si>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</si>
  <si>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</si>
  <si>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</si>
  <si>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</si>
  <si>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</si>
  <si>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</si>
  <si>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</si>
  <si>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</si>
  <si>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</si>
  <si>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</si>
  <si>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</si>
  <si>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</si>
  <si>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</si>
  <si>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</si>
  <si>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</si>
  <si>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</si>
  <si>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</si>
  <si>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</si>
  <si>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</si>
  <si>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</si>
  <si>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</si>
  <si>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</si>
  <si>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</si>
  <si>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</si>
  <si>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</si>
  <si>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</si>
  <si>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</si>
  <si>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</si>
  <si>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</si>
  <si>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</si>
  <si>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</si>
  <si>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</si>
  <si>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</si>
  <si>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</si>
  <si>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</si>
  <si>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</si>
  <si>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</si>
  <si>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</si>
  <si>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</si>
  <si>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</si>
  <si>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</si>
  <si>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</si>
  <si>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</si>
  <si>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</si>
  <si>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</si>
  <si>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</si>
  <si>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</si>
  <si>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</si>
  <si>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</si>
  <si>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</si>
  <si>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</si>
  <si>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</si>
  <si>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</si>
  <si>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</si>
  <si>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</si>
  <si>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</si>
  <si>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</si>
  <si>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</si>
  <si>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</si>
  <si>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</si>
  <si>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</si>
  <si>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</si>
  <si>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</si>
  <si>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</si>
  <si>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</si>
  <si>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</si>
  <si>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</si>
  <si>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</si>
  <si>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</si>
  <si>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</si>
  <si>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</si>
  <si>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</si>
  <si>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</si>
  <si>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</si>
  <si>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</si>
  <si>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</si>
  <si>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</si>
  <si>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</si>
  <si>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</si>
  <si>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</si>
  <si>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</si>
  <si>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</si>
  <si>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</si>
  <si>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</si>
  <si>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</si>
  <si>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</si>
  <si>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</si>
  <si>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</si>
  <si>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</si>
  <si>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</si>
  <si>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</si>
  <si>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</si>
  <si>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</si>
  <si>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</si>
  <si>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</si>
  <si>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</si>
  <si>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</si>
  <si>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</si>
  <si>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</si>
  <si>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</si>
  <si>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</si>
  <si>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</si>
  <si>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</si>
  <si>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</si>
  <si>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</si>
  <si>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</si>
  <si>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</si>
  <si>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</si>
  <si>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</si>
  <si>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</si>
  <si>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</si>
  <si>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</si>
  <si>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</si>
  <si>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</si>
  <si>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</si>
  <si>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</si>
  <si>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</si>
  <si>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</si>
  <si>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</si>
  <si>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</si>
  <si>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</si>
  <si>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</si>
  <si>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</si>
  <si>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</si>
  <si>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</si>
  <si>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</si>
  <si>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</si>
  <si>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</si>
  <si>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</si>
  <si>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</si>
  <si>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</si>
  <si>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</si>
  <si>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</si>
  <si>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</si>
  <si>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</si>
  <si>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</si>
  <si>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</si>
  <si>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</si>
  <si>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</si>
  <si>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</si>
  <si>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</si>
  <si>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</si>
  <si>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</si>
  <si>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</si>
  <si>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</si>
  <si>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</si>
  <si>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</si>
  <si>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</si>
  <si>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</si>
  <si>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</si>
  <si>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</si>
  <si>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</si>
  <si>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</si>
  <si>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</si>
  <si>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</si>
  <si>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</si>
  <si>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</si>
  <si>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</si>
  <si>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</si>
  <si>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</si>
  <si>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</si>
  <si>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</si>
  <si>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</si>
  <si>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</si>
  <si>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</si>
  <si>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</si>
  <si>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</si>
  <si>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</si>
  <si>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</si>
  <si>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</si>
  <si>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</si>
  <si>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</si>
  <si>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</si>
  <si>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</si>
  <si>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</si>
  <si>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</si>
  <si>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</si>
  <si>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</si>
  <si>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</si>
  <si>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</si>
  <si>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</si>
  <si>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</si>
  <si>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</si>
  <si>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</si>
  <si>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</si>
  <si>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</si>
  <si>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</si>
  <si>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</si>
  <si>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</si>
  <si>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</si>
  <si>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</si>
  <si>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</si>
  <si>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</si>
  <si>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</si>
  <si>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</si>
  <si>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</si>
  <si>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</si>
  <si>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</si>
  <si>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</si>
  <si>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</si>
  <si>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</si>
  <si>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</si>
  <si>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</si>
  <si>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</si>
  <si>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</si>
  <si>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</si>
  <si>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</si>
  <si>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</si>
  <si>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</si>
  <si>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</si>
  <si>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</si>
  <si>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</si>
  <si>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</si>
  <si>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</si>
  <si>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</si>
  <si>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</si>
  <si>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</si>
  <si>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</si>
  <si>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</si>
  <si>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</si>
  <si>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</si>
  <si>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</si>
  <si>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</si>
  <si>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</si>
  <si>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</si>
  <si>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</si>
  <si>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</si>
  <si>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</si>
  <si>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</si>
  <si>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</si>
  <si>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</si>
  <si>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</si>
  <si>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</si>
  <si>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</si>
  <si>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</si>
  <si>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</si>
  <si>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</si>
  <si>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</si>
  <si>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</si>
  <si>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</si>
  <si>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</si>
  <si>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</si>
  <si>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</si>
  <si>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</si>
  <si>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</si>
  <si>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</si>
  <si>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</si>
  <si>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</si>
  <si>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</si>
  <si>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</si>
  <si>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</si>
  <si>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</si>
  <si>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</si>
  <si>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</si>
  <si>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</si>
  <si>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</si>
  <si>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</si>
  <si>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</si>
  <si>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</si>
  <si>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</si>
  <si>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</si>
  <si>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</si>
  <si>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</si>
  <si>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</si>
  <si>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</si>
  <si>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</si>
  <si>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</si>
  <si>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</si>
  <si>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</si>
  <si>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</si>
  <si>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</si>
  <si>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</si>
  <si>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</si>
  <si>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</si>
  <si>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</si>
  <si>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</si>
  <si>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</si>
  <si>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</si>
  <si>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</si>
  <si>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</si>
  <si>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</si>
  <si>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</si>
  <si>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</si>
  <si>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</si>
  <si>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</si>
  <si>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</si>
  <si>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</si>
  <si>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</si>
  <si>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</si>
  <si>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</si>
  <si>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</si>
  <si>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</si>
  <si>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</si>
  <si>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</si>
  <si>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</si>
  <si>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</si>
  <si>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</si>
  <si>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</si>
  <si>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</si>
  <si>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</si>
  <si>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</si>
  <si>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</si>
  <si>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</si>
  <si>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</si>
  <si>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</si>
  <si>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</si>
  <si>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</si>
  <si>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</si>
  <si>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</si>
  <si>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</si>
  <si>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</si>
  <si>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</si>
  <si>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</si>
  <si>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</si>
  <si>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</si>
  <si>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</si>
  <si>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</si>
  <si>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</si>
  <si>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</si>
  <si>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</si>
  <si>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</si>
  <si>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</si>
  <si>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</si>
  <si>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</si>
  <si>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</si>
  <si>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</si>
  <si>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</si>
  <si>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</si>
  <si>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</si>
  <si>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</si>
  <si>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</si>
  <si>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</si>
  <si>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</si>
  <si>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</si>
  <si>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</si>
  <si>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</si>
  <si>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</si>
  <si>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</si>
  <si>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</si>
  <si>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</si>
  <si>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</si>
  <si>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</si>
  <si>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</si>
  <si>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</si>
  <si>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</si>
  <si>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</si>
  <si>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</si>
  <si>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</si>
  <si>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</si>
  <si>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</si>
  <si>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</si>
  <si>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</si>
  <si>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</si>
  <si>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</si>
  <si>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</si>
  <si>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</si>
  <si>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</si>
  <si>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</si>
  <si>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</si>
  <si>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</si>
  <si>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</si>
  <si>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</si>
  <si>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</si>
  <si>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</si>
  <si>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</si>
  <si>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</si>
  <si>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</si>
  <si>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</si>
  <si>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</si>
  <si>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</si>
  <si>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</si>
  <si>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</si>
  <si>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</si>
  <si>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</si>
  <si>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</si>
  <si>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</si>
  <si>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</si>
  <si>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</si>
  <si>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</si>
  <si>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</si>
  <si>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</si>
  <si>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</si>
  <si>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</si>
  <si>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</si>
  <si>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</si>
  <si>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</si>
  <si>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</si>
  <si>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</si>
  <si>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</si>
  <si>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</si>
  <si>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</si>
  <si>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</si>
  <si>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</si>
  <si>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</si>
  <si>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</si>
  <si>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</si>
  <si>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</si>
  <si>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</si>
  <si>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</si>
  <si>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</si>
  <si>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</si>
  <si>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</si>
  <si>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</si>
  <si>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</si>
  <si>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</si>
  <si>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</si>
  <si>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</si>
  <si>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</si>
  <si>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</si>
  <si>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</si>
  <si>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</si>
  <si>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</si>
  <si>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</si>
  <si>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</si>
  <si>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</si>
  <si>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</si>
  <si>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</si>
  <si>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</si>
  <si>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</si>
  <si>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</si>
  <si>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</si>
  <si>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</si>
  <si>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</si>
  <si>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</si>
  <si>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</si>
  <si>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</si>
  <si>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</si>
  <si>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</si>
  <si>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</si>
  <si>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</si>
  <si>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</si>
  <si>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</si>
  <si>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</si>
  <si>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</si>
  <si>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</si>
  <si>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</si>
  <si>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</si>
  <si>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</si>
  <si>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</si>
  <si>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</si>
  <si>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</si>
  <si>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</si>
  <si>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</si>
  <si>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</si>
  <si>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</si>
  <si>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</si>
  <si>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</si>
  <si>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</si>
  <si>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</si>
  <si>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</si>
  <si>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</si>
  <si>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</si>
  <si>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</si>
  <si>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</si>
  <si>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</si>
  <si>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</si>
  <si>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</si>
  <si>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</si>
  <si>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</si>
  <si>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</si>
  <si>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</si>
  <si>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</si>
  <si>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</si>
  <si>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</si>
  <si>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</si>
  <si>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</si>
  <si>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</si>
  <si>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</si>
  <si>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</si>
  <si>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</si>
  <si>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</si>
  <si>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</si>
  <si>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</si>
  <si>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</si>
  <si>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</si>
  <si>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</si>
  <si>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</si>
  <si>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</si>
  <si>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</si>
  <si>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</si>
  <si>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</si>
  <si>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</si>
  <si>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</si>
  <si>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</si>
  <si>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</si>
  <si>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</si>
  <si>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</si>
  <si>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</si>
  <si>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</si>
  <si>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</si>
  <si>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</si>
  <si>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</si>
  <si>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</si>
  <si>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</si>
  <si>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</si>
  <si>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</si>
  <si>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</si>
  <si>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</si>
  <si>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</si>
  <si>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</si>
  <si>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</si>
  <si>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</si>
  <si>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</si>
  <si>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</si>
  <si>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</si>
  <si>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</si>
  <si>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</si>
  <si>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</si>
  <si>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</si>
  <si>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</si>
  <si>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</si>
  <si>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</si>
  <si>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</si>
  <si>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</si>
  <si>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</si>
  <si>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</si>
  <si>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</si>
  <si>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</si>
  <si>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</si>
  <si>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</si>
  <si>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</si>
  <si>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</si>
  <si>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</si>
  <si>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</si>
  <si>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</si>
  <si>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</si>
  <si>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</si>
  <si>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</si>
  <si>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</si>
  <si>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</si>
  <si>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</si>
  <si>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</si>
  <si>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</si>
  <si>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</si>
  <si>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</si>
  <si>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</si>
  <si>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</si>
  <si>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</si>
  <si>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</si>
  <si>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</si>
  <si>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</si>
  <si>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</si>
  <si>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</si>
  <si>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</si>
  <si>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</si>
  <si>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</si>
  <si>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</si>
  <si>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</si>
  <si>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</si>
  <si>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</si>
  <si>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</si>
  <si>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</si>
  <si>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</si>
  <si>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</si>
  <si>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</si>
  <si>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</si>
  <si>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</si>
  <si>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</si>
  <si>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</si>
  <si>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</si>
  <si>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</si>
  <si>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</si>
  <si>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</si>
  <si>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</si>
  <si>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</si>
  <si>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</si>
  <si>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</si>
  <si>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</si>
  <si>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</si>
  <si>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</si>
  <si>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</si>
  <si>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</si>
  <si>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</si>
  <si>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</si>
  <si>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</si>
  <si>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</si>
  <si>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</si>
  <si>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</si>
  <si>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</si>
  <si>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</si>
  <si>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</si>
  <si>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</si>
  <si>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</si>
  <si>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</si>
  <si>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</si>
  <si>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</si>
  <si>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</si>
  <si>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</si>
  <si>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</si>
  <si>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</si>
  <si>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</si>
  <si>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</si>
  <si>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</si>
  <si>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</si>
  <si>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</si>
  <si>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</si>
  <si>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</si>
  <si>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</si>
  <si>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</si>
  <si>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</si>
  <si>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</si>
  <si>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</si>
  <si>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</si>
  <si>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</si>
  <si>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</si>
  <si>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</si>
  <si>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</si>
  <si>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</si>
  <si>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</si>
  <si>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</si>
  <si>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</si>
  <si>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</si>
  <si>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</si>
  <si>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</si>
  <si>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</si>
  <si>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</si>
  <si>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</si>
  <si>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</si>
  <si>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</si>
  <si>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</si>
  <si>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</si>
  <si>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</si>
  <si>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</si>
  <si>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</si>
  <si>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</si>
  <si>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</si>
  <si>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</si>
  <si>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</si>
  <si>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</si>
  <si>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</si>
  <si>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</si>
  <si>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</si>
  <si>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</si>
  <si>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</si>
  <si>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</si>
  <si>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</si>
  <si>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</si>
  <si>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</si>
  <si>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</si>
  <si>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</si>
  <si>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</si>
  <si>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</si>
  <si>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</si>
  <si>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</si>
  <si>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</si>
  <si>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</si>
  <si>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</si>
  <si>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</si>
  <si>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</si>
  <si>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</si>
  <si>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</si>
  <si>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</si>
  <si>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</si>
  <si>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</si>
  <si>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</si>
  <si>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</si>
  <si>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</si>
  <si>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</si>
  <si>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</si>
  <si>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</si>
  <si>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</si>
  <si>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</si>
  <si>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</si>
  <si>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</si>
  <si>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</si>
  <si>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</si>
  <si>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</si>
  <si>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</si>
  <si>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</si>
  <si>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</si>
  <si>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</si>
  <si>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</si>
  <si>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</si>
  <si>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</si>
  <si>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</si>
  <si>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</si>
  <si>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</si>
  <si>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</si>
  <si>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</si>
  <si>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</si>
  <si>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</si>
  <si>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</si>
  <si>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</si>
  <si>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</si>
  <si>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</si>
  <si>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</si>
  <si>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</si>
  <si>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</si>
  <si>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</si>
  <si>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</si>
  <si>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</si>
  <si>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</si>
  <si>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</si>
  <si>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</si>
  <si>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</si>
  <si>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</si>
  <si>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</si>
  <si>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</si>
  <si>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</si>
  <si>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</si>
  <si>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</si>
  <si>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</si>
  <si>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</si>
  <si>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</si>
  <si>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</si>
  <si>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</si>
  <si>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</si>
  <si>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</si>
  <si>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</si>
  <si>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</si>
  <si>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</si>
  <si>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</si>
  <si>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</si>
  <si>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</si>
  <si>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</si>
  <si>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</si>
  <si>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</si>
  <si>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</si>
  <si>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</si>
  <si>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</si>
  <si>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</si>
  <si>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</si>
  <si>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</si>
  <si>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</si>
  <si>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</si>
  <si>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</si>
  <si>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</si>
  <si>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</si>
  <si>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</si>
  <si>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</si>
  <si>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</si>
  <si>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</si>
  <si>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</si>
  <si>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</si>
  <si>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</si>
  <si>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</si>
  <si>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</si>
  <si>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</si>
  <si>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</si>
  <si>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</si>
  <si>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</si>
  <si>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</si>
  <si>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</si>
  <si>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</si>
  <si>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</si>
  <si>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</si>
  <si>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</si>
  <si>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</si>
  <si>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</si>
  <si>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</si>
  <si>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</si>
  <si>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</si>
  <si>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</si>
  <si>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</si>
  <si>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</si>
  <si>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</si>
  <si>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</si>
  <si>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</si>
  <si>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</si>
  <si>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</si>
  <si>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</si>
  <si>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</si>
  <si>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</si>
  <si>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</si>
  <si>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</si>
  <si>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</si>
  <si>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</si>
  <si>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</si>
  <si>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</si>
  <si>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</si>
  <si>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</si>
  <si>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</si>
  <si>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</si>
  <si>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</si>
  <si>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</si>
  <si>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</si>
  <si>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</si>
  <si>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</si>
  <si>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</si>
  <si>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</si>
  <si>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</si>
  <si>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</si>
  <si>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</si>
  <si>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</si>
  <si>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</si>
  <si>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</si>
  <si>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</si>
  <si>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</si>
  <si>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</si>
  <si>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</si>
  <si>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</si>
  <si>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</si>
  <si>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</si>
  <si>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</si>
  <si>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</si>
  <si>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</si>
  <si>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</si>
  <si>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</si>
  <si>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</si>
  <si>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</si>
  <si>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</si>
  <si>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</si>
  <si>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</si>
  <si>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</si>
  <si>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</si>
  <si>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</si>
  <si>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</si>
  <si>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</si>
  <si>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</si>
  <si>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</si>
  <si>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</si>
  <si>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</si>
  <si>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</si>
  <si>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</si>
  <si>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</si>
  <si>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</si>
  <si>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</si>
  <si>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</si>
  <si>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</si>
  <si>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</si>
  <si>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</si>
  <si>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</si>
  <si>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</si>
  <si>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</si>
  <si>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</si>
  <si>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</si>
  <si>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</si>
  <si>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</si>
  <si>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</si>
  <si>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</si>
  <si>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</si>
  <si>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</si>
  <si>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</si>
  <si>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</si>
  <si>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</si>
  <si>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</si>
  <si>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</si>
  <si>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</si>
  <si>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</si>
  <si>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</si>
  <si>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</si>
  <si>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</si>
  <si>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</si>
  <si>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</si>
  <si>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</si>
  <si>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</si>
  <si>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</si>
  <si>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</si>
  <si>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</si>
  <si>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</si>
  <si>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</si>
  <si>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</si>
  <si>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</si>
  <si>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</si>
  <si>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</si>
  <si>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</si>
  <si>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</si>
  <si>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</si>
  <si>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</si>
  <si>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</si>
  <si>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</si>
  <si>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</si>
  <si>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</si>
  <si>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</si>
  <si>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</si>
  <si>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</si>
  <si>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</si>
  <si>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</si>
  <si>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</si>
  <si>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</si>
  <si>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</si>
  <si>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</si>
  <si>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</si>
  <si>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</si>
  <si>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</si>
  <si>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</si>
  <si>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</si>
  <si>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</si>
  <si>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</si>
  <si>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</si>
  <si>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</si>
  <si>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</si>
  <si>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</si>
  <si>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</si>
  <si>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</si>
  <si>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</si>
  <si>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</si>
  <si>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</si>
  <si>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</si>
  <si>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</si>
  <si>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</si>
  <si>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</si>
  <si>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</si>
  <si>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</si>
  <si>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</si>
  <si>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</si>
  <si>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</si>
  <si>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</si>
  <si>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</si>
  <si>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</si>
  <si>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</si>
  <si>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</si>
  <si>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</si>
  <si>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</si>
  <si>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</si>
  <si>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</si>
  <si>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</si>
  <si>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</si>
  <si>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</si>
  <si>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</si>
  <si>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</si>
  <si>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</si>
  <si>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</si>
  <si>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</si>
  <si>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</si>
  <si>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</si>
  <si>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</si>
  <si>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</si>
  <si>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</si>
  <si>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</si>
  <si>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</si>
  <si>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</si>
  <si>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</si>
  <si>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</si>
  <si>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</si>
  <si>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</si>
  <si>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</si>
  <si>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</si>
  <si>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</si>
  <si>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</si>
  <si>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</si>
  <si>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</si>
  <si>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</si>
  <si>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</si>
  <si>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</si>
  <si>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</si>
  <si>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</si>
  <si>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</si>
  <si>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</si>
  <si>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</si>
  <si>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</si>
  <si>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</si>
  <si>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</si>
  <si>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</si>
  <si>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</si>
  <si>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</si>
  <si>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</si>
  <si>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</si>
  <si>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</si>
  <si>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</si>
  <si>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</si>
  <si>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</si>
  <si>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</si>
  <si>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</si>
  <si>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</si>
  <si>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</si>
  <si>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</si>
  <si>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</si>
  <si>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</si>
  <si>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</si>
  <si>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</si>
  <si>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</si>
  <si>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</si>
  <si>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</si>
  <si>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</si>
  <si>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</si>
  <si>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</si>
  <si>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</si>
  <si>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</si>
  <si>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</si>
  <si>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</si>
  <si>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</si>
  <si>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</si>
  <si>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</si>
  <si>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</si>
  <si>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</si>
  <si>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</si>
  <si>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</si>
  <si>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</si>
  <si>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</si>
  <si>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</si>
  <si>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</si>
  <si>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</si>
  <si>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</si>
  <si>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</si>
  <si>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</si>
  <si>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</si>
  <si>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</si>
  <si>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</si>
  <si>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</si>
  <si>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</si>
  <si>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</si>
  <si>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</si>
  <si>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</si>
  <si>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</si>
  <si>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</si>
  <si>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</si>
  <si>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</si>
  <si>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</si>
  <si>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</si>
  <si>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</si>
  <si>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</si>
  <si>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</si>
  <si>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</si>
  <si>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</si>
  <si>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</si>
  <si>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</si>
  <si>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</si>
  <si>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</si>
  <si>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</si>
  <si>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</si>
  <si>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</si>
  <si>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</si>
  <si>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</si>
  <si>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</si>
  <si>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</si>
  <si>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</si>
  <si>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</si>
  <si>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</si>
  <si>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</si>
  <si>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</si>
  <si>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</si>
  <si>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</si>
  <si>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</si>
  <si>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</si>
  <si>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</si>
  <si>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</si>
  <si>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</si>
  <si>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</si>
  <si>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</si>
  <si>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</si>
  <si>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</si>
  <si>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</si>
  <si>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</si>
  <si>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</si>
  <si>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</si>
  <si>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</si>
  <si>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</si>
  <si>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</si>
  <si>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</si>
  <si>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</si>
  <si>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</si>
  <si>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</si>
  <si>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</si>
  <si>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</si>
  <si>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</si>
  <si>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</si>
  <si>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</si>
  <si>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</si>
  <si>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</si>
  <si>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</si>
  <si>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</si>
  <si>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</si>
  <si>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</si>
  <si>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</si>
  <si>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</si>
  <si>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</si>
  <si>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</si>
  <si>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</si>
  <si>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</si>
  <si>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</si>
  <si>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</si>
  <si>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</si>
  <si>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</si>
  <si>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</si>
  <si>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</si>
  <si>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</si>
  <si>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</si>
  <si>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</si>
  <si>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</si>
  <si>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</si>
  <si>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</si>
  <si>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</si>
  <si>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</si>
  <si>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</si>
  <si>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</si>
  <si>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</si>
  <si>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</si>
  <si>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</si>
  <si>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</si>
  <si>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</si>
  <si>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</si>
  <si>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</si>
  <si>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</si>
  <si>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</si>
  <si>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</si>
  <si>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</si>
  <si>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</si>
  <si>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</si>
  <si>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</si>
  <si>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</si>
  <si>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</si>
  <si>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</si>
  <si>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</si>
  <si>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</si>
  <si>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</si>
  <si>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</si>
  <si>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</si>
  <si>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</si>
  <si>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</si>
  <si>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</si>
  <si>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</si>
  <si>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</si>
  <si>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</si>
  <si>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</si>
  <si>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</si>
  <si>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</si>
  <si>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</si>
  <si>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</si>
  <si>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</si>
  <si>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</si>
  <si>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</si>
  <si>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</si>
  <si>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</si>
  <si>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</si>
  <si>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</si>
  <si>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</si>
  <si>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</si>
  <si>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</si>
  <si>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</si>
  <si>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</si>
  <si>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</si>
  <si>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</si>
  <si>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</si>
  <si>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</si>
  <si>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</si>
  <si>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</si>
  <si>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</si>
  <si>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</si>
  <si>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</si>
  <si>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</si>
  <si>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</si>
  <si>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</si>
  <si>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</si>
  <si>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</si>
  <si>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</si>
  <si>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</si>
  <si>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</si>
  <si>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</si>
  <si>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</si>
  <si>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</si>
  <si>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</si>
  <si>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</si>
  <si>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</si>
  <si>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</si>
  <si>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</si>
  <si>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</si>
  <si>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</si>
  <si>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</si>
  <si>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</si>
  <si>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</si>
  <si>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</si>
  <si>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</si>
  <si>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</si>
  <si>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</si>
  <si>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</si>
  <si>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</si>
  <si>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</si>
  <si>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</si>
  <si>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</si>
  <si>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</si>
  <si>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</si>
  <si>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</si>
  <si>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</si>
  <si>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</si>
  <si>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</si>
  <si>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</si>
  <si>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</si>
  <si>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</si>
  <si>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</si>
  <si>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</si>
  <si>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</si>
  <si>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</si>
  <si>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</si>
  <si>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</si>
  <si>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</si>
  <si>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</si>
  <si>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</si>
  <si>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</si>
  <si>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</si>
  <si>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</si>
  <si>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</si>
  <si>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</si>
  <si>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</si>
  <si>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</si>
  <si>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</si>
  <si>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</si>
  <si>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</si>
  <si>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</si>
  <si>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</si>
  <si>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</si>
  <si>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</si>
  <si>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</si>
  <si>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</si>
  <si>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</si>
  <si>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</si>
  <si>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</si>
  <si>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</si>
  <si>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</si>
  <si>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</si>
  <si>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</si>
  <si>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</si>
  <si>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</si>
  <si>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</si>
  <si>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</si>
  <si>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</si>
  <si>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</si>
  <si>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</si>
  <si>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</si>
  <si>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</si>
  <si>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</si>
  <si>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</si>
  <si>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</si>
  <si>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</si>
  <si>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</si>
  <si>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</si>
  <si>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</si>
  <si>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</si>
  <si>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</si>
  <si>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</si>
  <si>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</si>
  <si>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</si>
  <si>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</si>
  <si>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</si>
  <si>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</si>
  <si>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</si>
  <si>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</si>
  <si>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</si>
  <si>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</si>
  <si>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</si>
  <si>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</si>
  <si>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</si>
  <si>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</si>
  <si>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</si>
  <si>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</si>
  <si>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</si>
  <si>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</si>
  <si>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</si>
  <si>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</si>
  <si>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</si>
  <si>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</si>
  <si>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</si>
  <si>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</si>
  <si>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</si>
  <si>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</si>
  <si>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</si>
  <si>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</si>
  <si>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</si>
  <si>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</si>
  <si>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</si>
  <si>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</si>
  <si>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</si>
  <si>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</si>
  <si>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</si>
  <si>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</si>
  <si>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</si>
  <si>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</si>
  <si>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</si>
  <si>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</si>
  <si>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</si>
  <si>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</si>
  <si>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</si>
  <si>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</si>
  <si>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</si>
  <si>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</si>
  <si>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</si>
  <si>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</si>
  <si>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</si>
  <si>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</si>
  <si>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</si>
  <si>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</si>
  <si>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</si>
  <si>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</si>
  <si>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</si>
  <si>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</si>
  <si>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</si>
  <si>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</si>
  <si>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</si>
  <si>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</si>
  <si>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</si>
  <si>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</si>
  <si>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</si>
  <si>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</si>
  <si>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</si>
  <si>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</si>
  <si>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</si>
  <si>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</si>
  <si>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</si>
  <si>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</si>
  <si>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</si>
  <si>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</si>
  <si>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</si>
  <si>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</si>
  <si>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</si>
  <si>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</si>
  <si>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</si>
  <si>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</si>
  <si>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</si>
  <si>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</si>
  <si>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</si>
  <si>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</si>
  <si>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</si>
  <si>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</si>
  <si>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</si>
  <si>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</si>
  <si>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</si>
  <si>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</si>
  <si>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</si>
  <si>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</si>
  <si>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</si>
  <si>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</si>
  <si>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</si>
  <si>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</si>
  <si>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</si>
  <si>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</si>
  <si>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</si>
  <si>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</si>
  <si>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</si>
  <si>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</si>
  <si>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</si>
  <si>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</si>
  <si>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</si>
  <si>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</si>
  <si>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</si>
  <si>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</si>
  <si>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</si>
  <si>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</si>
  <si>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</si>
  <si>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</si>
  <si>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</si>
  <si>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</si>
  <si>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</si>
  <si>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</si>
  <si>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</si>
  <si>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</si>
  <si>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</si>
  <si>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</si>
  <si>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</si>
  <si>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</si>
  <si>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</si>
  <si>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</si>
  <si>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</si>
  <si>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</si>
  <si>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</si>
  <si>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</si>
  <si>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</si>
  <si>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</si>
  <si>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</si>
  <si>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</si>
  <si>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</si>
  <si>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</si>
  <si>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</si>
  <si>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</si>
  <si>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</si>
  <si>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</si>
  <si>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</si>
  <si>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</si>
  <si>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</si>
  <si>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</si>
  <si>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</si>
  <si>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</si>
  <si>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</si>
  <si>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</si>
  <si>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</si>
  <si>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</si>
  <si>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</si>
  <si>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</si>
  <si>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</si>
  <si>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</si>
  <si>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</si>
  <si>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</si>
  <si>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</si>
  <si>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</si>
  <si>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</si>
  <si>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</si>
  <si>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</si>
  <si>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</si>
  <si>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</si>
  <si>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</si>
  <si>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</si>
  <si>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</si>
  <si>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</si>
  <si>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</si>
  <si>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</si>
  <si>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</si>
  <si>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</si>
  <si>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</si>
  <si>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</si>
  <si>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</si>
  <si>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</si>
  <si>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</si>
  <si>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</si>
  <si>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</si>
  <si>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</si>
  <si>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</si>
  <si>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</si>
  <si>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</si>
  <si>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</si>
  <si>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</si>
  <si>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</si>
  <si>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</si>
  <si>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</si>
  <si>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</si>
  <si>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</si>
  <si>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</si>
  <si>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</si>
  <si>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</si>
  <si>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</si>
  <si>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</si>
  <si>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</si>
  <si>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</si>
  <si>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</si>
  <si>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</si>
  <si>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</si>
  <si>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</si>
  <si>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</si>
  <si>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</si>
  <si>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</si>
  <si>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</si>
  <si>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</si>
  <si>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</si>
  <si>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</si>
  <si>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</si>
  <si>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</si>
  <si>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</si>
  <si>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</si>
  <si>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</si>
  <si>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</si>
  <si>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</si>
  <si>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</si>
  <si>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</si>
  <si>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</si>
  <si>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</si>
  <si>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</si>
  <si>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</si>
  <si>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</si>
  <si>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</si>
  <si>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</si>
  <si>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</si>
  <si>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</si>
  <si>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</si>
  <si>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</si>
  <si>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</si>
  <si>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</si>
  <si>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</si>
  <si>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</si>
  <si>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</si>
  <si>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</si>
  <si>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</si>
  <si>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</si>
  <si>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</si>
  <si>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</si>
  <si>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</si>
  <si>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</si>
  <si>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</si>
  <si>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</si>
  <si>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</si>
  <si>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</si>
  <si>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</si>
  <si>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</si>
  <si>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</si>
  <si>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</si>
  <si>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</si>
  <si>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</si>
  <si>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</si>
  <si>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</si>
  <si>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</si>
  <si>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</si>
  <si>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</si>
  <si>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</si>
  <si>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</si>
  <si>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</si>
  <si>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</si>
  <si>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</si>
  <si>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</si>
  <si>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</si>
  <si>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</si>
  <si>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</si>
  <si>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</si>
  <si>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</si>
  <si>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</si>
  <si>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</si>
  <si>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</si>
  <si>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</si>
  <si>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</si>
  <si>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</si>
  <si>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</si>
  <si>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</si>
  <si>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</si>
  <si>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</si>
  <si>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</si>
  <si>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</si>
  <si>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</si>
  <si>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</si>
  <si>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</si>
  <si>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</si>
  <si>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</si>
  <si>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</si>
  <si>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</si>
  <si>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</si>
  <si>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</si>
  <si>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</si>
  <si>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</si>
  <si>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</si>
  <si>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</si>
  <si>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</si>
  <si>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</si>
  <si>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</si>
  <si>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</si>
  <si>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</si>
  <si>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</si>
  <si>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</si>
  <si>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</si>
  <si>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</si>
  <si>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</si>
  <si>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</si>
  <si>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</si>
  <si>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</si>
  <si>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</si>
  <si>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</si>
  <si>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</si>
  <si>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</si>
  <si>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</si>
  <si>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</si>
  <si>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</si>
  <si>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</si>
  <si>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</si>
  <si>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</si>
  <si>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</si>
  <si>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</si>
  <si>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</si>
  <si>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</si>
  <si>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</si>
  <si>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</si>
  <si>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</si>
  <si>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</si>
  <si>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</si>
  <si>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</si>
  <si>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</si>
  <si>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</si>
  <si>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</si>
  <si>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</si>
  <si>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</si>
  <si>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</si>
  <si>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</si>
  <si>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</si>
  <si>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</si>
  <si>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</si>
  <si>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</si>
  <si>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</si>
  <si>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</si>
  <si>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</si>
  <si>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</si>
  <si>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</si>
  <si>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</si>
  <si>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</si>
  <si>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</si>
  <si>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</si>
  <si>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</si>
  <si>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</si>
  <si>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</si>
  <si>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</si>
  <si>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</si>
  <si>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</si>
  <si>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</si>
  <si>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</si>
  <si>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</si>
  <si>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</si>
  <si>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</si>
  <si>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</si>
  <si>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</si>
  <si>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</si>
  <si>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</si>
  <si>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</si>
  <si>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</si>
  <si>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</si>
  <si>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</si>
  <si>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</si>
  <si>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</si>
  <si>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</si>
  <si>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</si>
  <si>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</si>
  <si>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</si>
  <si>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</si>
  <si>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</si>
  <si>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</si>
  <si>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</si>
  <si>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</si>
  <si>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</si>
  <si>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</si>
  <si>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</si>
  <si>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</si>
  <si>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</si>
  <si>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</si>
  <si>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</si>
  <si>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</si>
  <si>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</si>
  <si>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</si>
  <si>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</si>
  <si>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</si>
  <si>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</si>
  <si>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</si>
  <si>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</si>
  <si>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</si>
  <si>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</si>
  <si>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</si>
  <si>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</si>
  <si>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</si>
  <si>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</si>
  <si>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</si>
  <si>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</si>
  <si>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</si>
  <si>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</si>
  <si>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</si>
  <si>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</si>
  <si>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</si>
  <si>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</si>
  <si>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</si>
  <si>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</si>
  <si>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</si>
  <si>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</si>
  <si>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</si>
  <si>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</si>
  <si>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</si>
  <si>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</si>
  <si>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</si>
  <si>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</si>
  <si>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</si>
  <si>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</si>
  <si>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</si>
  <si>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</si>
  <si>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</si>
  <si>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</si>
  <si>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</si>
  <si>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</si>
  <si>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</si>
  <si>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</si>
  <si>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</si>
  <si>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</si>
  <si>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</si>
  <si>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</si>
  <si>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</si>
  <si>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</si>
  <si>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</si>
  <si>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</si>
  <si>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</si>
  <si>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</si>
  <si>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</si>
  <si>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</si>
  <si>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</si>
  <si>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</si>
  <si>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</si>
  <si>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</si>
  <si>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</si>
  <si>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</si>
  <si>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</si>
  <si>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</si>
  <si>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</si>
  <si>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</si>
  <si>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</si>
  <si>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</si>
  <si>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</si>
  <si>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</si>
  <si>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</si>
  <si>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</si>
  <si>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</si>
  <si>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</si>
  <si>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</si>
  <si>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</si>
  <si>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</si>
  <si>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</si>
  <si>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</si>
  <si>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</si>
  <si>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</si>
  <si>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</si>
  <si>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</si>
  <si>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</si>
  <si>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</si>
  <si>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</si>
  <si>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</si>
  <si>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</si>
  <si>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</si>
  <si>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</si>
  <si>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</si>
  <si>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</si>
  <si>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</si>
  <si>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</si>
  <si>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</si>
  <si>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</si>
  <si>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</si>
  <si>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</si>
  <si>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</si>
  <si>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</si>
  <si>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</si>
  <si>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</si>
  <si>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</si>
  <si>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</si>
  <si>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</si>
  <si>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</si>
  <si>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</si>
  <si>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</si>
  <si>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</si>
  <si>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</si>
  <si>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</si>
  <si>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</si>
  <si>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</si>
  <si>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</si>
  <si>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</si>
  <si>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</si>
  <si>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</si>
  <si>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</si>
  <si>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</si>
  <si>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</si>
  <si>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</si>
  <si>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</si>
  <si>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</si>
  <si>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</si>
  <si>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</si>
  <si>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</si>
  <si>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</si>
  <si>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</si>
  <si>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</si>
  <si>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</si>
  <si>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</si>
  <si>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</si>
  <si>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</si>
  <si>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</si>
  <si>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</si>
  <si>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</si>
  <si>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</si>
  <si>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</si>
  <si>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</si>
  <si>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</si>
  <si>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</si>
  <si>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</si>
  <si>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</si>
  <si>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</si>
  <si>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</si>
  <si>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</si>
  <si>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</si>
  <si>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</si>
  <si>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</si>
  <si>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</si>
  <si>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</si>
  <si>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</si>
  <si>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</si>
  <si>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</si>
  <si>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</si>
  <si>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</si>
  <si>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</si>
  <si>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</si>
  <si>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</si>
  <si>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</si>
  <si>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</si>
  <si>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</si>
  <si>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</si>
  <si>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</si>
  <si>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</si>
  <si>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</si>
  <si>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</si>
  <si>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</si>
  <si>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</si>
  <si>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</si>
  <si>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</si>
  <si>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</si>
  <si>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</si>
  <si>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</si>
  <si>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</si>
  <si>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</si>
  <si>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</si>
  <si>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</si>
  <si>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</si>
  <si>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</si>
  <si>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</si>
  <si>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</si>
  <si>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</si>
  <si>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</si>
  <si>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</si>
  <si>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</si>
  <si>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</si>
  <si>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</si>
  <si>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</si>
  <si>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</si>
  <si>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</si>
  <si>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</si>
  <si>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</si>
  <si>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</si>
  <si>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</si>
  <si>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</si>
  <si>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</si>
  <si>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</si>
  <si>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</si>
  <si>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</si>
  <si>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</si>
  <si>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</si>
  <si>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</si>
  <si>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</si>
  <si>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</si>
  <si>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</si>
  <si>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</si>
  <si>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</si>
  <si>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</si>
  <si>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</si>
  <si>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</si>
  <si>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</si>
  <si>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</si>
  <si>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</si>
  <si>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</si>
  <si>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</si>
  <si>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</si>
  <si>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</si>
  <si>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</si>
  <si>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</si>
  <si>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</si>
  <si>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</si>
  <si>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</si>
  <si>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</si>
  <si>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</si>
  <si>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</si>
  <si>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</si>
  <si>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</si>
  <si>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</si>
  <si>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</si>
  <si>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</si>
  <si>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</si>
  <si>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</si>
  <si>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</si>
  <si>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</si>
  <si>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</si>
  <si>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</si>
  <si>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</si>
  <si>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</si>
  <si>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</si>
  <si>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</si>
  <si>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</si>
  <si>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</si>
  <si>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</si>
  <si>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</si>
  <si>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</si>
  <si>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</si>
  <si>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</si>
  <si>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</si>
  <si>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</si>
  <si>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</si>
  <si>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</si>
  <si>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</si>
  <si>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</si>
  <si>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</si>
  <si>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</si>
  <si>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</si>
  <si>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</si>
  <si>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</si>
  <si>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</si>
  <si>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</si>
  <si>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</si>
  <si>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</si>
  <si>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</si>
  <si>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</si>
  <si>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</si>
  <si>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</si>
  <si>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</si>
  <si>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</si>
  <si>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</si>
  <si>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</si>
  <si>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</si>
  <si>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</si>
  <si>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</si>
  <si>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</si>
  <si>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</si>
  <si>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</si>
  <si>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</si>
  <si>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</si>
  <si>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</si>
  <si>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</si>
  <si>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</si>
  <si>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</si>
  <si>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</si>
  <si>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</si>
  <si>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</si>
  <si>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</si>
  <si>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</si>
  <si>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</si>
  <si>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</si>
  <si>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</si>
  <si>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</si>
  <si>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</si>
  <si>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</si>
  <si>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</si>
  <si>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</si>
  <si>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</si>
  <si>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</si>
  <si>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</si>
  <si>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</si>
  <si>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</si>
  <si>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</si>
  <si>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</si>
  <si>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</si>
  <si>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</si>
  <si>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</si>
  <si>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</si>
  <si>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</si>
  <si>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</si>
  <si>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</si>
  <si>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</si>
  <si>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</si>
  <si>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</si>
  <si>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</si>
  <si>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</si>
  <si>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</si>
  <si>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</si>
  <si>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</si>
  <si>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</si>
  <si>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</si>
  <si>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</si>
  <si>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</si>
  <si>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</si>
  <si>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</si>
  <si>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</si>
  <si>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</si>
  <si>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</si>
  <si>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</si>
  <si>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</si>
  <si>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</si>
  <si>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</si>
  <si>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</si>
  <si>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</si>
  <si>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</si>
  <si>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</si>
  <si>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</si>
  <si>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</si>
  <si>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</si>
  <si>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</si>
  <si>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</si>
  <si>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</si>
  <si>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</si>
  <si>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</si>
  <si>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</si>
  <si>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</si>
  <si>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</si>
  <si>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</si>
  <si>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</si>
  <si>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</si>
  <si>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</si>
  <si>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</si>
  <si>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</si>
  <si>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</si>
  <si>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</si>
  <si>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</si>
  <si>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</si>
  <si>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</si>
  <si>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</si>
  <si>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</si>
  <si>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</si>
  <si>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</si>
  <si>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</si>
  <si>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</si>
  <si>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</si>
  <si>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</si>
  <si>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</si>
  <si>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</si>
  <si>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</si>
  <si>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</si>
  <si>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</si>
  <si>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</si>
  <si>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</si>
  <si>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</si>
  <si>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</si>
  <si>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</si>
  <si>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</si>
  <si>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</si>
  <si>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</si>
  <si>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</si>
  <si>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</si>
  <si>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</si>
  <si>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</si>
  <si>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</si>
  <si>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</si>
  <si>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</si>
  <si>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</si>
  <si>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</si>
  <si>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</si>
  <si>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</si>
  <si>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</si>
  <si>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</si>
  <si>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</si>
  <si>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</si>
  <si>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</si>
  <si>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</si>
  <si>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</si>
  <si>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</si>
  <si>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</si>
  <si>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</si>
  <si>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</si>
  <si>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</si>
  <si>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</si>
  <si>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</si>
  <si>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</si>
  <si>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</si>
  <si>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</si>
  <si>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</si>
  <si>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</si>
  <si>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</si>
  <si>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</si>
  <si>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</si>
  <si>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</si>
  <si>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</si>
  <si>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</si>
  <si>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</si>
  <si>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</si>
  <si>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</si>
  <si>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</si>
  <si>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</si>
  <si>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</si>
  <si>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</si>
  <si>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</si>
  <si>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</si>
  <si>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</si>
  <si>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</si>
  <si>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</si>
  <si>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</si>
  <si>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</si>
  <si>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</si>
  <si>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</si>
  <si>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</si>
  <si>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</si>
  <si>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</si>
  <si>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</si>
  <si>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</si>
  <si>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</si>
  <si>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</si>
  <si>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</si>
  <si>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</si>
  <si>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</si>
  <si>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</si>
  <si>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</si>
  <si>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</si>
  <si>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</si>
  <si>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</si>
  <si>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</si>
  <si>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</si>
  <si>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</si>
  <si>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</si>
  <si>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</si>
  <si>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</si>
  <si>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</si>
  <si>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</si>
  <si>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</si>
  <si>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</si>
  <si>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</si>
  <si>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</si>
  <si>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</si>
  <si>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</si>
  <si>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</si>
  <si>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</si>
  <si>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</si>
  <si>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</si>
  <si>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</si>
  <si>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</si>
  <si>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</si>
  <si>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</si>
  <si>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</si>
  <si>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</si>
  <si>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</si>
  <si>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</si>
  <si>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</si>
  <si>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</si>
  <si>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</si>
  <si>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</si>
  <si>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</si>
  <si>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</si>
  <si>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</si>
  <si>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</si>
  <si>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</si>
  <si>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</si>
  <si>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</si>
  <si>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</si>
  <si>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</si>
  <si>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</si>
  <si>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</si>
  <si>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</si>
  <si>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</si>
  <si>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</si>
  <si>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</si>
  <si>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</si>
  <si>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</si>
  <si>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</si>
  <si>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</si>
  <si>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</si>
  <si>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</si>
  <si>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</si>
  <si>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</si>
  <si>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</si>
  <si>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</si>
  <si>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</si>
  <si>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</si>
  <si>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</si>
  <si>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</si>
  <si>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</si>
  <si>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</si>
  <si>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</si>
  <si>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</si>
  <si>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</si>
  <si>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</si>
  <si>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</si>
  <si>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</si>
  <si>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</si>
  <si>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</si>
  <si>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</si>
  <si>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</si>
  <si>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</si>
  <si>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</si>
  <si>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</si>
  <si>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</si>
  <si>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</si>
  <si>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</si>
  <si>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</si>
  <si>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</si>
  <si>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</si>
  <si>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</si>
  <si>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</si>
  <si>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</si>
  <si>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</si>
  <si>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</si>
  <si>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</si>
  <si>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</si>
  <si>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</si>
  <si>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</si>
  <si>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</si>
  <si>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</si>
  <si>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</si>
  <si>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</si>
  <si>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</si>
  <si>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</si>
  <si>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</si>
  <si>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</si>
  <si>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</si>
  <si>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</si>
  <si>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</si>
  <si>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</si>
  <si>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</si>
  <si>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</si>
  <si>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</si>
  <si>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</si>
  <si>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</si>
  <si>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</si>
  <si>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</si>
  <si>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</si>
  <si>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</si>
  <si>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</si>
  <si>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</si>
  <si>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</si>
  <si>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</si>
  <si>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</si>
  <si>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</si>
  <si>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</si>
  <si>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</si>
  <si>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</si>
  <si>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</si>
  <si>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</si>
  <si>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</si>
  <si>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</si>
  <si>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</si>
  <si>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</si>
  <si>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</si>
  <si>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</si>
  <si>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</si>
  <si>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</si>
  <si>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</si>
  <si>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</si>
  <si>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</si>
  <si>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</si>
  <si>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</si>
  <si>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</si>
  <si>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</si>
  <si>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</si>
  <si>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</si>
  <si>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</si>
  <si>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</si>
  <si>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</si>
  <si>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</si>
  <si>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</si>
  <si>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</si>
  <si>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</si>
  <si>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</si>
  <si>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</si>
  <si>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</si>
  <si>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</si>
  <si>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</si>
  <si>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</si>
  <si>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</si>
  <si>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</si>
  <si>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</si>
  <si>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</si>
  <si>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</si>
  <si>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</si>
  <si>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</si>
  <si>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</si>
  <si>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</si>
  <si>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</si>
  <si>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</si>
  <si>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</si>
  <si>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</si>
  <si>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</si>
  <si>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</si>
  <si>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</si>
  <si>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</si>
  <si>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</si>
  <si>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</si>
  <si>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</si>
  <si>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</si>
  <si>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</si>
  <si>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</si>
  <si>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</si>
  <si>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</si>
  <si>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</si>
  <si>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</si>
  <si>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</si>
  <si>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</si>
  <si>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</si>
  <si>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</si>
  <si>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</si>
  <si>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</si>
  <si>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</si>
  <si>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</si>
  <si>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</si>
  <si>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</si>
  <si>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</si>
  <si>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</si>
  <si>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</si>
  <si>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</si>
  <si>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</si>
  <si>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</si>
  <si>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</si>
  <si>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</si>
  <si>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</si>
  <si>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</si>
  <si>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</si>
  <si>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</si>
  <si>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</si>
  <si>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</si>
  <si>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</si>
  <si>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</si>
  <si>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</si>
  <si>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</si>
  <si>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</si>
  <si>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</si>
  <si>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</si>
  <si>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</si>
  <si>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</si>
  <si>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</si>
  <si>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</si>
  <si>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</si>
  <si>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</si>
  <si>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</si>
  <si>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</si>
  <si>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</si>
  <si>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</si>
  <si>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</si>
  <si>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</si>
  <si>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</si>
  <si>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</si>
  <si>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</si>
  <si>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</si>
  <si>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</si>
  <si>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</si>
  <si>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</si>
  <si>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</si>
  <si>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</si>
  <si>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</si>
  <si>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</si>
  <si>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</si>
  <si>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</si>
  <si>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</si>
  <si>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</si>
  <si>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</si>
  <si>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</si>
  <si>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</si>
  <si>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</si>
  <si>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</si>
  <si>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</si>
  <si>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</si>
  <si>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</si>
  <si>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</si>
  <si>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</si>
  <si>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</si>
  <si>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</si>
  <si>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</si>
  <si>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</si>
  <si>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</si>
  <si>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</si>
  <si>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</si>
  <si>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</si>
  <si>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</si>
  <si>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</si>
  <si>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</si>
  <si>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</si>
  <si>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</si>
  <si>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</si>
  <si>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</si>
  <si>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</si>
  <si>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</si>
  <si>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</si>
  <si>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</si>
  <si>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</si>
  <si>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</si>
  <si>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</si>
  <si>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</si>
  <si>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</si>
  <si>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</si>
  <si>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</si>
  <si>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</si>
  <si>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</si>
  <si>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</si>
  <si>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</si>
  <si>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</si>
  <si>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</si>
  <si>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</si>
  <si>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</si>
  <si>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</si>
  <si>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</si>
  <si>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</si>
  <si>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</si>
  <si>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</si>
  <si>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</si>
  <si>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</si>
  <si>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</si>
  <si>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</si>
  <si>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</si>
  <si>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</si>
  <si>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</si>
  <si>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</si>
  <si>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</si>
  <si>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</si>
  <si>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</si>
  <si>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</si>
  <si>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</si>
  <si>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</si>
  <si>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</si>
  <si>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</si>
  <si>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</si>
  <si>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</si>
  <si>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</si>
  <si>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</si>
  <si>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</si>
  <si>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</si>
  <si>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</si>
  <si>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</si>
  <si>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</si>
  <si>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</si>
  <si>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</si>
  <si>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</si>
  <si>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</si>
  <si>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</si>
  <si>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</si>
  <si>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</si>
  <si>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</si>
  <si>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</si>
  <si>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</si>
  <si>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</si>
  <si>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</si>
  <si>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</si>
  <si>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</si>
  <si>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</si>
  <si>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</si>
  <si>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</si>
  <si>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</si>
  <si>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</si>
  <si>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</si>
  <si>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</si>
  <si>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</si>
  <si>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</si>
  <si>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</si>
  <si>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</si>
  <si>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</si>
  <si>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</si>
  <si>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</si>
  <si>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</si>
  <si>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</si>
  <si>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</si>
  <si>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</si>
  <si>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</si>
  <si>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</si>
  <si>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</si>
  <si>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</si>
  <si>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</si>
  <si>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</si>
  <si>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</si>
  <si>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</si>
  <si>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</si>
  <si>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</si>
  <si>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</si>
  <si>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</si>
  <si>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</si>
  <si>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</si>
  <si>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</si>
  <si>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</si>
  <si>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</si>
  <si>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</si>
  <si>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</si>
  <si>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</si>
  <si>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</si>
  <si>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</si>
  <si>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</si>
  <si>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</si>
  <si>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</si>
  <si>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</si>
  <si>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</si>
  <si>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</si>
  <si>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</si>
  <si>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</si>
  <si>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</si>
  <si>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</si>
  <si>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</si>
  <si>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</si>
  <si>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</si>
  <si>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</si>
  <si>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</si>
  <si>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</si>
  <si>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</si>
  <si>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</si>
  <si>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</si>
  <si>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</si>
  <si>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</si>
  <si>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</si>
  <si>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</si>
  <si>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</si>
  <si>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</si>
  <si>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</si>
  <si>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</si>
  <si>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</si>
  <si>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</si>
  <si>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</si>
  <si>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</si>
  <si>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</si>
  <si>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</si>
  <si>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</si>
  <si>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</si>
  <si>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</si>
  <si>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</si>
  <si>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</si>
  <si>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</si>
  <si>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</si>
  <si>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</si>
  <si>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</si>
  <si>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</si>
  <si>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</si>
  <si>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</si>
  <si>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</si>
  <si>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</si>
  <si>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</si>
  <si>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</si>
  <si>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</si>
  <si>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</si>
  <si>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</si>
  <si>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</si>
  <si>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</si>
  <si>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</si>
  <si>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</si>
  <si>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</si>
  <si>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</si>
  <si>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</si>
  <si>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</si>
  <si>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</si>
  <si>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</si>
  <si>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</si>
  <si>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</si>
  <si>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</si>
  <si>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</si>
  <si>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</si>
  <si>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</si>
  <si>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</si>
  <si>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</si>
  <si>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</si>
  <si>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</si>
  <si>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</si>
  <si>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</si>
  <si>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</si>
  <si>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</si>
  <si>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</si>
  <si>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</si>
  <si>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</si>
  <si>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</si>
  <si>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</si>
  <si>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</si>
  <si>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</si>
  <si>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</si>
  <si>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</si>
  <si>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</si>
  <si>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</si>
  <si>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</si>
  <si>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</si>
  <si>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</si>
  <si>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</si>
  <si>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</si>
  <si>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</si>
  <si>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</si>
  <si>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</si>
  <si>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</si>
  <si>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</si>
  <si>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</si>
  <si>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</si>
  <si>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</si>
  <si>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</si>
  <si>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</si>
  <si>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</si>
  <si>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</si>
  <si>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</si>
  <si>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</si>
  <si>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</si>
  <si>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</si>
  <si>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</si>
  <si>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</si>
  <si>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</si>
  <si>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</si>
  <si>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</si>
  <si>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</si>
  <si>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</si>
  <si>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</si>
  <si>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</si>
  <si>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</si>
  <si>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</si>
  <si>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</si>
  <si>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</si>
  <si>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</si>
  <si>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</si>
  <si>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</si>
  <si>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</si>
  <si>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</si>
  <si>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</si>
  <si>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</si>
  <si>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</si>
  <si>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</si>
  <si>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</si>
  <si>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</si>
  <si>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</si>
  <si>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</si>
  <si>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</si>
  <si>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</si>
  <si>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</si>
  <si>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</si>
  <si>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</si>
  <si>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</si>
  <si>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</si>
  <si>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</si>
  <si>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</si>
  <si>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</si>
  <si>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</si>
  <si>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</si>
  <si>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</si>
  <si>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</si>
  <si>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</si>
  <si>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</si>
  <si>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</si>
  <si>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</si>
  <si>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</si>
  <si>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</si>
  <si>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</si>
  <si>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</si>
  <si>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</si>
  <si>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</si>
  <si>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</si>
  <si>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</si>
  <si>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</si>
  <si>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</si>
  <si>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</si>
  <si>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</si>
  <si>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</si>
  <si>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</si>
  <si>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</si>
  <si>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</si>
  <si>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</si>
  <si>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</si>
  <si>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</si>
  <si>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</si>
  <si>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</si>
  <si>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</si>
  <si>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</si>
  <si>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</si>
  <si>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</si>
  <si>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</si>
  <si>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</si>
  <si>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</si>
  <si>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</si>
  <si>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</si>
  <si>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</si>
  <si>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</si>
  <si>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</si>
  <si>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</si>
  <si>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</si>
  <si>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</si>
  <si>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</si>
  <si>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</si>
  <si>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</si>
  <si>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</si>
  <si>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</si>
  <si>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</si>
  <si>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</si>
  <si>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</si>
  <si>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</si>
  <si>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</si>
  <si>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</si>
  <si>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</si>
  <si>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</si>
  <si>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</si>
  <si>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</si>
  <si>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</si>
  <si>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</si>
  <si>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</si>
  <si>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</si>
  <si>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</si>
  <si>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</si>
  <si>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</si>
  <si>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</si>
  <si>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</si>
  <si>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</si>
  <si>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</si>
  <si>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</si>
  <si>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</si>
  <si>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</si>
  <si>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</si>
  <si>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</si>
  <si>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</si>
  <si>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</si>
  <si>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</si>
  <si>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</si>
  <si>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</si>
  <si>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</si>
  <si>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</si>
  <si>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</si>
  <si>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</si>
  <si>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</si>
  <si>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</si>
  <si>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</si>
  <si>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</si>
  <si>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</si>
  <si>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</si>
  <si>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</si>
  <si>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</si>
  <si>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</si>
  <si>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</si>
  <si>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</si>
  <si>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</si>
  <si>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</si>
  <si>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</si>
  <si>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</si>
  <si>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</si>
  <si>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</si>
  <si>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</si>
  <si>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</si>
  <si>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</si>
  <si>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</si>
  <si>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</si>
  <si>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</si>
  <si>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</si>
  <si>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</si>
  <si>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</si>
  <si>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</si>
  <si>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</si>
  <si>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</si>
  <si>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</si>
  <si>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</si>
  <si>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</si>
  <si>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</si>
  <si>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</si>
  <si>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</si>
  <si>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</si>
  <si>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</si>
  <si>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</si>
  <si>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</si>
  <si>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</si>
  <si>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</si>
  <si>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</si>
  <si>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</si>
  <si>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</si>
  <si>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</si>
  <si>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</si>
  <si>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</si>
  <si>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</si>
  <si>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</si>
  <si>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</si>
  <si>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</si>
  <si>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</si>
  <si>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</si>
  <si>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</si>
  <si>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</si>
  <si>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</si>
  <si>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</si>
  <si>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</si>
  <si>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</si>
  <si>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</si>
  <si>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</si>
  <si>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</si>
  <si>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</si>
  <si>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</si>
  <si>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</si>
  <si>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</si>
  <si>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</si>
  <si>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</si>
  <si>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</si>
  <si>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</si>
  <si>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</si>
  <si>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</si>
  <si>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</si>
  <si>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</si>
  <si>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</si>
  <si>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</si>
  <si>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</si>
  <si>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</si>
  <si>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</si>
  <si>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</si>
  <si>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</si>
  <si>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</si>
  <si>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</si>
  <si>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</si>
  <si>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</si>
  <si>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</si>
  <si>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</si>
  <si>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</si>
  <si>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</si>
  <si>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</si>
  <si>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</si>
  <si>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</si>
  <si>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</si>
  <si>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</si>
  <si>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</si>
  <si>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</si>
  <si>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</si>
  <si>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</si>
  <si>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</si>
  <si>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</si>
  <si>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</si>
  <si>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</si>
  <si>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</si>
  <si>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</si>
  <si>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</si>
  <si>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</si>
  <si>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</si>
  <si>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</si>
  <si>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</si>
  <si>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</si>
  <si>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</si>
  <si>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</si>
  <si>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</si>
  <si>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</si>
  <si>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</si>
  <si>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</si>
  <si>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</si>
  <si>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</si>
  <si>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</si>
  <si>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</si>
  <si>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</si>
  <si>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</si>
  <si>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</si>
  <si>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</si>
  <si>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</si>
  <si>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</si>
  <si>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</si>
  <si>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</si>
  <si>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</si>
  <si>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</si>
  <si>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</si>
  <si>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</si>
  <si>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</si>
  <si>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</si>
  <si>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</si>
  <si>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</si>
  <si>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</si>
  <si>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</si>
  <si>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</si>
  <si>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</si>
  <si>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</si>
  <si>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</si>
  <si>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</si>
  <si>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</si>
  <si>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</si>
  <si>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</si>
  <si>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</si>
  <si>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</si>
  <si>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</si>
  <si>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</si>
  <si>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</si>
  <si>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</si>
  <si>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</si>
  <si>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</si>
  <si>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</si>
  <si>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</si>
  <si>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</si>
  <si>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</si>
  <si>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</si>
  <si>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</si>
  <si>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</si>
  <si>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</si>
  <si>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</si>
  <si>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</si>
  <si>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</si>
  <si>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</si>
  <si>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</si>
  <si>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</si>
  <si>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</si>
  <si>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</si>
  <si>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</si>
  <si>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</si>
  <si>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</si>
  <si>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</si>
  <si>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</si>
  <si>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</si>
  <si>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</si>
  <si>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</si>
  <si>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</si>
  <si>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</si>
  <si>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</si>
  <si>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</si>
  <si>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</si>
  <si>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</si>
  <si>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</si>
  <si>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</si>
  <si>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</si>
  <si>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</si>
  <si>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</si>
  <si>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</si>
  <si>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</si>
  <si>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</si>
  <si>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</si>
  <si>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</si>
  <si>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</si>
  <si>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</si>
  <si>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</si>
  <si>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</si>
  <si>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</si>
  <si>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</si>
  <si>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</si>
  <si>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</si>
  <si>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</si>
  <si>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</si>
  <si>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</si>
  <si>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</si>
  <si>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</si>
  <si>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</si>
  <si>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</si>
  <si>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</si>
  <si>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</si>
  <si>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</si>
  <si>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</si>
  <si>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</si>
  <si>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</si>
  <si>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</si>
  <si>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</si>
  <si>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</si>
  <si>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</si>
  <si>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</si>
  <si>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</si>
  <si>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</si>
  <si>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</si>
  <si>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</si>
  <si>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</si>
  <si>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</si>
  <si>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</si>
  <si>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</si>
  <si>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</si>
  <si>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</si>
  <si>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</si>
  <si>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</si>
  <si>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</si>
  <si>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</si>
  <si>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</si>
  <si>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</si>
  <si>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</si>
  <si>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</si>
  <si>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</si>
  <si>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</si>
  <si>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</si>
  <si>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</si>
  <si>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</si>
  <si>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</si>
  <si>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</si>
  <si>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</si>
  <si>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</si>
  <si>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</si>
  <si>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</si>
  <si>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</si>
  <si>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</si>
  <si>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</si>
  <si>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</si>
  <si>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</si>
  <si>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</si>
  <si>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</si>
  <si>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</si>
  <si>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</si>
  <si>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</si>
  <si>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</si>
  <si>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</si>
  <si>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</si>
  <si>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</si>
  <si>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</si>
  <si>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</si>
  <si>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</si>
  <si>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</si>
  <si>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</si>
  <si>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</si>
  <si>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</si>
  <si>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</si>
  <si>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</si>
  <si>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</si>
  <si>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</si>
  <si>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</si>
  <si>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</si>
  <si>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</si>
  <si>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</si>
  <si>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</si>
  <si>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</si>
  <si>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</si>
  <si>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</si>
  <si>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</si>
  <si>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</si>
  <si>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</si>
  <si>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</si>
  <si>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</si>
  <si>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</si>
  <si>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</si>
  <si>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</si>
  <si>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</si>
  <si>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</si>
  <si>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</si>
  <si>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</si>
  <si>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</si>
  <si>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</si>
  <si>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</si>
  <si>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</si>
  <si>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</si>
  <si>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</si>
  <si>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</si>
  <si>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</si>
  <si>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</si>
  <si>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</si>
  <si>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</si>
  <si>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</si>
  <si>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</si>
  <si>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</si>
  <si>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</si>
  <si>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</si>
  <si>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</si>
  <si>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</si>
  <si>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</si>
  <si>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</si>
  <si>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</si>
  <si>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</si>
  <si>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</si>
  <si>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</si>
  <si>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</si>
  <si>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</si>
  <si>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</si>
  <si>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</si>
  <si>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</si>
  <si>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</si>
  <si>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</si>
  <si>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</si>
  <si>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</si>
  <si>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</si>
  <si>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</si>
  <si>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</si>
  <si>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</si>
  <si>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</si>
  <si>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</si>
  <si>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</si>
  <si>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</si>
  <si>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</si>
  <si>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</si>
  <si>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</si>
  <si>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</si>
  <si>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</si>
  <si>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</si>
  <si>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</si>
  <si>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</si>
  <si>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</si>
  <si>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</si>
  <si>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</si>
  <si>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</si>
  <si>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</si>
  <si>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</si>
  <si>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</si>
  <si>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</si>
  <si>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</si>
  <si>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</si>
  <si>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</si>
  <si>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</si>
  <si>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</si>
  <si>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</si>
  <si>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</si>
  <si>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</si>
  <si>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</si>
  <si>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</si>
  <si>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</si>
  <si>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</si>
  <si>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</si>
  <si>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</si>
  <si>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</si>
  <si>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</si>
  <si>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</si>
  <si>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</si>
  <si>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</si>
  <si>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</si>
  <si>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</si>
  <si>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</si>
  <si>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</si>
  <si>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</si>
  <si>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</si>
  <si>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</si>
  <si>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</si>
  <si>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</si>
  <si>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</si>
  <si>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</si>
  <si>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</si>
  <si>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</si>
  <si>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</si>
  <si>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</si>
  <si>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</si>
  <si>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</si>
  <si>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</si>
  <si>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</si>
  <si>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</si>
  <si>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</si>
  <si>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</si>
  <si>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</si>
  <si>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</si>
  <si>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</si>
  <si>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</si>
  <si>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</si>
  <si>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</si>
  <si>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</si>
  <si>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</si>
  <si>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</si>
  <si>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</si>
  <si>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</si>
  <si>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</si>
  <si>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</si>
  <si>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</si>
  <si>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</si>
  <si>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</si>
  <si>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</si>
  <si>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</si>
  <si>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</si>
  <si>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</si>
  <si>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</si>
  <si>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</si>
  <si>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</si>
  <si>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</si>
  <si>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</si>
  <si>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</si>
  <si>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</si>
  <si>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</si>
  <si>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</si>
  <si>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</si>
  <si>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</si>
  <si>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</si>
  <si>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</si>
  <si>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</si>
  <si>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</si>
  <si>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</si>
  <si>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</si>
  <si>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</si>
  <si>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</si>
  <si>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</si>
  <si>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</si>
  <si>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</si>
  <si>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</si>
  <si>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</si>
  <si>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</si>
  <si>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</si>
  <si>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</si>
  <si>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</si>
  <si>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</si>
  <si>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</si>
  <si>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</si>
  <si>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</si>
  <si>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</si>
  <si>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</si>
  <si>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</si>
  <si>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</si>
  <si>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</si>
  <si>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</si>
  <si>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</si>
  <si>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</si>
  <si>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</si>
  <si>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</si>
  <si>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</si>
  <si>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</si>
  <si>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</si>
  <si>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</si>
  <si>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</si>
  <si>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</si>
  <si>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</si>
  <si>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</si>
  <si>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</si>
  <si>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</si>
  <si>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</si>
  <si>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</si>
  <si>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</si>
  <si>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</si>
  <si>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</si>
  <si>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</si>
  <si>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</si>
  <si>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</si>
  <si>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</si>
  <si>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</si>
  <si>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</si>
  <si>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</si>
  <si>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</si>
  <si>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</si>
  <si>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</si>
  <si>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</si>
  <si>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</si>
  <si>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</si>
  <si>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</si>
  <si>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</si>
  <si>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</si>
  <si>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</si>
  <si>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</si>
  <si>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</si>
  <si>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</si>
  <si>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</si>
  <si>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</si>
  <si>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</si>
  <si>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</si>
  <si>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</si>
  <si>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</si>
  <si>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</si>
  <si>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</si>
  <si>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</si>
  <si>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</si>
  <si>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</si>
  <si>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</si>
  <si>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</si>
  <si>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</si>
  <si>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</si>
  <si>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</si>
  <si>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</si>
  <si>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</si>
  <si>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</si>
  <si>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</si>
  <si>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</si>
  <si>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</si>
  <si>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</si>
  <si>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</si>
  <si>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</si>
  <si>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</si>
  <si>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</si>
  <si>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</si>
  <si>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</si>
  <si>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</si>
  <si>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</si>
  <si>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</si>
  <si>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</si>
  <si>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</si>
  <si>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</si>
  <si>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</si>
  <si>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</si>
  <si>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</si>
  <si>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</si>
  <si>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</si>
  <si>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</si>
  <si>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</si>
  <si>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</si>
  <si>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</si>
  <si>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</si>
  <si>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</si>
  <si>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</si>
  <si>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</si>
  <si>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</si>
  <si>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</si>
  <si>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</si>
  <si>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</si>
  <si>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</si>
  <si>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</si>
  <si>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</si>
  <si>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</si>
  <si>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</si>
  <si>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</si>
  <si>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</si>
  <si>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</si>
  <si>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</si>
  <si>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</si>
  <si>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</si>
  <si>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</si>
  <si>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</si>
  <si>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</si>
  <si>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</si>
  <si>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</si>
  <si>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</si>
  <si>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</si>
  <si>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</si>
  <si>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</si>
  <si>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</si>
  <si>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</si>
  <si>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</si>
  <si>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</si>
  <si>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</si>
  <si>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</si>
  <si>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</si>
  <si>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</si>
  <si>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</si>
  <si>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</si>
  <si>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</si>
  <si>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</si>
  <si>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</si>
  <si>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</si>
  <si>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</si>
  <si>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</si>
  <si>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</si>
  <si>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</si>
  <si>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</si>
  <si>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</si>
  <si>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</si>
  <si>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</si>
  <si>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</si>
  <si>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</si>
  <si>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</si>
  <si>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</si>
  <si>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</si>
  <si>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</si>
  <si>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</si>
  <si>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</si>
  <si>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</si>
  <si>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</si>
  <si>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</si>
  <si>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</si>
  <si>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</si>
  <si>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</si>
  <si>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</si>
  <si>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</si>
  <si>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</si>
  <si>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</si>
  <si>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</si>
  <si>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</si>
  <si>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</si>
  <si>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</si>
  <si>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</si>
  <si>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</si>
  <si>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</si>
  <si>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</si>
  <si>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</si>
  <si>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</si>
  <si>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</si>
  <si>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</si>
  <si>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</si>
  <si>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</si>
  <si>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</si>
  <si>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</si>
  <si>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</si>
  <si>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</si>
  <si>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</si>
  <si>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</si>
  <si>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</si>
  <si>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</si>
  <si>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</si>
  <si>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</si>
  <si>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</si>
  <si>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</si>
  <si>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</si>
  <si>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</si>
  <si>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</si>
  <si>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</si>
  <si>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</si>
  <si>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</si>
  <si>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</si>
  <si>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</si>
  <si>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</si>
  <si>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</si>
  <si>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</si>
  <si>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</si>
  <si>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</si>
  <si>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</si>
  <si>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</si>
  <si>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</si>
  <si>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</si>
  <si>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</si>
  <si>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</si>
  <si>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</si>
  <si>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</si>
  <si>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</si>
  <si>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</si>
  <si>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</si>
  <si>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</si>
  <si>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</si>
  <si>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</si>
  <si>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</si>
  <si>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</si>
  <si>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</si>
  <si>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</si>
  <si>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</si>
  <si>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</si>
  <si>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</si>
  <si>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</si>
  <si>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</si>
  <si>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</si>
  <si>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</si>
  <si>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</si>
  <si>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</si>
  <si>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</si>
  <si>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</si>
  <si>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</si>
  <si>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</si>
  <si>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</si>
  <si>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</si>
  <si>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</si>
  <si>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</si>
  <si>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</si>
  <si>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</si>
  <si>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</si>
  <si>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</si>
  <si>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</si>
  <si>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</si>
  <si>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</si>
  <si>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</si>
  <si>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</si>
  <si>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</si>
  <si>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</si>
  <si>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</si>
  <si>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</si>
  <si>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</si>
  <si>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</si>
  <si>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</si>
  <si>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</si>
  <si>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</si>
  <si>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</si>
  <si>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</si>
  <si>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</si>
  <si>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</si>
  <si>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</si>
  <si>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</si>
  <si>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</si>
  <si>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</si>
  <si>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</si>
  <si>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</si>
  <si>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</si>
  <si>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</si>
  <si>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</si>
  <si>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</si>
  <si>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</si>
  <si>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</si>
  <si>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</si>
  <si>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</si>
  <si>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</si>
  <si>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</si>
  <si>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</si>
  <si>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</si>
  <si>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</si>
  <si>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</si>
  <si>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</si>
  <si>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</si>
  <si>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</si>
  <si>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</si>
  <si>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</si>
  <si>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</si>
  <si>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</si>
  <si>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</si>
  <si>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</si>
  <si>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</si>
  <si>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</si>
  <si>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</si>
  <si>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</si>
  <si>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</si>
  <si>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</si>
  <si>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</si>
  <si>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</si>
  <si>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</si>
  <si>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</si>
  <si>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</si>
  <si>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</si>
  <si>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</si>
  <si>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</si>
  <si>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</si>
  <si>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</si>
  <si>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</si>
  <si>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</si>
  <si>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</si>
  <si>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</si>
  <si>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</si>
  <si>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</si>
  <si>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</si>
  <si>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</si>
  <si>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</si>
  <si>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</si>
  <si>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</si>
  <si>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</si>
  <si>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</si>
  <si>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</si>
  <si>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</si>
  <si>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</si>
  <si>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</si>
  <si>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</si>
  <si>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</si>
  <si>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</si>
  <si>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</si>
  <si>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</si>
  <si>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</si>
  <si>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</si>
  <si>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</si>
  <si>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</si>
  <si>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</si>
  <si>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</si>
  <si>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</si>
  <si>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</si>
  <si>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</si>
  <si>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</si>
  <si>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</si>
  <si>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</si>
  <si>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</si>
  <si>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</si>
  <si>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</si>
  <si>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</si>
  <si>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</si>
  <si>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</si>
  <si>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</si>
  <si>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</si>
  <si>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</si>
  <si>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</si>
  <si>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</si>
  <si>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</si>
  <si>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</si>
  <si>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</si>
  <si>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</si>
  <si>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</si>
  <si>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</si>
  <si>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</si>
  <si>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</si>
  <si>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</si>
  <si>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</si>
  <si>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</si>
  <si>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</si>
  <si>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</si>
  <si>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</si>
  <si>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</si>
  <si>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</si>
  <si>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</si>
  <si>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</si>
  <si>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</si>
  <si>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</si>
  <si>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</si>
  <si>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</si>
  <si>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</si>
  <si>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</si>
  <si>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</si>
  <si>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</si>
  <si>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</si>
  <si>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</si>
  <si>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</si>
  <si>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</si>
  <si>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</si>
  <si>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</si>
  <si>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</si>
  <si>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</si>
  <si>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</si>
  <si>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</si>
  <si>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</si>
  <si>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</si>
  <si>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</si>
  <si>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</si>
  <si>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</si>
  <si>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</si>
  <si>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</si>
  <si>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</si>
  <si>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</si>
  <si>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</si>
  <si>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</si>
  <si>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</si>
  <si>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</si>
  <si>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</si>
  <si>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</si>
  <si>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</si>
  <si>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</si>
  <si>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</si>
  <si>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</si>
  <si>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</si>
  <si>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</si>
  <si>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</si>
  <si>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</si>
  <si>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</si>
  <si>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</si>
  <si>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</si>
  <si>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</si>
  <si>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</si>
  <si>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</si>
  <si>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</si>
  <si>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</si>
  <si>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</si>
  <si>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</si>
  <si>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</si>
  <si>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</si>
  <si>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</si>
  <si>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</si>
  <si>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</si>
  <si>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</si>
  <si>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</si>
  <si>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</si>
  <si>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</si>
  <si>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</si>
  <si>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</si>
  <si>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</si>
  <si>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</si>
  <si>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</si>
  <si>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</si>
  <si>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</si>
  <si>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</si>
  <si>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</si>
  <si>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</si>
  <si>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</si>
  <si>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</si>
  <si>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</si>
  <si>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</si>
  <si>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</si>
  <si>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</si>
  <si>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</si>
  <si>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</si>
  <si>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</si>
  <si>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</si>
  <si>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</si>
  <si>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</si>
  <si>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</si>
  <si>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</si>
  <si>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</si>
  <si>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</si>
  <si>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</si>
  <si>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</si>
  <si>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</si>
  <si>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</si>
  <si>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</si>
  <si>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</si>
  <si>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</si>
  <si>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</si>
  <si>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</si>
  <si>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</si>
  <si>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</si>
  <si>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</si>
  <si>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</si>
  <si>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</si>
  <si>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</si>
  <si>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</si>
  <si>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</si>
  <si>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</si>
  <si>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</si>
  <si>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</si>
  <si>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</si>
  <si>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</si>
  <si>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</si>
  <si>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</si>
  <si>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</si>
  <si>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</si>
  <si>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</si>
  <si>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</si>
  <si>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</si>
  <si>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</si>
  <si>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</si>
  <si>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</si>
  <si>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</si>
  <si>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</si>
  <si>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</si>
  <si>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</si>
  <si>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</si>
  <si>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</si>
  <si>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</si>
  <si>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</si>
  <si>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</si>
  <si>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</si>
  <si>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</si>
  <si>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</si>
  <si>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</si>
  <si>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</si>
  <si>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</si>
  <si>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</si>
  <si>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</si>
  <si>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</si>
  <si>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</si>
  <si>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</si>
  <si>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</si>
  <si>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</si>
  <si>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</si>
  <si>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</si>
  <si>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</si>
  <si>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</si>
  <si>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</si>
  <si>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</si>
  <si>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</si>
  <si>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</si>
  <si>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</si>
  <si>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</si>
  <si>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</si>
  <si>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</si>
  <si>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</si>
  <si>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</si>
  <si>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</si>
  <si>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</si>
  <si>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</si>
  <si>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</si>
  <si>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</si>
  <si>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</si>
  <si>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</si>
  <si>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</si>
  <si>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</si>
  <si>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</si>
  <si>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</si>
  <si>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</si>
  <si>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</si>
  <si>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</si>
  <si>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</si>
  <si>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</si>
  <si>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</si>
  <si>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</si>
  <si>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</si>
  <si>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</si>
  <si>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</si>
  <si>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</si>
  <si>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</si>
  <si>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</si>
  <si>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</si>
  <si>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</si>
  <si>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</si>
  <si>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</si>
  <si>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</si>
  <si>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</si>
  <si>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</si>
  <si>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</si>
  <si>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</si>
  <si>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</si>
  <si>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</si>
  <si>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</si>
  <si>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</si>
  <si>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</si>
  <si>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</si>
  <si>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</si>
  <si>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</si>
  <si>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</si>
  <si>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</si>
  <si>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</si>
  <si>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</si>
  <si>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</si>
  <si>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</si>
  <si>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</si>
  <si>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</si>
  <si>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</si>
  <si>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</si>
  <si>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</si>
  <si>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</si>
  <si>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</si>
  <si>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</si>
  <si>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</si>
  <si>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</si>
  <si>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</si>
  <si>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</si>
  <si>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</si>
  <si>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</si>
  <si>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</si>
  <si>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</si>
  <si>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</si>
  <si>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</si>
  <si>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</si>
  <si>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</si>
  <si>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</si>
  <si>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</si>
  <si>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</si>
  <si>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</si>
  <si>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</si>
  <si>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</si>
  <si>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</si>
  <si>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</si>
  <si>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</si>
  <si>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</si>
  <si>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</si>
  <si>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</si>
  <si>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</si>
  <si>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</si>
  <si>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</si>
  <si>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</si>
  <si>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</si>
  <si>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</si>
  <si>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</si>
  <si>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</si>
  <si>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</si>
  <si>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</si>
  <si>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</si>
  <si>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</si>
  <si>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</si>
  <si>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</si>
  <si>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</si>
  <si>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</si>
  <si>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</si>
  <si>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</si>
  <si>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</si>
  <si>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</si>
  <si>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</si>
  <si>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</si>
  <si>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</si>
  <si>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</si>
  <si>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</si>
  <si>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</si>
  <si>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</si>
  <si>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</si>
  <si>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</si>
  <si>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</si>
  <si>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</si>
  <si>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</si>
  <si>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</si>
  <si>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</si>
  <si>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</si>
  <si>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</si>
  <si>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</si>
  <si>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</si>
  <si>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</si>
  <si>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</si>
  <si>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</si>
  <si>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</si>
  <si>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</si>
  <si>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</si>
  <si>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</si>
  <si>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</si>
  <si>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</si>
  <si>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</si>
  <si>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</si>
  <si>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</si>
  <si>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</si>
  <si>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</si>
  <si>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</si>
  <si>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</si>
  <si>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</si>
  <si>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</si>
  <si>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</si>
  <si>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</si>
  <si>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</si>
  <si>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</si>
  <si>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</si>
  <si>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</si>
  <si>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</si>
  <si>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</si>
  <si>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</si>
  <si>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</si>
  <si>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</si>
  <si>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</si>
  <si>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</si>
  <si>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</si>
  <si>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</si>
  <si>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</si>
  <si>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</si>
  <si>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</si>
  <si>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</si>
  <si>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</si>
  <si>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</si>
  <si>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</si>
  <si>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</si>
  <si>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</si>
  <si>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</si>
  <si>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</si>
  <si>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</si>
  <si>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</si>
  <si>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</si>
  <si>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</si>
  <si>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</si>
  <si>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</si>
  <si>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</si>
  <si>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</si>
  <si>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</si>
  <si>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</si>
  <si>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</si>
  <si>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</si>
  <si>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</si>
  <si>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</si>
  <si>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</si>
  <si>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</si>
  <si>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</si>
  <si>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</si>
  <si>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</si>
  <si>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</si>
  <si>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</si>
  <si>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</si>
  <si>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</si>
  <si>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</si>
  <si>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</si>
  <si>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</si>
  <si>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</si>
  <si>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</si>
  <si>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</si>
  <si>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</si>
  <si>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</si>
  <si>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</si>
  <si>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</si>
  <si>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</si>
  <si>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</si>
  <si>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</si>
  <si>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</si>
  <si>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</si>
  <si>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</si>
  <si>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</si>
  <si>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</si>
  <si>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</si>
  <si>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</si>
  <si>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</si>
  <si>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</si>
  <si>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</si>
  <si>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</si>
  <si>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</si>
  <si>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</si>
  <si>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</si>
  <si>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</si>
  <si>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</si>
  <si>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</si>
  <si>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</si>
  <si>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</si>
  <si>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</si>
  <si>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</si>
  <si>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</si>
  <si>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</si>
  <si>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</si>
  <si>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</si>
  <si>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</si>
  <si>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</si>
  <si>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</si>
  <si>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</si>
  <si>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</si>
  <si>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</si>
  <si>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</si>
  <si>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</si>
  <si>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</si>
  <si>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</si>
  <si>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</si>
  <si>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</si>
  <si>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</si>
  <si>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</si>
  <si>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</si>
  <si>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</si>
  <si>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</si>
  <si>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</si>
  <si>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</si>
  <si>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</si>
  <si>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</si>
  <si>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</si>
  <si>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</si>
  <si>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</si>
  <si>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</si>
  <si>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</si>
  <si>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</si>
  <si>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</si>
  <si>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</si>
  <si>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</si>
  <si>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</si>
  <si>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</si>
  <si>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</si>
  <si>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</si>
  <si>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</si>
  <si>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</si>
  <si>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</si>
  <si>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</si>
  <si>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</si>
  <si>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</si>
  <si>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</si>
  <si>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</si>
  <si>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</si>
  <si>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</si>
  <si>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</si>
  <si>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</si>
  <si>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</si>
  <si>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</si>
  <si>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</si>
  <si>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</si>
  <si>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</si>
  <si>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</si>
  <si>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</si>
  <si>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</si>
  <si>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</si>
  <si>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</si>
  <si>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</si>
  <si>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</si>
  <si>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</si>
  <si>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</si>
  <si>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</si>
  <si>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</si>
  <si>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</si>
  <si>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</si>
  <si>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</si>
  <si>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</si>
  <si>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</si>
  <si>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</si>
  <si>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</si>
  <si>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</si>
  <si>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</si>
  <si>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</si>
  <si>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</si>
  <si>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</si>
  <si>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</si>
  <si>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</si>
  <si>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</si>
  <si>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</si>
  <si>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</si>
  <si>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</si>
  <si>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</si>
  <si>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</si>
  <si>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</si>
  <si>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</si>
  <si>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</si>
  <si>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</si>
  <si>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</si>
  <si>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</si>
  <si>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</si>
  <si>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</si>
  <si>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</si>
  <si>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</si>
  <si>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</si>
  <si>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</si>
  <si>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</si>
  <si>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</si>
  <si>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</si>
  <si>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</si>
  <si>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</si>
  <si>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</si>
  <si>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</si>
  <si>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</si>
  <si>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</si>
  <si>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</si>
  <si>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</si>
  <si>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</si>
  <si>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</si>
  <si>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</si>
  <si>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</si>
  <si>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</si>
  <si>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</si>
  <si>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</si>
  <si>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</si>
  <si>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</si>
  <si>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</si>
  <si>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</si>
  <si>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</si>
  <si>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</si>
  <si>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</si>
  <si>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</si>
  <si>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</si>
  <si>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</si>
  <si>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</si>
  <si>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</si>
  <si>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</si>
  <si>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</si>
  <si>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</si>
  <si>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</si>
  <si>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</si>
  <si>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</si>
  <si>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</si>
  <si>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</si>
  <si>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</si>
  <si>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</si>
  <si>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</si>
  <si>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</si>
  <si>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</si>
  <si>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</si>
  <si>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</si>
  <si>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</si>
  <si>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</si>
  <si>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</si>
  <si>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</si>
  <si>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</si>
  <si>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</si>
  <si>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</si>
  <si>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</si>
  <si>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</si>
  <si>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</si>
  <si>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</si>
  <si>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</si>
  <si>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</si>
  <si>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</si>
  <si>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</si>
  <si>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</si>
  <si>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</si>
  <si>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</si>
  <si>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</si>
  <si>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</si>
  <si>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</si>
  <si>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</si>
  <si>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</si>
  <si>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</si>
  <si>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</si>
  <si>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</si>
  <si>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</si>
  <si>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</si>
  <si>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</si>
  <si>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</si>
  <si>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</si>
  <si>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</si>
  <si>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</si>
  <si>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</si>
  <si>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</si>
  <si>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</si>
  <si>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</si>
  <si>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</si>
  <si>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</si>
  <si>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</si>
  <si>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</si>
  <si>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</si>
  <si>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</si>
  <si>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</si>
  <si>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</si>
  <si>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</si>
  <si>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</si>
  <si>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</si>
  <si>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</si>
  <si>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</si>
  <si>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</si>
  <si>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</si>
  <si>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</si>
  <si>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</si>
  <si>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</si>
  <si>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</si>
  <si>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</si>
  <si>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</si>
  <si>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</si>
  <si>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</si>
  <si>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</si>
  <si>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</si>
  <si>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</si>
  <si>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</si>
  <si>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</si>
  <si>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</si>
  <si>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</si>
  <si>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</si>
  <si>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</si>
  <si>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</si>
  <si>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</si>
  <si>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</si>
  <si>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</si>
  <si>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</si>
  <si>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</si>
  <si>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</si>
  <si>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</si>
  <si>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</si>
  <si>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</si>
  <si>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</si>
  <si>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</si>
  <si>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</si>
  <si>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</si>
  <si>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</si>
  <si>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</si>
  <si>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</si>
  <si>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</si>
  <si>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</si>
  <si>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</si>
  <si>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</si>
  <si>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</si>
  <si>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</si>
  <si>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</si>
  <si>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</si>
  <si>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</si>
  <si>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</si>
  <si>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</si>
  <si>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</si>
  <si>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</si>
  <si>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</si>
  <si>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</si>
  <si>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</si>
  <si>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</si>
  <si>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</si>
  <si>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</si>
  <si>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</si>
  <si>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</si>
  <si>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</si>
  <si>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</si>
  <si>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</si>
  <si>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</si>
  <si>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</si>
  <si>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</si>
  <si>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</si>
  <si>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</si>
  <si>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</si>
  <si>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</si>
  <si>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</si>
  <si>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</si>
  <si>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</si>
  <si>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</si>
  <si>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</si>
  <si>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</si>
  <si>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</si>
  <si>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</si>
  <si>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</si>
  <si>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</si>
  <si>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</si>
  <si>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</si>
  <si>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</si>
  <si>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</si>
  <si>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</si>
  <si>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</si>
  <si>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</si>
  <si>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</si>
  <si>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</si>
  <si>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</si>
  <si>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</si>
  <si>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</si>
  <si>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</si>
  <si>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</si>
  <si>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</si>
  <si>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</si>
  <si>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</si>
  <si>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</si>
  <si>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</si>
  <si>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</si>
  <si>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</si>
  <si>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</si>
  <si>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</si>
  <si>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</si>
  <si>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</si>
  <si>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</si>
  <si>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</si>
  <si>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</si>
  <si>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</si>
  <si>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</si>
  <si>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</si>
  <si>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</si>
  <si>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</si>
  <si>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</si>
  <si>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</si>
  <si>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</si>
  <si>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</si>
  <si>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</si>
  <si>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</si>
  <si>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</si>
  <si>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</si>
  <si>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</si>
  <si>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</si>
  <si>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</si>
  <si>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</si>
  <si>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</si>
  <si>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</si>
  <si>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</si>
  <si>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</si>
  <si>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</si>
  <si>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</si>
  <si>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</si>
  <si>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</si>
  <si>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</si>
  <si>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</si>
  <si>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</si>
  <si>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</si>
  <si>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</si>
  <si>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</si>
  <si>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</si>
  <si>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</si>
  <si>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</si>
  <si>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</si>
  <si>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</si>
  <si>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</si>
  <si>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</si>
  <si>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</si>
  <si>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</si>
  <si>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</si>
  <si>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</si>
  <si>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</si>
  <si>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</si>
  <si>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</si>
  <si>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</si>
  <si>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</si>
  <si>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</si>
  <si>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</si>
  <si>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</si>
  <si>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</si>
  <si>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</si>
  <si>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</si>
  <si>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</si>
  <si>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</si>
  <si>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</si>
  <si>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</si>
  <si>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</si>
  <si>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</si>
  <si>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</si>
  <si>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</si>
  <si>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</si>
  <si>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</si>
  <si>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</si>
  <si>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</si>
  <si>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</si>
  <si>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</si>
  <si>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</si>
  <si>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</si>
  <si>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</si>
  <si>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</si>
  <si>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</si>
  <si>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</si>
  <si>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</si>
  <si>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</si>
  <si>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</si>
  <si>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</si>
  <si>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</si>
  <si>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</si>
  <si>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</si>
  <si>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</si>
  <si>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</si>
  <si>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</si>
  <si>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</si>
  <si>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</si>
  <si>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</si>
  <si>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</si>
  <si>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</si>
  <si>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</si>
  <si>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</si>
  <si>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</si>
  <si>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</si>
  <si>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</si>
  <si>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</si>
  <si>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</si>
  <si>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</si>
  <si>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</si>
  <si>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</si>
  <si>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</si>
  <si>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</si>
  <si>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</si>
  <si>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</si>
  <si>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</si>
  <si>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</si>
  <si>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</si>
  <si>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</si>
  <si>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</si>
  <si>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</si>
  <si>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</si>
  <si>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</si>
  <si>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</si>
  <si>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</si>
  <si>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</si>
  <si>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</si>
  <si>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</si>
  <si>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</si>
  <si>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</si>
  <si>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</si>
  <si>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</si>
  <si>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</si>
  <si>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</si>
  <si>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</si>
  <si>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</si>
  <si>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</si>
  <si>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</si>
  <si>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</si>
  <si>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</si>
  <si>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</si>
  <si>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</si>
  <si>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</si>
  <si>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</si>
  <si>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</si>
  <si>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</si>
  <si>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</si>
  <si>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</si>
  <si>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</si>
  <si>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</si>
  <si>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</si>
  <si>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</si>
  <si>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</si>
  <si>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</si>
  <si>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</si>
  <si>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</si>
  <si>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</si>
  <si>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</si>
  <si>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</si>
  <si>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</si>
  <si>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</si>
  <si>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</si>
  <si>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</si>
  <si>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</si>
  <si>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</si>
  <si>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</si>
  <si>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</si>
  <si>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</si>
  <si>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</si>
  <si>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</si>
  <si>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</si>
  <si>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</si>
  <si>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</si>
  <si>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</si>
  <si>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</si>
  <si>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</si>
  <si>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</si>
  <si>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</si>
  <si>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</si>
  <si>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</si>
  <si>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</si>
  <si>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</si>
  <si>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</si>
  <si>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</si>
  <si>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</si>
  <si>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</si>
  <si>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</si>
  <si>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</si>
  <si>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</si>
  <si>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</si>
  <si>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</si>
  <si>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</si>
  <si>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</si>
  <si>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</si>
  <si>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</si>
  <si>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</si>
  <si>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</si>
  <si>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</si>
  <si>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</si>
  <si>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</si>
  <si>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</si>
  <si>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</si>
  <si>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</si>
  <si>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</si>
  <si>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</si>
  <si>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</si>
  <si>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</si>
  <si>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</si>
  <si>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</si>
  <si>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</si>
  <si>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</si>
  <si>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</si>
  <si>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</si>
  <si>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</si>
  <si>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</si>
  <si>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</si>
  <si>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</si>
  <si>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</si>
  <si>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</si>
  <si>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</si>
  <si>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</si>
  <si>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</si>
  <si>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</si>
  <si>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</si>
  <si>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</si>
  <si>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</si>
  <si>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</si>
  <si>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</si>
  <si>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</si>
  <si>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</si>
  <si>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</si>
  <si>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</si>
  <si>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</si>
  <si>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</si>
  <si>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</si>
  <si>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</si>
  <si>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</si>
  <si>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</si>
  <si>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</si>
  <si>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</si>
  <si>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</si>
  <si>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</si>
  <si>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</si>
  <si>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</si>
  <si>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</si>
  <si>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</si>
  <si>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</si>
  <si>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</si>
  <si>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</si>
  <si>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</si>
  <si>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</si>
  <si>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</si>
  <si>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</si>
  <si>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</si>
  <si>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</si>
  <si>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</si>
  <si>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</si>
  <si>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</si>
  <si>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</si>
  <si>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</si>
  <si>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</si>
  <si>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</si>
  <si>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Parent 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</si>
  <si>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</si>
  <si>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</si>
  <si>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</si>
  <si>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</si>
  <si>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</si>
  <si>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</si>
  <si>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</si>
  <si>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</si>
  <si>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</si>
  <si>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</si>
  <si>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</si>
  <si>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</si>
  <si>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</si>
  <si>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</si>
  <si>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</si>
  <si>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</si>
  <si>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</si>
  <si>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</si>
  <si>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</si>
  <si>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</si>
  <si>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Name</t>
  </si>
  <si>
    <t>Blurb</t>
  </si>
  <si>
    <t>Goal</t>
  </si>
  <si>
    <t>Pledged</t>
  </si>
  <si>
    <t>Number of Backers</t>
  </si>
  <si>
    <t>Standard Deviation of Goal</t>
  </si>
  <si>
    <t>Lower Quartile of Goal</t>
  </si>
  <si>
    <t>IQR of Goal</t>
  </si>
  <si>
    <t>Upper quartile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</si>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</sst>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 wrapText="1"/>
    </xf>
    <xf numFmtId="0" fontId="1" fillId="0" borderId="0" xfId="0" applyNumberFormat="1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14" fontId="1" fillId="0" borderId="0" xfId="0" applyNumberFormat="1" applyFont="1" applyAlignment="1">
      <alignment horizontal="center" vertical="top" wrapText="1"/>
    </xf>
    <xf numFmtId="14" fontId="0" fillId="0" borderId="0" xfId="0" applyNumberFormat="1"/>
    <xf numFmtId="44" fontId="0" fillId="0" borderId="0" xfId="2" applyFont="1"/>
    <xf numFmtId="165" fontId="0" fillId="0" borderId="0" xfId="2" applyNumberFormat="1" applyFont="1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0" fillId="0" borderId="0" xfId="1" applyNumberFormat="1" applyFont="1" applyAlignment="1">
      <alignment vertical="top"/>
    </xf>
    <xf numFmtId="14" fontId="0" fillId="0" borderId="0" xfId="0" applyNumberFormat="1" applyAlignment="1">
      <alignment vertical="top"/>
    </xf>
    <xf numFmtId="14" fontId="0" fillId="0" borderId="0" xfId="0" applyNumberFormat="1" applyAlignment="1">
      <alignment horizontal="left"/>
    </xf>
    <xf numFmtId="9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D-4EDB-8284-D771FB04BE9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8D-4EDB-8284-D771FB04BE9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8D-4EDB-8284-D771FB04B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496760"/>
        <c:axId val="1079499640"/>
      </c:lineChart>
      <c:catAx>
        <c:axId val="107949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499640"/>
        <c:crosses val="autoZero"/>
        <c:auto val="1"/>
        <c:lblAlgn val="ctr"/>
        <c:lblOffset val="100"/>
        <c:noMultiLvlLbl val="0"/>
      </c:catAx>
      <c:valAx>
        <c:axId val="107949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49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E-4D3A-9CCD-36BC0848B9A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E-4D3A-9CCD-36BC0848B9A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7E-4D3A-9CCD-36BC0848B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286200"/>
        <c:axId val="1073287800"/>
      </c:lineChart>
      <c:catAx>
        <c:axId val="1073286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287800"/>
        <c:crosses val="autoZero"/>
        <c:auto val="1"/>
        <c:lblAlgn val="ctr"/>
        <c:lblOffset val="100"/>
        <c:noMultiLvlLbl val="0"/>
      </c:catAx>
      <c:valAx>
        <c:axId val="107328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28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Kickstarter Campaign Parent Category Outcomes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3-4C7B-9332-34B9C86A4F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73-4C7B-9332-34B9C86A4F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73-4C7B-9332-34B9C86A4F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73-4C7B-9332-34B9C86A4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7070192"/>
        <c:axId val="847070512"/>
      </c:barChart>
      <c:catAx>
        <c:axId val="8470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70512"/>
        <c:crosses val="autoZero"/>
        <c:auto val="1"/>
        <c:lblAlgn val="ctr"/>
        <c:lblOffset val="100"/>
        <c:noMultiLvlLbl val="0"/>
      </c:catAx>
      <c:valAx>
        <c:axId val="8470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1-46BD-8E5C-5D9B6A30A1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1-46BD-8E5C-5D9B6A30A1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1-46BD-8E5C-5D9B6A30A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0508088"/>
        <c:axId val="921638392"/>
      </c:barChart>
      <c:catAx>
        <c:axId val="86050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638392"/>
        <c:crosses val="autoZero"/>
        <c:auto val="1"/>
        <c:lblAlgn val="ctr"/>
        <c:lblOffset val="100"/>
        <c:noMultiLvlLbl val="0"/>
      </c:catAx>
      <c:valAx>
        <c:axId val="9216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0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A2DF1D1-85A8-4AE9-9347-6ADC946B6BA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6EF3CD-D105-41E3-98A8-060821668F6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547686</xdr:colOff>
      <xdr:row>5</xdr:row>
      <xdr:rowOff>47625</xdr:rowOff>
    </xdr:from>
    <xdr:to>
      <xdr:col>14</xdr:col>
      <xdr:colOff>561974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8FFA5-11B8-4605-8128-523E2AE4F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309561</xdr:colOff>
      <xdr:row>14</xdr:row>
      <xdr:rowOff>171449</xdr:rowOff>
    </xdr:from>
    <xdr:to>
      <xdr:col>11</xdr:col>
      <xdr:colOff>428624</xdr:colOff>
      <xdr:row>32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63D80-810C-4B7C-B4C3-68D6FCF83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123825</xdr:colOff>
      <xdr:row>0</xdr:row>
      <xdr:rowOff>209550</xdr:rowOff>
    </xdr:from>
    <xdr:to>
      <xdr:col>26</xdr:col>
      <xdr:colOff>428625</xdr:colOff>
      <xdr:row>3</xdr:row>
      <xdr:rowOff>666750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BD0C13-FCB7-4C65-955A-016F9C60F6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63950" y="2095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733424</xdr:colOff>
      <xdr:row>1</xdr:row>
      <xdr:rowOff>176212</xdr:rowOff>
    </xdr:from>
    <xdr:to>
      <xdr:col>10</xdr:col>
      <xdr:colOff>962024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8B0BF-3D07-40D3-A81D-FB1A0E2F2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3</xdr:row>
      <xdr:rowOff>14287</xdr:rowOff>
    </xdr:from>
    <xdr:to>
      <xdr:col>21</xdr:col>
      <xdr:colOff>447674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2C312-3CEB-4A5D-A619-23E81B0EA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esiewicz" refreshedDate="44363.692078356478" createdVersion="7" refreshedVersion="7" minRefreshableVersion="3" recordCount="4118" xr:uid="{2969BB49-C1CA-4D19-A779-D21B1DA6E722}">
  <cacheSource type="worksheet">
    <worksheetSource ref="A1:Q1048576" sheet="Datasheet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esiewicz" refreshedDate="44363.735749074076" createdVersion="7" refreshedVersion="7" minRefreshableVersion="3" recordCount="4114" xr:uid="{AF285777-0687-407C-8C9E-DB020161F4D6}">
  <cacheSource type="worksheet">
    <worksheetSource ref="A1:Q4115" sheet="Datasheet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esiewicz" refreshedDate="44364.824312615739" createdVersion="7" refreshedVersion="7" minRefreshableVersion="3" recordCount="4114" xr:uid="{A16B66E6-4081-494D-AACC-B145C5A0A7C0}">
  <cacheSource type="worksheet">
    <worksheetSource ref="A1:T4115" sheet="Data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F48E0-2D52-42A8-9C90-C4695F666C3D}" name="PivotTable3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7D2D6-6F0E-4F40-8555-6003968FF6F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02FCB-23E5-4490-994D-776D1A7E891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E1" zoomScaleNormal="100" workbookViewId="0">
      <selection activeCell="H4097" sqref="H4097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9" customWidth="1"/>
    <col min="13" max="13" width="9" bestFit="1" customWidth="1"/>
    <col min="14" max="14" width="11.42578125" customWidth="1"/>
    <col min="15" max="15" width="16.85546875" bestFit="1" customWidth="1"/>
    <col min="16" max="17" width="8.85546875" style="6"/>
    <col min="18" max="18" width="16" style="15" customWidth="1"/>
    <col min="19" max="19" width="15" customWidth="1"/>
  </cols>
  <sheetData>
    <row r="1" spans="1:20" s="13" customFormat="1" ht="35.25" customHeight="1" x14ac:dyDescent="0.25">
      <c r="A1" s="9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9" t="s">
        <v>8263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8324</v>
      </c>
      <c r="O1" s="9" t="s">
        <v>8317</v>
      </c>
      <c r="P1" s="12" t="s">
        <v>8264</v>
      </c>
      <c r="Q1" s="12" t="s">
        <v>8265</v>
      </c>
      <c r="R1" s="14" t="s">
        <v>8323</v>
      </c>
      <c r="S1" s="9" t="s">
        <v>8325</v>
      </c>
      <c r="T1" s="13" t="s">
        <v>8338</v>
      </c>
    </row>
    <row r="2" spans="1:20" ht="60" hidden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5">
        <f>ROUND(E2/D2*100,0)</f>
        <v>137</v>
      </c>
      <c r="Q2" s="5">
        <f>IFERROR(ROUND(E2/L2,2),0)</f>
        <v>63.92</v>
      </c>
      <c r="R2" s="15">
        <f>(((J2/60/60)/24)+DATE(1970,1,1))</f>
        <v>42177.007071759261</v>
      </c>
      <c r="S2" s="15">
        <f>(((I2/60/60)/24)+DATE(1970,1,1))</f>
        <v>42208.125</v>
      </c>
      <c r="T2">
        <f>YEAR(R2)</f>
        <v>2015</v>
      </c>
    </row>
    <row r="3" spans="1:20" ht="30" hidden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5">
        <f t="shared" ref="P3:P66" si="0">ROUND(E3/D3*100,0)</f>
        <v>143</v>
      </c>
      <c r="Q3" s="5">
        <f t="shared" ref="Q3:Q66" si="1">IFERROR(ROUND(E3/L3,2),0)</f>
        <v>185.48</v>
      </c>
      <c r="R3" s="15">
        <f t="shared" ref="R3:R66" si="2">(((J3/60/60)/24)+DATE(1970,1,1))</f>
        <v>42766.600497685184</v>
      </c>
      <c r="S3" s="15">
        <f t="shared" ref="S3:S66" si="3">(((I3/60/60)/24)+DATE(1970,1,1))</f>
        <v>42796.600497685184</v>
      </c>
      <c r="T3">
        <f t="shared" ref="T3:T66" si="4">YEAR(R3)</f>
        <v>2017</v>
      </c>
    </row>
    <row r="4" spans="1:20" ht="45" hidden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5">
        <f t="shared" si="0"/>
        <v>105</v>
      </c>
      <c r="Q4" s="5">
        <f t="shared" si="1"/>
        <v>15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30" hidden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5">
        <f t="shared" si="0"/>
        <v>104</v>
      </c>
      <c r="Q5" s="5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60" hidden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5">
        <f t="shared" si="0"/>
        <v>123</v>
      </c>
      <c r="Q6" s="5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45" hidden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5">
        <f t="shared" si="0"/>
        <v>110</v>
      </c>
      <c r="Q7" s="5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60" hidden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5">
        <f t="shared" si="0"/>
        <v>106</v>
      </c>
      <c r="Q8" s="5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60" hidden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5">
        <f t="shared" si="0"/>
        <v>101</v>
      </c>
      <c r="Q9" s="5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30" hidden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5">
        <f t="shared" si="0"/>
        <v>100</v>
      </c>
      <c r="Q10" s="5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45" hidden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5">
        <f t="shared" si="0"/>
        <v>126</v>
      </c>
      <c r="Q11" s="5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60" hidden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5">
        <f t="shared" si="0"/>
        <v>101</v>
      </c>
      <c r="Q12" s="5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60" hidden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5">
        <f t="shared" si="0"/>
        <v>121</v>
      </c>
      <c r="Q13" s="5">
        <f t="shared" si="1"/>
        <v>80.33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60" hidden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5">
        <f t="shared" si="0"/>
        <v>165</v>
      </c>
      <c r="Q14" s="5">
        <f t="shared" si="1"/>
        <v>59.96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45" hidden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5">
        <f t="shared" si="0"/>
        <v>160</v>
      </c>
      <c r="Q15" s="5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30" hidden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5">
        <f t="shared" si="0"/>
        <v>101</v>
      </c>
      <c r="Q16" s="5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45" hidden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5">
        <f t="shared" si="0"/>
        <v>107</v>
      </c>
      <c r="Q17" s="5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60" hidden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5">
        <f t="shared" si="0"/>
        <v>100</v>
      </c>
      <c r="Q18" s="5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60" hidden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5">
        <f t="shared" si="0"/>
        <v>101</v>
      </c>
      <c r="Q19" s="5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45" hidden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5">
        <f t="shared" si="0"/>
        <v>106</v>
      </c>
      <c r="Q20" s="5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60" hidden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5">
        <f t="shared" si="0"/>
        <v>145</v>
      </c>
      <c r="Q21" s="5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45" hidden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5">
        <f t="shared" si="0"/>
        <v>100</v>
      </c>
      <c r="Q22" s="5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45" hidden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5">
        <f t="shared" si="0"/>
        <v>109</v>
      </c>
      <c r="Q23" s="5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30" hidden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5">
        <f t="shared" si="0"/>
        <v>117</v>
      </c>
      <c r="Q24" s="5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45" hidden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5">
        <f t="shared" si="0"/>
        <v>119</v>
      </c>
      <c r="Q25" s="5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30" hidden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5">
        <f t="shared" si="0"/>
        <v>109</v>
      </c>
      <c r="Q26" s="5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60" hidden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5">
        <f t="shared" si="0"/>
        <v>133</v>
      </c>
      <c r="Q27" s="5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45" hidden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5">
        <f t="shared" si="0"/>
        <v>155</v>
      </c>
      <c r="Q28" s="5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45" hidden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5">
        <f t="shared" si="0"/>
        <v>112</v>
      </c>
      <c r="Q29" s="5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30" hidden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5">
        <f t="shared" si="0"/>
        <v>100</v>
      </c>
      <c r="Q30" s="5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60" hidden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5">
        <f t="shared" si="0"/>
        <v>123</v>
      </c>
      <c r="Q31" s="5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45" hidden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5">
        <f t="shared" si="0"/>
        <v>101</v>
      </c>
      <c r="Q32" s="5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45" hidden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5">
        <f t="shared" si="0"/>
        <v>100</v>
      </c>
      <c r="Q33" s="5">
        <f t="shared" si="1"/>
        <v>13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60" hidden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5">
        <f t="shared" si="0"/>
        <v>100</v>
      </c>
      <c r="Q34" s="5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60" hidden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5">
        <f t="shared" si="0"/>
        <v>102</v>
      </c>
      <c r="Q35" s="5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60" hidden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5">
        <f t="shared" si="0"/>
        <v>130</v>
      </c>
      <c r="Q36" s="5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45" hidden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5">
        <f t="shared" si="0"/>
        <v>167</v>
      </c>
      <c r="Q37" s="5">
        <f t="shared" si="1"/>
        <v>59.46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30" hidden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5">
        <f t="shared" si="0"/>
        <v>142</v>
      </c>
      <c r="Q38" s="5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60" hidden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5">
        <f t="shared" si="0"/>
        <v>183</v>
      </c>
      <c r="Q39" s="5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45" hidden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5">
        <f t="shared" si="0"/>
        <v>110</v>
      </c>
      <c r="Q40" s="5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60" hidden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5">
        <f t="shared" si="0"/>
        <v>131</v>
      </c>
      <c r="Q41" s="5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60" hidden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5">
        <f t="shared" si="0"/>
        <v>101</v>
      </c>
      <c r="Q42" s="5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60" hidden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5">
        <f t="shared" si="0"/>
        <v>100</v>
      </c>
      <c r="Q43" s="5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60" hidden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5">
        <f t="shared" si="0"/>
        <v>142</v>
      </c>
      <c r="Q44" s="5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60" hidden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5">
        <f t="shared" si="0"/>
        <v>309</v>
      </c>
      <c r="Q45" s="5">
        <f t="shared" si="1"/>
        <v>117.36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60" hidden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5">
        <f t="shared" si="0"/>
        <v>100</v>
      </c>
      <c r="Q46" s="5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45" hidden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5">
        <f t="shared" si="0"/>
        <v>120</v>
      </c>
      <c r="Q47" s="5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45" hidden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5">
        <f t="shared" si="0"/>
        <v>104</v>
      </c>
      <c r="Q48" s="5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60" hidden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5">
        <f t="shared" si="0"/>
        <v>108</v>
      </c>
      <c r="Q49" s="5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60" hidden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5">
        <f t="shared" si="0"/>
        <v>108</v>
      </c>
      <c r="Q50" s="5">
        <f t="shared" si="1"/>
        <v>56.82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ht="30" hidden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5">
        <f t="shared" si="0"/>
        <v>100</v>
      </c>
      <c r="Q51" s="5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45" hidden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5">
        <f t="shared" si="0"/>
        <v>100</v>
      </c>
      <c r="Q52" s="5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60" hidden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5">
        <f t="shared" si="0"/>
        <v>128</v>
      </c>
      <c r="Q53" s="5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45" hidden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5">
        <f t="shared" si="0"/>
        <v>116</v>
      </c>
      <c r="Q54" s="5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30" hidden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5">
        <f t="shared" si="0"/>
        <v>110</v>
      </c>
      <c r="Q55" s="5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60" hidden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5">
        <f t="shared" si="0"/>
        <v>101</v>
      </c>
      <c r="Q56" s="5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45" hidden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5">
        <f t="shared" si="0"/>
        <v>129</v>
      </c>
      <c r="Q57" s="5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45" hidden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5">
        <f t="shared" si="0"/>
        <v>107</v>
      </c>
      <c r="Q58" s="5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60" hidden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5">
        <f t="shared" si="0"/>
        <v>102</v>
      </c>
      <c r="Q59" s="5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45" hidden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5">
        <f t="shared" si="0"/>
        <v>103</v>
      </c>
      <c r="Q60" s="5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60" hidden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5">
        <f t="shared" si="0"/>
        <v>100</v>
      </c>
      <c r="Q61" s="5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45" hidden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5">
        <f t="shared" si="0"/>
        <v>103</v>
      </c>
      <c r="Q62" s="5">
        <f t="shared" si="1"/>
        <v>43.04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60" hidden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5">
        <f t="shared" si="0"/>
        <v>148</v>
      </c>
      <c r="Q63" s="5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60" hidden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5">
        <f t="shared" si="0"/>
        <v>155</v>
      </c>
      <c r="Q64" s="5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45" hidden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5">
        <f t="shared" si="0"/>
        <v>114</v>
      </c>
      <c r="Q65" s="5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60" hidden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5">
        <f t="shared" si="0"/>
        <v>173</v>
      </c>
      <c r="Q66" s="5">
        <f t="shared" si="1"/>
        <v>86.67</v>
      </c>
      <c r="R66" s="15">
        <f t="shared" si="2"/>
        <v>41433.01829861111</v>
      </c>
      <c r="S66" s="15">
        <f t="shared" si="3"/>
        <v>41463.01829861111</v>
      </c>
      <c r="T66">
        <f t="shared" si="4"/>
        <v>2013</v>
      </c>
    </row>
    <row r="67" spans="1:20" ht="45" hidden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5">
        <f t="shared" ref="P67:P130" si="5">ROUND(E67/D67*100,0)</f>
        <v>108</v>
      </c>
      <c r="Q67" s="5">
        <f t="shared" ref="Q67:Q130" si="6">IFERROR(ROUND(E67/L67,2),0)</f>
        <v>132.05000000000001</v>
      </c>
      <c r="R67" s="15">
        <f t="shared" ref="R67:R130" si="7">(((J67/60/60)/24)+DATE(1970,1,1))</f>
        <v>41835.821226851855</v>
      </c>
      <c r="S67" s="15">
        <f t="shared" ref="S67:S130" si="8">(((I67/60/60)/24)+DATE(1970,1,1))</f>
        <v>41862.249305555553</v>
      </c>
      <c r="T67">
        <f t="shared" ref="T67:T130" si="9">YEAR(R67)</f>
        <v>2014</v>
      </c>
    </row>
    <row r="68" spans="1:20" ht="30" hidden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5">
        <f t="shared" si="5"/>
        <v>119</v>
      </c>
      <c r="Q68" s="5">
        <f t="shared" si="6"/>
        <v>91.23</v>
      </c>
      <c r="R68" s="15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45" hidden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5">
        <f t="shared" si="5"/>
        <v>116</v>
      </c>
      <c r="Q69" s="5">
        <f t="shared" si="6"/>
        <v>116.25</v>
      </c>
      <c r="R69" s="15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60" hidden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5">
        <f t="shared" si="5"/>
        <v>127</v>
      </c>
      <c r="Q70" s="5">
        <f t="shared" si="6"/>
        <v>21.19</v>
      </c>
      <c r="R70" s="15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60" hidden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5">
        <f t="shared" si="5"/>
        <v>111</v>
      </c>
      <c r="Q71" s="5">
        <f t="shared" si="6"/>
        <v>62.33</v>
      </c>
      <c r="R71" s="15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60" hidden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5">
        <f t="shared" si="5"/>
        <v>127</v>
      </c>
      <c r="Q72" s="5">
        <f t="shared" si="6"/>
        <v>37.409999999999997</v>
      </c>
      <c r="R72" s="15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45" hidden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5">
        <f t="shared" si="5"/>
        <v>124</v>
      </c>
      <c r="Q73" s="5">
        <f t="shared" si="6"/>
        <v>69.72</v>
      </c>
      <c r="R73" s="15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60" hidden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5">
        <f t="shared" si="5"/>
        <v>108</v>
      </c>
      <c r="Q74" s="5">
        <f t="shared" si="6"/>
        <v>58.17</v>
      </c>
      <c r="R74" s="15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60" hidden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5">
        <f t="shared" si="5"/>
        <v>100</v>
      </c>
      <c r="Q75" s="5">
        <f t="shared" si="6"/>
        <v>50</v>
      </c>
      <c r="R75" s="15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60" hidden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5">
        <f t="shared" si="5"/>
        <v>113</v>
      </c>
      <c r="Q76" s="5">
        <f t="shared" si="6"/>
        <v>19.47</v>
      </c>
      <c r="R76" s="15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45" hidden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5">
        <f t="shared" si="5"/>
        <v>115</v>
      </c>
      <c r="Q77" s="5">
        <f t="shared" si="6"/>
        <v>85.96</v>
      </c>
      <c r="R77" s="15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60" hidden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5">
        <f t="shared" si="5"/>
        <v>153</v>
      </c>
      <c r="Q78" s="5">
        <f t="shared" si="6"/>
        <v>30.67</v>
      </c>
      <c r="R78" s="15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45" hidden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5">
        <f t="shared" si="5"/>
        <v>393</v>
      </c>
      <c r="Q79" s="5">
        <f t="shared" si="6"/>
        <v>60.38</v>
      </c>
      <c r="R79" s="15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105" hidden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5">
        <f t="shared" si="5"/>
        <v>2702</v>
      </c>
      <c r="Q80" s="5">
        <f t="shared" si="6"/>
        <v>38.6</v>
      </c>
      <c r="R80" s="15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45" hidden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5">
        <f t="shared" si="5"/>
        <v>127</v>
      </c>
      <c r="Q81" s="5">
        <f t="shared" si="6"/>
        <v>40.270000000000003</v>
      </c>
      <c r="R81" s="15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45" hidden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5">
        <f t="shared" si="5"/>
        <v>107</v>
      </c>
      <c r="Q82" s="5">
        <f t="shared" si="6"/>
        <v>273.83</v>
      </c>
      <c r="R82" s="15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60" hidden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5">
        <f t="shared" si="5"/>
        <v>198</v>
      </c>
      <c r="Q83" s="5">
        <f t="shared" si="6"/>
        <v>53.04</v>
      </c>
      <c r="R83" s="15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60" hidden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5">
        <f t="shared" si="5"/>
        <v>100</v>
      </c>
      <c r="Q84" s="5">
        <f t="shared" si="6"/>
        <v>40.01</v>
      </c>
      <c r="R84" s="15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60" hidden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5">
        <f t="shared" si="5"/>
        <v>103</v>
      </c>
      <c r="Q85" s="5">
        <f t="shared" si="6"/>
        <v>15.77</v>
      </c>
      <c r="R85" s="15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45" hidden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5">
        <f t="shared" si="5"/>
        <v>100</v>
      </c>
      <c r="Q86" s="5">
        <f t="shared" si="6"/>
        <v>71.430000000000007</v>
      </c>
      <c r="R86" s="15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60" hidden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5">
        <f t="shared" si="5"/>
        <v>126</v>
      </c>
      <c r="Q87" s="5">
        <f t="shared" si="6"/>
        <v>71.709999999999994</v>
      </c>
      <c r="R87" s="15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75" hidden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5">
        <f t="shared" si="5"/>
        <v>106</v>
      </c>
      <c r="Q88" s="5">
        <f t="shared" si="6"/>
        <v>375.76</v>
      </c>
      <c r="R88" s="15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45" hidden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5">
        <f t="shared" si="5"/>
        <v>105</v>
      </c>
      <c r="Q89" s="5">
        <f t="shared" si="6"/>
        <v>104.6</v>
      </c>
      <c r="R89" s="15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60" hidden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5">
        <f t="shared" si="5"/>
        <v>103</v>
      </c>
      <c r="Q90" s="5">
        <f t="shared" si="6"/>
        <v>60</v>
      </c>
      <c r="R90" s="15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45" hidden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5">
        <f t="shared" si="5"/>
        <v>115</v>
      </c>
      <c r="Q91" s="5">
        <f t="shared" si="6"/>
        <v>123.29</v>
      </c>
      <c r="R91" s="15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30" hidden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5">
        <f t="shared" si="5"/>
        <v>100</v>
      </c>
      <c r="Q92" s="5">
        <f t="shared" si="6"/>
        <v>31.38</v>
      </c>
      <c r="R92" s="15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45" hidden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5">
        <f t="shared" si="5"/>
        <v>120</v>
      </c>
      <c r="Q93" s="5">
        <f t="shared" si="6"/>
        <v>78.260000000000005</v>
      </c>
      <c r="R93" s="15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60" hidden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5">
        <f t="shared" si="5"/>
        <v>105</v>
      </c>
      <c r="Q94" s="5">
        <f t="shared" si="6"/>
        <v>122.33</v>
      </c>
      <c r="R94" s="15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60" hidden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5">
        <f t="shared" si="5"/>
        <v>111</v>
      </c>
      <c r="Q95" s="5">
        <f t="shared" si="6"/>
        <v>73.73</v>
      </c>
      <c r="R95" s="15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45" hidden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5">
        <f t="shared" si="5"/>
        <v>104</v>
      </c>
      <c r="Q96" s="5">
        <f t="shared" si="6"/>
        <v>21.67</v>
      </c>
      <c r="R96" s="15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60" hidden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5">
        <f t="shared" si="5"/>
        <v>131</v>
      </c>
      <c r="Q97" s="5">
        <f t="shared" si="6"/>
        <v>21.9</v>
      </c>
      <c r="R97" s="15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60" hidden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5">
        <f t="shared" si="5"/>
        <v>115</v>
      </c>
      <c r="Q98" s="5">
        <f t="shared" si="6"/>
        <v>50.59</v>
      </c>
      <c r="R98" s="15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45" hidden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5">
        <f t="shared" si="5"/>
        <v>106</v>
      </c>
      <c r="Q99" s="5">
        <f t="shared" si="6"/>
        <v>53.13</v>
      </c>
      <c r="R99" s="15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45" hidden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5">
        <f t="shared" si="5"/>
        <v>106</v>
      </c>
      <c r="Q100" s="5">
        <f t="shared" si="6"/>
        <v>56.67</v>
      </c>
      <c r="R100" s="15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45" hidden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5">
        <f t="shared" si="5"/>
        <v>106</v>
      </c>
      <c r="Q101" s="5">
        <f t="shared" si="6"/>
        <v>40.78</v>
      </c>
      <c r="R101" s="15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60" hidden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5">
        <f t="shared" si="5"/>
        <v>100</v>
      </c>
      <c r="Q102" s="5">
        <f t="shared" si="6"/>
        <v>192.31</v>
      </c>
      <c r="R102" s="15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60" hidden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5">
        <f t="shared" si="5"/>
        <v>100</v>
      </c>
      <c r="Q103" s="5">
        <f t="shared" si="6"/>
        <v>100</v>
      </c>
      <c r="R103" s="15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60" hidden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5">
        <f t="shared" si="5"/>
        <v>128</v>
      </c>
      <c r="Q104" s="5">
        <f t="shared" si="6"/>
        <v>117.92</v>
      </c>
      <c r="R104" s="15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45" hidden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5">
        <f t="shared" si="5"/>
        <v>105</v>
      </c>
      <c r="Q105" s="5">
        <f t="shared" si="6"/>
        <v>27.9</v>
      </c>
      <c r="R105" s="15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30" hidden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5">
        <f t="shared" si="5"/>
        <v>120</v>
      </c>
      <c r="Q106" s="5">
        <f t="shared" si="6"/>
        <v>60</v>
      </c>
      <c r="R106" s="15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45" hidden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5">
        <f t="shared" si="5"/>
        <v>107</v>
      </c>
      <c r="Q107" s="5">
        <f t="shared" si="6"/>
        <v>39.380000000000003</v>
      </c>
      <c r="R107" s="15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hidden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5">
        <f t="shared" si="5"/>
        <v>101</v>
      </c>
      <c r="Q108" s="5">
        <f t="shared" si="6"/>
        <v>186.11</v>
      </c>
      <c r="R108" s="15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60" hidden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5">
        <f t="shared" si="5"/>
        <v>102</v>
      </c>
      <c r="Q109" s="5">
        <f t="shared" si="6"/>
        <v>111.38</v>
      </c>
      <c r="R109" s="15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45" hidden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5">
        <f t="shared" si="5"/>
        <v>247</v>
      </c>
      <c r="Q110" s="5">
        <f t="shared" si="6"/>
        <v>78.72</v>
      </c>
      <c r="R110" s="15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45" hidden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5">
        <f t="shared" si="5"/>
        <v>220</v>
      </c>
      <c r="Q111" s="5">
        <f t="shared" si="6"/>
        <v>46.7</v>
      </c>
      <c r="R111" s="15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45" hidden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5">
        <f t="shared" si="5"/>
        <v>131</v>
      </c>
      <c r="Q112" s="5">
        <f t="shared" si="6"/>
        <v>65.38</v>
      </c>
      <c r="R112" s="15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45" hidden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5">
        <f t="shared" si="5"/>
        <v>155</v>
      </c>
      <c r="Q113" s="5">
        <f t="shared" si="6"/>
        <v>102.08</v>
      </c>
      <c r="R113" s="15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60" hidden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5">
        <f t="shared" si="5"/>
        <v>104</v>
      </c>
      <c r="Q114" s="5">
        <f t="shared" si="6"/>
        <v>64.2</v>
      </c>
      <c r="R114" s="15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30" hidden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5">
        <f t="shared" si="5"/>
        <v>141</v>
      </c>
      <c r="Q115" s="5">
        <f t="shared" si="6"/>
        <v>90.38</v>
      </c>
      <c r="R115" s="15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60" hidden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5">
        <f t="shared" si="5"/>
        <v>103</v>
      </c>
      <c r="Q116" s="5">
        <f t="shared" si="6"/>
        <v>88.57</v>
      </c>
      <c r="R116" s="15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ht="30" hidden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5">
        <f t="shared" si="5"/>
        <v>140</v>
      </c>
      <c r="Q117" s="5">
        <f t="shared" si="6"/>
        <v>28.73</v>
      </c>
      <c r="R117" s="15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60" hidden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5">
        <f t="shared" si="5"/>
        <v>114</v>
      </c>
      <c r="Q118" s="5">
        <f t="shared" si="6"/>
        <v>69.790000000000006</v>
      </c>
      <c r="R118" s="15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60" hidden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5">
        <f t="shared" si="5"/>
        <v>100</v>
      </c>
      <c r="Q119" s="5">
        <f t="shared" si="6"/>
        <v>167.49</v>
      </c>
      <c r="R119" s="15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45" hidden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5">
        <f t="shared" si="5"/>
        <v>113</v>
      </c>
      <c r="Q120" s="5">
        <f t="shared" si="6"/>
        <v>144.91</v>
      </c>
      <c r="R120" s="15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60" hidden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5">
        <f t="shared" si="5"/>
        <v>105</v>
      </c>
      <c r="Q121" s="5">
        <f t="shared" si="6"/>
        <v>91.84</v>
      </c>
      <c r="R121" s="15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60" hidden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5">
        <f t="shared" si="5"/>
        <v>0</v>
      </c>
      <c r="Q122" s="5">
        <f t="shared" si="6"/>
        <v>10</v>
      </c>
      <c r="R122" s="15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60" hidden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5">
        <f t="shared" si="5"/>
        <v>0</v>
      </c>
      <c r="Q123" s="5">
        <f t="shared" si="6"/>
        <v>1</v>
      </c>
      <c r="R123" s="15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45" hidden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5">
        <f t="shared" si="5"/>
        <v>0</v>
      </c>
      <c r="Q124" s="5">
        <f t="shared" si="6"/>
        <v>0</v>
      </c>
      <c r="R124" s="15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60" hidden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5">
        <f t="shared" si="5"/>
        <v>0</v>
      </c>
      <c r="Q125" s="5">
        <f t="shared" si="6"/>
        <v>25.17</v>
      </c>
      <c r="R125" s="15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45" hidden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5">
        <f t="shared" si="5"/>
        <v>0</v>
      </c>
      <c r="Q126" s="5">
        <f t="shared" si="6"/>
        <v>0</v>
      </c>
      <c r="R126" s="15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60" hidden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5">
        <f t="shared" si="5"/>
        <v>14</v>
      </c>
      <c r="Q127" s="5">
        <f t="shared" si="6"/>
        <v>11.67</v>
      </c>
      <c r="R127" s="15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60" hidden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5">
        <f t="shared" si="5"/>
        <v>6</v>
      </c>
      <c r="Q128" s="5">
        <f t="shared" si="6"/>
        <v>106.69</v>
      </c>
      <c r="R128" s="15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60" hidden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5">
        <f t="shared" si="5"/>
        <v>2</v>
      </c>
      <c r="Q129" s="5">
        <f t="shared" si="6"/>
        <v>47.5</v>
      </c>
      <c r="R129" s="15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30" hidden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5">
        <f t="shared" si="5"/>
        <v>2</v>
      </c>
      <c r="Q130" s="5">
        <f t="shared" si="6"/>
        <v>311.17</v>
      </c>
      <c r="R130" s="15">
        <f t="shared" si="7"/>
        <v>42628.22792824074</v>
      </c>
      <c r="S130" s="15">
        <f t="shared" si="8"/>
        <v>42663.22792824074</v>
      </c>
      <c r="T130">
        <f t="shared" si="9"/>
        <v>2016</v>
      </c>
    </row>
    <row r="131" spans="1:20" ht="60" hidden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5">
        <f t="shared" ref="P131:P194" si="10">ROUND(E131/D131*100,0)</f>
        <v>0</v>
      </c>
      <c r="Q131" s="5">
        <f t="shared" ref="Q131:Q194" si="11">IFERROR(ROUND(E131/L131,2),0)</f>
        <v>0</v>
      </c>
      <c r="R131" s="15">
        <f t="shared" ref="R131:R194" si="12">(((J131/60/60)/24)+DATE(1970,1,1))</f>
        <v>41882.937303240738</v>
      </c>
      <c r="S131" s="15">
        <f t="shared" ref="S131:S194" si="13">(((I131/60/60)/24)+DATE(1970,1,1))</f>
        <v>41942.937303240738</v>
      </c>
      <c r="T131">
        <f t="shared" ref="T131:T194" si="14">YEAR(R131)</f>
        <v>2014</v>
      </c>
    </row>
    <row r="132" spans="1:20" ht="60" hidden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5">
        <f t="shared" si="10"/>
        <v>0</v>
      </c>
      <c r="Q132" s="5">
        <f t="shared" si="11"/>
        <v>0</v>
      </c>
      <c r="R132" s="15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hidden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5">
        <f t="shared" si="10"/>
        <v>0</v>
      </c>
      <c r="Q133" s="5">
        <f t="shared" si="11"/>
        <v>0</v>
      </c>
      <c r="R133" s="15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60" hidden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5">
        <f t="shared" si="10"/>
        <v>10</v>
      </c>
      <c r="Q134" s="5">
        <f t="shared" si="11"/>
        <v>94.51</v>
      </c>
      <c r="R134" s="15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45" hidden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5">
        <f t="shared" si="10"/>
        <v>0</v>
      </c>
      <c r="Q135" s="5">
        <f t="shared" si="11"/>
        <v>0</v>
      </c>
      <c r="R135" s="15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30" hidden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5">
        <f t="shared" si="10"/>
        <v>0</v>
      </c>
      <c r="Q136" s="5">
        <f t="shared" si="11"/>
        <v>0</v>
      </c>
      <c r="R136" s="15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45" hidden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5">
        <f t="shared" si="10"/>
        <v>13</v>
      </c>
      <c r="Q137" s="5">
        <f t="shared" si="11"/>
        <v>80.599999999999994</v>
      </c>
      <c r="R137" s="15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60" hidden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5">
        <f t="shared" si="10"/>
        <v>0</v>
      </c>
      <c r="Q138" s="5">
        <f t="shared" si="11"/>
        <v>0</v>
      </c>
      <c r="R138" s="15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60" hidden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5">
        <f t="shared" si="10"/>
        <v>0</v>
      </c>
      <c r="Q139" s="5">
        <f t="shared" si="11"/>
        <v>0</v>
      </c>
      <c r="R139" s="15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60" hidden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5">
        <f t="shared" si="10"/>
        <v>3</v>
      </c>
      <c r="Q140" s="5">
        <f t="shared" si="11"/>
        <v>81.239999999999995</v>
      </c>
      <c r="R140" s="15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45" hidden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5">
        <f t="shared" si="10"/>
        <v>100</v>
      </c>
      <c r="Q141" s="5">
        <f t="shared" si="11"/>
        <v>500</v>
      </c>
      <c r="R141" s="15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60" hidden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5">
        <f t="shared" si="10"/>
        <v>0</v>
      </c>
      <c r="Q142" s="5">
        <f t="shared" si="11"/>
        <v>0</v>
      </c>
      <c r="R142" s="15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45" hidden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5">
        <f t="shared" si="10"/>
        <v>11</v>
      </c>
      <c r="Q143" s="5">
        <f t="shared" si="11"/>
        <v>46.18</v>
      </c>
      <c r="R143" s="15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60" hidden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5">
        <f t="shared" si="10"/>
        <v>0</v>
      </c>
      <c r="Q144" s="5">
        <f t="shared" si="11"/>
        <v>10</v>
      </c>
      <c r="R144" s="15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60" hidden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5">
        <f t="shared" si="10"/>
        <v>0</v>
      </c>
      <c r="Q145" s="5">
        <f t="shared" si="11"/>
        <v>0</v>
      </c>
      <c r="R145" s="15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45" hidden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5">
        <f t="shared" si="10"/>
        <v>28</v>
      </c>
      <c r="Q146" s="5">
        <f t="shared" si="11"/>
        <v>55.95</v>
      </c>
      <c r="R146" s="15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60" hidden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5">
        <f t="shared" si="10"/>
        <v>8</v>
      </c>
      <c r="Q147" s="5">
        <f t="shared" si="11"/>
        <v>37.56</v>
      </c>
      <c r="R147" s="15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60" hidden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5">
        <f t="shared" si="10"/>
        <v>1</v>
      </c>
      <c r="Q148" s="5">
        <f t="shared" si="11"/>
        <v>38.33</v>
      </c>
      <c r="R148" s="15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30" hidden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5">
        <f t="shared" si="10"/>
        <v>0</v>
      </c>
      <c r="Q149" s="5">
        <f t="shared" si="11"/>
        <v>0</v>
      </c>
      <c r="R149" s="15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60" hidden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5">
        <f t="shared" si="10"/>
        <v>0</v>
      </c>
      <c r="Q150" s="5">
        <f t="shared" si="11"/>
        <v>20</v>
      </c>
      <c r="R150" s="15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60" hidden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5">
        <f t="shared" si="10"/>
        <v>1</v>
      </c>
      <c r="Q151" s="5">
        <f t="shared" si="11"/>
        <v>15.33</v>
      </c>
      <c r="R151" s="15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45" hidden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5">
        <f t="shared" si="10"/>
        <v>23</v>
      </c>
      <c r="Q152" s="5">
        <f t="shared" si="11"/>
        <v>449.43</v>
      </c>
      <c r="R152" s="15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60" hidden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5">
        <f t="shared" si="10"/>
        <v>0</v>
      </c>
      <c r="Q153" s="5">
        <f t="shared" si="11"/>
        <v>28</v>
      </c>
      <c r="R153" s="15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30" hidden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5">
        <f t="shared" si="10"/>
        <v>0</v>
      </c>
      <c r="Q154" s="5">
        <f t="shared" si="11"/>
        <v>15</v>
      </c>
      <c r="R154" s="15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45" hidden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5">
        <f t="shared" si="10"/>
        <v>1</v>
      </c>
      <c r="Q155" s="5">
        <f t="shared" si="11"/>
        <v>35.9</v>
      </c>
      <c r="R155" s="15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45" hidden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5">
        <f t="shared" si="10"/>
        <v>3</v>
      </c>
      <c r="Q156" s="5">
        <f t="shared" si="11"/>
        <v>13.33</v>
      </c>
      <c r="R156" s="15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60" hidden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5">
        <f t="shared" si="10"/>
        <v>0</v>
      </c>
      <c r="Q157" s="5">
        <f t="shared" si="11"/>
        <v>20.25</v>
      </c>
      <c r="R157" s="15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60" hidden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5">
        <f t="shared" si="10"/>
        <v>5</v>
      </c>
      <c r="Q158" s="5">
        <f t="shared" si="11"/>
        <v>119</v>
      </c>
      <c r="R158" s="15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45" hidden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5">
        <f t="shared" si="10"/>
        <v>0</v>
      </c>
      <c r="Q159" s="5">
        <f t="shared" si="11"/>
        <v>4</v>
      </c>
      <c r="R159" s="15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60" hidden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5">
        <f t="shared" si="10"/>
        <v>0</v>
      </c>
      <c r="Q160" s="5">
        <f t="shared" si="11"/>
        <v>0</v>
      </c>
      <c r="R160" s="15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60" hidden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5">
        <f t="shared" si="10"/>
        <v>0</v>
      </c>
      <c r="Q161" s="5">
        <f t="shared" si="11"/>
        <v>10</v>
      </c>
      <c r="R161" s="15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60" hidden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5">
        <f t="shared" si="10"/>
        <v>0</v>
      </c>
      <c r="Q162" s="5">
        <f t="shared" si="11"/>
        <v>0</v>
      </c>
      <c r="R162" s="15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60" hidden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5">
        <f t="shared" si="10"/>
        <v>0</v>
      </c>
      <c r="Q163" s="5">
        <f t="shared" si="11"/>
        <v>5</v>
      </c>
      <c r="R163" s="15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45" hidden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5">
        <f t="shared" si="10"/>
        <v>16</v>
      </c>
      <c r="Q164" s="5">
        <f t="shared" si="11"/>
        <v>43.5</v>
      </c>
      <c r="R164" s="15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60" hidden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5">
        <f t="shared" si="10"/>
        <v>0</v>
      </c>
      <c r="Q165" s="5">
        <f t="shared" si="11"/>
        <v>0</v>
      </c>
      <c r="R165" s="15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60" hidden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5">
        <f t="shared" si="10"/>
        <v>1</v>
      </c>
      <c r="Q166" s="5">
        <f t="shared" si="11"/>
        <v>91.43</v>
      </c>
      <c r="R166" s="15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30" hidden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5">
        <f t="shared" si="10"/>
        <v>0</v>
      </c>
      <c r="Q167" s="5">
        <f t="shared" si="11"/>
        <v>0</v>
      </c>
      <c r="R167" s="15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45" hidden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5">
        <f t="shared" si="10"/>
        <v>60</v>
      </c>
      <c r="Q168" s="5">
        <f t="shared" si="11"/>
        <v>3000</v>
      </c>
      <c r="R168" s="15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45" hidden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5">
        <f t="shared" si="10"/>
        <v>0</v>
      </c>
      <c r="Q169" s="5">
        <f t="shared" si="11"/>
        <v>5.5</v>
      </c>
      <c r="R169" s="15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60" hidden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5">
        <f t="shared" si="10"/>
        <v>4</v>
      </c>
      <c r="Q170" s="5">
        <f t="shared" si="11"/>
        <v>108.33</v>
      </c>
      <c r="R170" s="15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60" hidden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5">
        <f t="shared" si="10"/>
        <v>22</v>
      </c>
      <c r="Q171" s="5">
        <f t="shared" si="11"/>
        <v>56</v>
      </c>
      <c r="R171" s="15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60" hidden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5">
        <f t="shared" si="10"/>
        <v>3</v>
      </c>
      <c r="Q172" s="5">
        <f t="shared" si="11"/>
        <v>32.5</v>
      </c>
      <c r="R172" s="15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45" hidden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5">
        <f t="shared" si="10"/>
        <v>0</v>
      </c>
      <c r="Q173" s="5">
        <f t="shared" si="11"/>
        <v>1</v>
      </c>
      <c r="R173" s="15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45" hidden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5">
        <f t="shared" si="10"/>
        <v>0</v>
      </c>
      <c r="Q174" s="5">
        <f t="shared" si="11"/>
        <v>0</v>
      </c>
      <c r="R174" s="15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45" hidden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5">
        <f t="shared" si="10"/>
        <v>0</v>
      </c>
      <c r="Q175" s="5">
        <f t="shared" si="11"/>
        <v>0</v>
      </c>
      <c r="R175" s="15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60" hidden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5">
        <f t="shared" si="10"/>
        <v>0</v>
      </c>
      <c r="Q176" s="5">
        <f t="shared" si="11"/>
        <v>0</v>
      </c>
      <c r="R176" s="15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60" hidden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5">
        <f t="shared" si="10"/>
        <v>6</v>
      </c>
      <c r="Q177" s="5">
        <f t="shared" si="11"/>
        <v>49.88</v>
      </c>
      <c r="R177" s="15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60" hidden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5">
        <f t="shared" si="10"/>
        <v>0</v>
      </c>
      <c r="Q178" s="5">
        <f t="shared" si="11"/>
        <v>0</v>
      </c>
      <c r="R178" s="15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30" hidden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5">
        <f t="shared" si="10"/>
        <v>40</v>
      </c>
      <c r="Q179" s="5">
        <f t="shared" si="11"/>
        <v>25.71</v>
      </c>
      <c r="R179" s="15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45" hidden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5">
        <f t="shared" si="10"/>
        <v>0</v>
      </c>
      <c r="Q180" s="5">
        <f t="shared" si="11"/>
        <v>0</v>
      </c>
      <c r="R180" s="15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30" hidden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5">
        <f t="shared" si="10"/>
        <v>20</v>
      </c>
      <c r="Q181" s="5">
        <f t="shared" si="11"/>
        <v>100</v>
      </c>
      <c r="R181" s="15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45" hidden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5">
        <f t="shared" si="10"/>
        <v>33</v>
      </c>
      <c r="Q182" s="5">
        <f t="shared" si="11"/>
        <v>30.85</v>
      </c>
      <c r="R182" s="15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60" hidden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5">
        <f t="shared" si="10"/>
        <v>21</v>
      </c>
      <c r="Q183" s="5">
        <f t="shared" si="11"/>
        <v>180.5</v>
      </c>
      <c r="R183" s="15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60" hidden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5">
        <f t="shared" si="10"/>
        <v>0</v>
      </c>
      <c r="Q184" s="5">
        <f t="shared" si="11"/>
        <v>0</v>
      </c>
      <c r="R184" s="15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hidden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5">
        <f t="shared" si="10"/>
        <v>36</v>
      </c>
      <c r="Q185" s="5">
        <f t="shared" si="11"/>
        <v>373.5</v>
      </c>
      <c r="R185" s="15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60" hidden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5">
        <f t="shared" si="10"/>
        <v>3</v>
      </c>
      <c r="Q186" s="5">
        <f t="shared" si="11"/>
        <v>25.5</v>
      </c>
      <c r="R186" s="15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hidden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5">
        <f t="shared" si="10"/>
        <v>6</v>
      </c>
      <c r="Q187" s="5">
        <f t="shared" si="11"/>
        <v>220</v>
      </c>
      <c r="R187" s="15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60" hidden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5">
        <f t="shared" si="10"/>
        <v>0</v>
      </c>
      <c r="Q188" s="5">
        <f t="shared" si="11"/>
        <v>0</v>
      </c>
      <c r="R188" s="15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45" hidden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5">
        <f t="shared" si="10"/>
        <v>16</v>
      </c>
      <c r="Q189" s="5">
        <f t="shared" si="11"/>
        <v>160</v>
      </c>
      <c r="R189" s="15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60" hidden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5">
        <f t="shared" si="10"/>
        <v>0</v>
      </c>
      <c r="Q190" s="5">
        <f t="shared" si="11"/>
        <v>0</v>
      </c>
      <c r="R190" s="15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60" hidden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5">
        <f t="shared" si="10"/>
        <v>0</v>
      </c>
      <c r="Q191" s="5">
        <f t="shared" si="11"/>
        <v>69</v>
      </c>
      <c r="R191" s="15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hidden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5">
        <f t="shared" si="10"/>
        <v>0</v>
      </c>
      <c r="Q192" s="5">
        <f t="shared" si="11"/>
        <v>50</v>
      </c>
      <c r="R192" s="15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45" hidden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5">
        <f t="shared" si="10"/>
        <v>5</v>
      </c>
      <c r="Q193" s="5">
        <f t="shared" si="11"/>
        <v>83.33</v>
      </c>
      <c r="R193" s="15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60" hidden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5">
        <f t="shared" si="10"/>
        <v>0</v>
      </c>
      <c r="Q194" s="5">
        <f t="shared" si="11"/>
        <v>5.67</v>
      </c>
      <c r="R194" s="15">
        <f t="shared" si="12"/>
        <v>41899.792037037041</v>
      </c>
      <c r="S194" s="15">
        <f t="shared" si="13"/>
        <v>41929.792037037041</v>
      </c>
      <c r="T194">
        <f t="shared" si="14"/>
        <v>2014</v>
      </c>
    </row>
    <row r="195" spans="1:20" ht="60" hidden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5">
        <f t="shared" ref="P195:P258" si="15">ROUND(E195/D195*100,0)</f>
        <v>0</v>
      </c>
      <c r="Q195" s="5">
        <f t="shared" ref="Q195:Q258" si="16">IFERROR(ROUND(E195/L195,2),0)</f>
        <v>0</v>
      </c>
      <c r="R195" s="15">
        <f t="shared" ref="R195:R258" si="17">(((J195/60/60)/24)+DATE(1970,1,1))</f>
        <v>41911.934791666667</v>
      </c>
      <c r="S195" s="15">
        <f t="shared" ref="S195:S258" si="18">(((I195/60/60)/24)+DATE(1970,1,1))</f>
        <v>41971.976458333331</v>
      </c>
      <c r="T195">
        <f t="shared" ref="T195:T258" si="19">YEAR(R195)</f>
        <v>2014</v>
      </c>
    </row>
    <row r="196" spans="1:20" ht="45" hidden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5">
        <f t="shared" si="15"/>
        <v>0</v>
      </c>
      <c r="Q196" s="5">
        <f t="shared" si="16"/>
        <v>1</v>
      </c>
      <c r="R196" s="15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45" hidden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5">
        <f t="shared" si="15"/>
        <v>0</v>
      </c>
      <c r="Q197" s="5">
        <f t="shared" si="16"/>
        <v>0</v>
      </c>
      <c r="R197" s="15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45" hidden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5">
        <f t="shared" si="15"/>
        <v>42</v>
      </c>
      <c r="Q198" s="5">
        <f t="shared" si="16"/>
        <v>77.11</v>
      </c>
      <c r="R198" s="15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60" hidden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5">
        <f t="shared" si="15"/>
        <v>10</v>
      </c>
      <c r="Q199" s="5">
        <f t="shared" si="16"/>
        <v>32.75</v>
      </c>
      <c r="R199" s="15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60" hidden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5">
        <f t="shared" si="15"/>
        <v>1</v>
      </c>
      <c r="Q200" s="5">
        <f t="shared" si="16"/>
        <v>46.5</v>
      </c>
      <c r="R200" s="15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60" hidden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5">
        <f t="shared" si="15"/>
        <v>0</v>
      </c>
      <c r="Q201" s="5">
        <f t="shared" si="16"/>
        <v>0</v>
      </c>
      <c r="R201" s="15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45" hidden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5">
        <f t="shared" si="15"/>
        <v>26</v>
      </c>
      <c r="Q202" s="5">
        <f t="shared" si="16"/>
        <v>87.31</v>
      </c>
      <c r="R202" s="15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60" hidden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5">
        <f t="shared" si="15"/>
        <v>58</v>
      </c>
      <c r="Q203" s="5">
        <f t="shared" si="16"/>
        <v>54.29</v>
      </c>
      <c r="R203" s="15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hidden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5">
        <f t="shared" si="15"/>
        <v>0</v>
      </c>
      <c r="Q204" s="5">
        <f t="shared" si="16"/>
        <v>0</v>
      </c>
      <c r="R204" s="15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60" hidden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5">
        <f t="shared" si="15"/>
        <v>30</v>
      </c>
      <c r="Q205" s="5">
        <f t="shared" si="16"/>
        <v>93.25</v>
      </c>
      <c r="R205" s="15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60" hidden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5">
        <f t="shared" si="15"/>
        <v>51</v>
      </c>
      <c r="Q206" s="5">
        <f t="shared" si="16"/>
        <v>117.68</v>
      </c>
      <c r="R206" s="15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45" hidden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5">
        <f t="shared" si="15"/>
        <v>16</v>
      </c>
      <c r="Q207" s="5">
        <f t="shared" si="16"/>
        <v>76.47</v>
      </c>
      <c r="R207" s="15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45" hidden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5">
        <f t="shared" si="15"/>
        <v>0</v>
      </c>
      <c r="Q208" s="5">
        <f t="shared" si="16"/>
        <v>0</v>
      </c>
      <c r="R208" s="15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45" hidden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5">
        <f t="shared" si="15"/>
        <v>15</v>
      </c>
      <c r="Q209" s="5">
        <f t="shared" si="16"/>
        <v>163.85</v>
      </c>
      <c r="R209" s="15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60" hidden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5">
        <f t="shared" si="15"/>
        <v>0</v>
      </c>
      <c r="Q210" s="5">
        <f t="shared" si="16"/>
        <v>0</v>
      </c>
      <c r="R210" s="15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60" hidden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5">
        <f t="shared" si="15"/>
        <v>0</v>
      </c>
      <c r="Q211" s="5">
        <f t="shared" si="16"/>
        <v>0</v>
      </c>
      <c r="R211" s="15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60" hidden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5">
        <f t="shared" si="15"/>
        <v>25</v>
      </c>
      <c r="Q212" s="5">
        <f t="shared" si="16"/>
        <v>91.82</v>
      </c>
      <c r="R212" s="15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60" hidden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5">
        <f t="shared" si="15"/>
        <v>45</v>
      </c>
      <c r="Q213" s="5">
        <f t="shared" si="16"/>
        <v>185.83</v>
      </c>
      <c r="R213" s="15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45" hidden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5">
        <f t="shared" si="15"/>
        <v>0</v>
      </c>
      <c r="Q214" s="5">
        <f t="shared" si="16"/>
        <v>1</v>
      </c>
      <c r="R214" s="15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45" hidden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5">
        <f t="shared" si="15"/>
        <v>0</v>
      </c>
      <c r="Q215" s="5">
        <f t="shared" si="16"/>
        <v>20</v>
      </c>
      <c r="R215" s="15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60" hidden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5">
        <f t="shared" si="15"/>
        <v>0</v>
      </c>
      <c r="Q216" s="5">
        <f t="shared" si="16"/>
        <v>1</v>
      </c>
      <c r="R216" s="15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60" hidden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5">
        <f t="shared" si="15"/>
        <v>0</v>
      </c>
      <c r="Q217" s="5">
        <f t="shared" si="16"/>
        <v>10</v>
      </c>
      <c r="R217" s="15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60" hidden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5">
        <f t="shared" si="15"/>
        <v>56</v>
      </c>
      <c r="Q218" s="5">
        <f t="shared" si="16"/>
        <v>331.54</v>
      </c>
      <c r="R218" s="15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hidden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5">
        <f t="shared" si="15"/>
        <v>12</v>
      </c>
      <c r="Q219" s="5">
        <f t="shared" si="16"/>
        <v>314.29000000000002</v>
      </c>
      <c r="R219" s="15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60" hidden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5">
        <f t="shared" si="15"/>
        <v>2</v>
      </c>
      <c r="Q220" s="5">
        <f t="shared" si="16"/>
        <v>100</v>
      </c>
      <c r="R220" s="15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45" hidden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5">
        <f t="shared" si="15"/>
        <v>18</v>
      </c>
      <c r="Q221" s="5">
        <f t="shared" si="16"/>
        <v>115.99</v>
      </c>
      <c r="R221" s="15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45" hidden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5">
        <f t="shared" si="15"/>
        <v>1</v>
      </c>
      <c r="Q222" s="5">
        <f t="shared" si="16"/>
        <v>120</v>
      </c>
      <c r="R222" s="15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ht="30" hidden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5">
        <f t="shared" si="15"/>
        <v>0</v>
      </c>
      <c r="Q223" s="5">
        <f t="shared" si="16"/>
        <v>0</v>
      </c>
      <c r="R223" s="15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60" hidden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5">
        <f t="shared" si="15"/>
        <v>13</v>
      </c>
      <c r="Q224" s="5">
        <f t="shared" si="16"/>
        <v>65</v>
      </c>
      <c r="R224" s="15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60" hidden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5">
        <f t="shared" si="15"/>
        <v>0</v>
      </c>
      <c r="Q225" s="5">
        <f t="shared" si="16"/>
        <v>0</v>
      </c>
      <c r="R225" s="15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60" hidden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5">
        <f t="shared" si="15"/>
        <v>0</v>
      </c>
      <c r="Q226" s="5">
        <f t="shared" si="16"/>
        <v>0</v>
      </c>
      <c r="R226" s="15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45" hidden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5">
        <f t="shared" si="15"/>
        <v>0</v>
      </c>
      <c r="Q227" s="5">
        <f t="shared" si="16"/>
        <v>0</v>
      </c>
      <c r="R227" s="15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45" hidden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5">
        <f t="shared" si="15"/>
        <v>1</v>
      </c>
      <c r="Q228" s="5">
        <f t="shared" si="16"/>
        <v>125</v>
      </c>
      <c r="R228" s="15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45" hidden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5">
        <f t="shared" si="15"/>
        <v>0</v>
      </c>
      <c r="Q229" s="5">
        <f t="shared" si="16"/>
        <v>0</v>
      </c>
      <c r="R229" s="15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30" hidden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5">
        <f t="shared" si="15"/>
        <v>0</v>
      </c>
      <c r="Q230" s="5">
        <f t="shared" si="16"/>
        <v>0</v>
      </c>
      <c r="R230" s="15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60" hidden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5">
        <f t="shared" si="15"/>
        <v>0</v>
      </c>
      <c r="Q231" s="5">
        <f t="shared" si="16"/>
        <v>0</v>
      </c>
      <c r="R231" s="15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60" hidden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5">
        <f t="shared" si="15"/>
        <v>0</v>
      </c>
      <c r="Q232" s="5">
        <f t="shared" si="16"/>
        <v>30</v>
      </c>
      <c r="R232" s="15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60" hidden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5">
        <f t="shared" si="15"/>
        <v>0</v>
      </c>
      <c r="Q233" s="5">
        <f t="shared" si="16"/>
        <v>0</v>
      </c>
      <c r="R233" s="15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60" hidden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5">
        <f t="shared" si="15"/>
        <v>3</v>
      </c>
      <c r="Q234" s="5">
        <f t="shared" si="16"/>
        <v>15.71</v>
      </c>
      <c r="R234" s="15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45" hidden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5">
        <f t="shared" si="15"/>
        <v>0</v>
      </c>
      <c r="Q235" s="5">
        <f t="shared" si="16"/>
        <v>0</v>
      </c>
      <c r="R235" s="15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60" hidden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5">
        <f t="shared" si="15"/>
        <v>40</v>
      </c>
      <c r="Q236" s="5">
        <f t="shared" si="16"/>
        <v>80.2</v>
      </c>
      <c r="R236" s="15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45" hidden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5">
        <f t="shared" si="15"/>
        <v>0</v>
      </c>
      <c r="Q237" s="5">
        <f t="shared" si="16"/>
        <v>0</v>
      </c>
      <c r="R237" s="15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60" hidden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5">
        <f t="shared" si="15"/>
        <v>0</v>
      </c>
      <c r="Q238" s="5">
        <f t="shared" si="16"/>
        <v>0</v>
      </c>
      <c r="R238" s="15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30" hidden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5">
        <f t="shared" si="15"/>
        <v>0</v>
      </c>
      <c r="Q239" s="5">
        <f t="shared" si="16"/>
        <v>50</v>
      </c>
      <c r="R239" s="15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60" hidden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5">
        <f t="shared" si="15"/>
        <v>0</v>
      </c>
      <c r="Q240" s="5">
        <f t="shared" si="16"/>
        <v>0</v>
      </c>
      <c r="R240" s="15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45" hidden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5">
        <f t="shared" si="15"/>
        <v>25</v>
      </c>
      <c r="Q241" s="5">
        <f t="shared" si="16"/>
        <v>50</v>
      </c>
      <c r="R241" s="15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60" hidden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5">
        <f t="shared" si="15"/>
        <v>108</v>
      </c>
      <c r="Q242" s="5">
        <f t="shared" si="16"/>
        <v>117.85</v>
      </c>
      <c r="R242" s="15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60" hidden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5">
        <f t="shared" si="15"/>
        <v>113</v>
      </c>
      <c r="Q243" s="5">
        <f t="shared" si="16"/>
        <v>109.04</v>
      </c>
      <c r="R243" s="15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45" hidden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5">
        <f t="shared" si="15"/>
        <v>113</v>
      </c>
      <c r="Q244" s="5">
        <f t="shared" si="16"/>
        <v>73.02</v>
      </c>
      <c r="R244" s="15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45" hidden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5">
        <f t="shared" si="15"/>
        <v>103</v>
      </c>
      <c r="Q245" s="5">
        <f t="shared" si="16"/>
        <v>78.2</v>
      </c>
      <c r="R245" s="15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60" hidden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5">
        <f t="shared" si="15"/>
        <v>114</v>
      </c>
      <c r="Q246" s="5">
        <f t="shared" si="16"/>
        <v>47.4</v>
      </c>
      <c r="R246" s="15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60" hidden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5">
        <f t="shared" si="15"/>
        <v>104</v>
      </c>
      <c r="Q247" s="5">
        <f t="shared" si="16"/>
        <v>54.02</v>
      </c>
      <c r="R247" s="15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45" hidden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5">
        <f t="shared" si="15"/>
        <v>305</v>
      </c>
      <c r="Q248" s="5">
        <f t="shared" si="16"/>
        <v>68.489999999999995</v>
      </c>
      <c r="R248" s="15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60" hidden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5">
        <f t="shared" si="15"/>
        <v>134</v>
      </c>
      <c r="Q249" s="5">
        <f t="shared" si="16"/>
        <v>108.15</v>
      </c>
      <c r="R249" s="15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60" hidden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5">
        <f t="shared" si="15"/>
        <v>101</v>
      </c>
      <c r="Q250" s="5">
        <f t="shared" si="16"/>
        <v>589.95000000000005</v>
      </c>
      <c r="R250" s="15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60" hidden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5">
        <f t="shared" si="15"/>
        <v>113</v>
      </c>
      <c r="Q251" s="5">
        <f t="shared" si="16"/>
        <v>48.05</v>
      </c>
      <c r="R251" s="15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60" hidden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5">
        <f t="shared" si="15"/>
        <v>106</v>
      </c>
      <c r="Q252" s="5">
        <f t="shared" si="16"/>
        <v>72.48</v>
      </c>
      <c r="R252" s="15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45" hidden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5">
        <f t="shared" si="15"/>
        <v>126</v>
      </c>
      <c r="Q253" s="5">
        <f t="shared" si="16"/>
        <v>57.08</v>
      </c>
      <c r="R253" s="15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45" hidden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5">
        <f t="shared" si="15"/>
        <v>185</v>
      </c>
      <c r="Q254" s="5">
        <f t="shared" si="16"/>
        <v>85.44</v>
      </c>
      <c r="R254" s="15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60" hidden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5">
        <f t="shared" si="15"/>
        <v>101</v>
      </c>
      <c r="Q255" s="5">
        <f t="shared" si="16"/>
        <v>215.86</v>
      </c>
      <c r="R255" s="15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45" hidden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5">
        <f t="shared" si="15"/>
        <v>117</v>
      </c>
      <c r="Q256" s="5">
        <f t="shared" si="16"/>
        <v>89.39</v>
      </c>
      <c r="R256" s="15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30" hidden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5">
        <f t="shared" si="15"/>
        <v>107</v>
      </c>
      <c r="Q257" s="5">
        <f t="shared" si="16"/>
        <v>45.42</v>
      </c>
      <c r="R257" s="15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60" hidden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5">
        <f t="shared" si="15"/>
        <v>139</v>
      </c>
      <c r="Q258" s="5">
        <f t="shared" si="16"/>
        <v>65.760000000000005</v>
      </c>
      <c r="R258" s="15">
        <f t="shared" si="17"/>
        <v>41319.769293981481</v>
      </c>
      <c r="S258" s="15">
        <f t="shared" si="18"/>
        <v>41349.769293981481</v>
      </c>
      <c r="T258">
        <f t="shared" si="19"/>
        <v>2013</v>
      </c>
    </row>
    <row r="259" spans="1:20" ht="60" hidden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5">
        <f t="shared" ref="P259:P322" si="20">ROUND(E259/D259*100,0)</f>
        <v>107</v>
      </c>
      <c r="Q259" s="5">
        <f t="shared" ref="Q259:Q322" si="21">IFERROR(ROUND(E259/L259,2),0)</f>
        <v>66.7</v>
      </c>
      <c r="R259" s="15">
        <f t="shared" ref="R259:R322" si="22">(((J259/60/60)/24)+DATE(1970,1,1))</f>
        <v>42479.626875000002</v>
      </c>
      <c r="S259" s="15">
        <f t="shared" ref="S259:S322" si="23">(((I259/60/60)/24)+DATE(1970,1,1))</f>
        <v>42509.626875000002</v>
      </c>
      <c r="T259">
        <f t="shared" ref="T259:T322" si="24">YEAR(R259)</f>
        <v>2016</v>
      </c>
    </row>
    <row r="260" spans="1:20" ht="60" hidden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5">
        <f t="shared" si="20"/>
        <v>191</v>
      </c>
      <c r="Q260" s="5">
        <f t="shared" si="21"/>
        <v>83.35</v>
      </c>
      <c r="R260" s="15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60" hidden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5">
        <f t="shared" si="20"/>
        <v>132</v>
      </c>
      <c r="Q261" s="5">
        <f t="shared" si="21"/>
        <v>105.05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45" hidden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5">
        <f t="shared" si="20"/>
        <v>106</v>
      </c>
      <c r="Q262" s="5">
        <f t="shared" si="21"/>
        <v>120.91</v>
      </c>
      <c r="R262" s="15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45" hidden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5">
        <f t="shared" si="20"/>
        <v>107</v>
      </c>
      <c r="Q263" s="5">
        <f t="shared" si="21"/>
        <v>97.64</v>
      </c>
      <c r="R263" s="15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30" hidden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5">
        <f t="shared" si="20"/>
        <v>240</v>
      </c>
      <c r="Q264" s="5">
        <f t="shared" si="21"/>
        <v>41.38</v>
      </c>
      <c r="R264" s="15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60" hidden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5">
        <f t="shared" si="20"/>
        <v>118</v>
      </c>
      <c r="Q265" s="5">
        <f t="shared" si="21"/>
        <v>30.65</v>
      </c>
      <c r="R265" s="15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60" hidden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5">
        <f t="shared" si="20"/>
        <v>118</v>
      </c>
      <c r="Q266" s="5">
        <f t="shared" si="21"/>
        <v>64.95</v>
      </c>
      <c r="R266" s="15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60" hidden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5">
        <f t="shared" si="20"/>
        <v>111</v>
      </c>
      <c r="Q267" s="5">
        <f t="shared" si="21"/>
        <v>95.78</v>
      </c>
      <c r="R267" s="15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60" hidden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5">
        <f t="shared" si="20"/>
        <v>146</v>
      </c>
      <c r="Q268" s="5">
        <f t="shared" si="21"/>
        <v>40.42</v>
      </c>
      <c r="R268" s="15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45" hidden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5">
        <f t="shared" si="20"/>
        <v>132</v>
      </c>
      <c r="Q269" s="5">
        <f t="shared" si="21"/>
        <v>78.58</v>
      </c>
      <c r="R269" s="15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60" hidden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5">
        <f t="shared" si="20"/>
        <v>111</v>
      </c>
      <c r="Q270" s="5">
        <f t="shared" si="21"/>
        <v>50.18</v>
      </c>
      <c r="R270" s="15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60" hidden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5">
        <f t="shared" si="20"/>
        <v>147</v>
      </c>
      <c r="Q271" s="5">
        <f t="shared" si="21"/>
        <v>92.25</v>
      </c>
      <c r="R271" s="15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45" hidden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5">
        <f t="shared" si="20"/>
        <v>153</v>
      </c>
      <c r="Q272" s="5">
        <f t="shared" si="21"/>
        <v>57.54</v>
      </c>
      <c r="R272" s="15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60" hidden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5">
        <f t="shared" si="20"/>
        <v>105</v>
      </c>
      <c r="Q273" s="5">
        <f t="shared" si="21"/>
        <v>109.42</v>
      </c>
      <c r="R273" s="15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60" hidden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5">
        <f t="shared" si="20"/>
        <v>177</v>
      </c>
      <c r="Q274" s="5">
        <f t="shared" si="21"/>
        <v>81.89</v>
      </c>
      <c r="R274" s="15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60" hidden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5">
        <f t="shared" si="20"/>
        <v>108</v>
      </c>
      <c r="Q275" s="5">
        <f t="shared" si="21"/>
        <v>45.67</v>
      </c>
      <c r="R275" s="15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60" hidden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5">
        <f t="shared" si="20"/>
        <v>156</v>
      </c>
      <c r="Q276" s="5">
        <f t="shared" si="21"/>
        <v>55.22</v>
      </c>
      <c r="R276" s="15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45" hidden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5">
        <f t="shared" si="20"/>
        <v>108</v>
      </c>
      <c r="Q277" s="5">
        <f t="shared" si="21"/>
        <v>65.3</v>
      </c>
      <c r="R277" s="15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60" hidden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5">
        <f t="shared" si="20"/>
        <v>148</v>
      </c>
      <c r="Q278" s="5">
        <f t="shared" si="21"/>
        <v>95.23</v>
      </c>
      <c r="R278" s="15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60" hidden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5">
        <f t="shared" si="20"/>
        <v>110</v>
      </c>
      <c r="Q279" s="5">
        <f t="shared" si="21"/>
        <v>75.44</v>
      </c>
      <c r="R279" s="15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45" hidden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5">
        <f t="shared" si="20"/>
        <v>150</v>
      </c>
      <c r="Q280" s="5">
        <f t="shared" si="21"/>
        <v>97.82</v>
      </c>
      <c r="R280" s="15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60" hidden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5">
        <f t="shared" si="20"/>
        <v>157</v>
      </c>
      <c r="Q281" s="5">
        <f t="shared" si="21"/>
        <v>87.69</v>
      </c>
      <c r="R281" s="15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60" hidden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5">
        <f t="shared" si="20"/>
        <v>156</v>
      </c>
      <c r="Q282" s="5">
        <f t="shared" si="21"/>
        <v>54.75</v>
      </c>
      <c r="R282" s="15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60" hidden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5">
        <f t="shared" si="20"/>
        <v>121</v>
      </c>
      <c r="Q283" s="5">
        <f t="shared" si="21"/>
        <v>83.95</v>
      </c>
      <c r="R283" s="15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45" hidden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5">
        <f t="shared" si="20"/>
        <v>101</v>
      </c>
      <c r="Q284" s="5">
        <f t="shared" si="21"/>
        <v>254.39</v>
      </c>
      <c r="R284" s="15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30" hidden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5">
        <f t="shared" si="20"/>
        <v>114</v>
      </c>
      <c r="Q285" s="5">
        <f t="shared" si="21"/>
        <v>101.83</v>
      </c>
      <c r="R285" s="15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60" hidden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5">
        <f t="shared" si="20"/>
        <v>105</v>
      </c>
      <c r="Q286" s="5">
        <f t="shared" si="21"/>
        <v>55.07</v>
      </c>
      <c r="R286" s="15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45" hidden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5">
        <f t="shared" si="20"/>
        <v>229</v>
      </c>
      <c r="Q287" s="5">
        <f t="shared" si="21"/>
        <v>56.9</v>
      </c>
      <c r="R287" s="15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60" hidden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5">
        <f t="shared" si="20"/>
        <v>109</v>
      </c>
      <c r="Q288" s="5">
        <f t="shared" si="21"/>
        <v>121.28</v>
      </c>
      <c r="R288" s="15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30" hidden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5">
        <f t="shared" si="20"/>
        <v>176</v>
      </c>
      <c r="Q289" s="5">
        <f t="shared" si="21"/>
        <v>91.19</v>
      </c>
      <c r="R289" s="15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60" hidden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5">
        <f t="shared" si="20"/>
        <v>103</v>
      </c>
      <c r="Q290" s="5">
        <f t="shared" si="21"/>
        <v>115.45</v>
      </c>
      <c r="R290" s="15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60" hidden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5">
        <f t="shared" si="20"/>
        <v>105</v>
      </c>
      <c r="Q291" s="5">
        <f t="shared" si="21"/>
        <v>67.77</v>
      </c>
      <c r="R291" s="15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45" hidden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5">
        <f t="shared" si="20"/>
        <v>107</v>
      </c>
      <c r="Q292" s="5">
        <f t="shared" si="21"/>
        <v>28.58</v>
      </c>
      <c r="R292" s="15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45" hidden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5">
        <f t="shared" si="20"/>
        <v>120</v>
      </c>
      <c r="Q293" s="5">
        <f t="shared" si="21"/>
        <v>46.88</v>
      </c>
      <c r="R293" s="15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60" hidden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5">
        <f t="shared" si="20"/>
        <v>102</v>
      </c>
      <c r="Q294" s="5">
        <f t="shared" si="21"/>
        <v>154.41999999999999</v>
      </c>
      <c r="R294" s="15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60" hidden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5">
        <f t="shared" si="20"/>
        <v>101</v>
      </c>
      <c r="Q295" s="5">
        <f t="shared" si="21"/>
        <v>201.22</v>
      </c>
      <c r="R295" s="15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90" hidden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5">
        <f t="shared" si="20"/>
        <v>100</v>
      </c>
      <c r="Q296" s="5">
        <f t="shared" si="21"/>
        <v>100</v>
      </c>
      <c r="R296" s="15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60" hidden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5">
        <f t="shared" si="20"/>
        <v>133</v>
      </c>
      <c r="Q297" s="5">
        <f t="shared" si="21"/>
        <v>100.08</v>
      </c>
      <c r="R297" s="15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45" hidden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5">
        <f t="shared" si="20"/>
        <v>119</v>
      </c>
      <c r="Q298" s="5">
        <f t="shared" si="21"/>
        <v>230.09</v>
      </c>
      <c r="R298" s="15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60" hidden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5">
        <f t="shared" si="20"/>
        <v>101</v>
      </c>
      <c r="Q299" s="5">
        <f t="shared" si="21"/>
        <v>141.75</v>
      </c>
      <c r="R299" s="15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30" hidden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5">
        <f t="shared" si="20"/>
        <v>109</v>
      </c>
      <c r="Q300" s="5">
        <f t="shared" si="21"/>
        <v>56.34</v>
      </c>
      <c r="R300" s="15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60" hidden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5">
        <f t="shared" si="20"/>
        <v>179</v>
      </c>
      <c r="Q301" s="5">
        <f t="shared" si="21"/>
        <v>73.34</v>
      </c>
      <c r="R301" s="15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60" hidden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5">
        <f t="shared" si="20"/>
        <v>102</v>
      </c>
      <c r="Q302" s="5">
        <f t="shared" si="21"/>
        <v>85.34</v>
      </c>
      <c r="R302" s="15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45" hidden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5">
        <f t="shared" si="20"/>
        <v>119</v>
      </c>
      <c r="Q303" s="5">
        <f t="shared" si="21"/>
        <v>61.5</v>
      </c>
      <c r="R303" s="15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60" hidden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5">
        <f t="shared" si="20"/>
        <v>100</v>
      </c>
      <c r="Q304" s="5">
        <f t="shared" si="21"/>
        <v>93.02</v>
      </c>
      <c r="R304" s="15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45" hidden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5">
        <f t="shared" si="20"/>
        <v>137</v>
      </c>
      <c r="Q305" s="5">
        <f t="shared" si="21"/>
        <v>50.29</v>
      </c>
      <c r="R305" s="15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30" hidden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5">
        <f t="shared" si="20"/>
        <v>232</v>
      </c>
      <c r="Q306" s="5">
        <f t="shared" si="21"/>
        <v>106.43</v>
      </c>
      <c r="R306" s="15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45" hidden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5">
        <f t="shared" si="20"/>
        <v>130</v>
      </c>
      <c r="Q307" s="5">
        <f t="shared" si="21"/>
        <v>51.72</v>
      </c>
      <c r="R307" s="15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30" hidden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5">
        <f t="shared" si="20"/>
        <v>293</v>
      </c>
      <c r="Q308" s="5">
        <f t="shared" si="21"/>
        <v>36.61</v>
      </c>
      <c r="R308" s="15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hidden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5">
        <f t="shared" si="20"/>
        <v>111</v>
      </c>
      <c r="Q309" s="5">
        <f t="shared" si="21"/>
        <v>42.52</v>
      </c>
      <c r="R309" s="15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60" hidden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5">
        <f t="shared" si="20"/>
        <v>106</v>
      </c>
      <c r="Q310" s="5">
        <f t="shared" si="21"/>
        <v>62.71</v>
      </c>
      <c r="R310" s="15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60" hidden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5">
        <f t="shared" si="20"/>
        <v>119</v>
      </c>
      <c r="Q311" s="5">
        <f t="shared" si="21"/>
        <v>89.96</v>
      </c>
      <c r="R311" s="15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45" hidden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5">
        <f t="shared" si="20"/>
        <v>104</v>
      </c>
      <c r="Q312" s="5">
        <f t="shared" si="21"/>
        <v>28.92</v>
      </c>
      <c r="R312" s="15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45" hidden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5">
        <f t="shared" si="20"/>
        <v>104</v>
      </c>
      <c r="Q313" s="5">
        <f t="shared" si="21"/>
        <v>138.80000000000001</v>
      </c>
      <c r="R313" s="15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60" hidden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5">
        <f t="shared" si="20"/>
        <v>112</v>
      </c>
      <c r="Q314" s="5">
        <f t="shared" si="21"/>
        <v>61.3</v>
      </c>
      <c r="R314" s="15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60" hidden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5">
        <f t="shared" si="20"/>
        <v>105</v>
      </c>
      <c r="Q315" s="5">
        <f t="shared" si="21"/>
        <v>80.2</v>
      </c>
      <c r="R315" s="15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60" hidden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5">
        <f t="shared" si="20"/>
        <v>385</v>
      </c>
      <c r="Q316" s="5">
        <f t="shared" si="21"/>
        <v>32.1</v>
      </c>
      <c r="R316" s="15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45" hidden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5">
        <f t="shared" si="20"/>
        <v>101</v>
      </c>
      <c r="Q317" s="5">
        <f t="shared" si="21"/>
        <v>200.89</v>
      </c>
      <c r="R317" s="15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45" hidden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5">
        <f t="shared" si="20"/>
        <v>114</v>
      </c>
      <c r="Q318" s="5">
        <f t="shared" si="21"/>
        <v>108.01</v>
      </c>
      <c r="R318" s="15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45" hidden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5">
        <f t="shared" si="20"/>
        <v>101</v>
      </c>
      <c r="Q319" s="5">
        <f t="shared" si="21"/>
        <v>95.7</v>
      </c>
      <c r="R319" s="15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45" hidden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5">
        <f t="shared" si="20"/>
        <v>283</v>
      </c>
      <c r="Q320" s="5">
        <f t="shared" si="21"/>
        <v>49.88</v>
      </c>
      <c r="R320" s="15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60" hidden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5">
        <f t="shared" si="20"/>
        <v>113</v>
      </c>
      <c r="Q321" s="5">
        <f t="shared" si="21"/>
        <v>110.47</v>
      </c>
      <c r="R321" s="15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60" hidden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5">
        <f t="shared" si="20"/>
        <v>107</v>
      </c>
      <c r="Q322" s="5">
        <f t="shared" si="21"/>
        <v>134.91</v>
      </c>
      <c r="R322" s="15">
        <f t="shared" si="22"/>
        <v>42331.551307870366</v>
      </c>
      <c r="S322" s="15">
        <f t="shared" si="23"/>
        <v>42360.958333333328</v>
      </c>
      <c r="T322">
        <f t="shared" si="24"/>
        <v>2015</v>
      </c>
    </row>
    <row r="323" spans="1:20" ht="45" hidden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5">
        <f t="shared" ref="P323:P386" si="25">ROUND(E323/D323*100,0)</f>
        <v>103</v>
      </c>
      <c r="Q323" s="5">
        <f t="shared" ref="Q323:Q386" si="26">IFERROR(ROUND(E323/L323,2),0)</f>
        <v>106.62</v>
      </c>
      <c r="R323" s="15">
        <f t="shared" ref="R323:R386" si="27">(((J323/60/60)/24)+DATE(1970,1,1))</f>
        <v>42647.446597222224</v>
      </c>
      <c r="S323" s="15">
        <f t="shared" ref="S323:S386" si="28">(((I323/60/60)/24)+DATE(1970,1,1))</f>
        <v>42682.488263888896</v>
      </c>
      <c r="T323">
        <f t="shared" ref="T323:T386" si="29">YEAR(R323)</f>
        <v>2016</v>
      </c>
    </row>
    <row r="324" spans="1:20" ht="45" hidden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5">
        <f t="shared" si="25"/>
        <v>108</v>
      </c>
      <c r="Q324" s="5">
        <f t="shared" si="26"/>
        <v>145.04</v>
      </c>
      <c r="R324" s="15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60" hidden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5">
        <f t="shared" si="25"/>
        <v>123</v>
      </c>
      <c r="Q325" s="5">
        <f t="shared" si="26"/>
        <v>114.59</v>
      </c>
      <c r="R325" s="15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45" hidden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5">
        <f t="shared" si="25"/>
        <v>102</v>
      </c>
      <c r="Q326" s="5">
        <f t="shared" si="26"/>
        <v>105.32</v>
      </c>
      <c r="R326" s="15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45" hidden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5">
        <f t="shared" si="25"/>
        <v>104</v>
      </c>
      <c r="Q327" s="5">
        <f t="shared" si="26"/>
        <v>70.92</v>
      </c>
      <c r="R327" s="15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45" hidden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5">
        <f t="shared" si="25"/>
        <v>113</v>
      </c>
      <c r="Q328" s="5">
        <f t="shared" si="26"/>
        <v>147.16999999999999</v>
      </c>
      <c r="R328" s="15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60" hidden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5">
        <f t="shared" si="25"/>
        <v>136</v>
      </c>
      <c r="Q329" s="5">
        <f t="shared" si="26"/>
        <v>160.47</v>
      </c>
      <c r="R329" s="15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45" hidden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5">
        <f t="shared" si="25"/>
        <v>104</v>
      </c>
      <c r="Q330" s="5">
        <f t="shared" si="26"/>
        <v>156.05000000000001</v>
      </c>
      <c r="R330" s="15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45" hidden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5">
        <f t="shared" si="25"/>
        <v>106</v>
      </c>
      <c r="Q331" s="5">
        <f t="shared" si="26"/>
        <v>63.17</v>
      </c>
      <c r="R331" s="15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60" hidden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5">
        <f t="shared" si="25"/>
        <v>102</v>
      </c>
      <c r="Q332" s="5">
        <f t="shared" si="26"/>
        <v>104.82</v>
      </c>
      <c r="R332" s="15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45" hidden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5">
        <f t="shared" si="25"/>
        <v>107</v>
      </c>
      <c r="Q333" s="5">
        <f t="shared" si="26"/>
        <v>97.36</v>
      </c>
      <c r="R333" s="15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60" hidden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5">
        <f t="shared" si="25"/>
        <v>113</v>
      </c>
      <c r="Q334" s="5">
        <f t="shared" si="26"/>
        <v>203.63</v>
      </c>
      <c r="R334" s="15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60" hidden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5">
        <f t="shared" si="25"/>
        <v>125</v>
      </c>
      <c r="Q335" s="5">
        <f t="shared" si="26"/>
        <v>188.31</v>
      </c>
      <c r="R335" s="15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60" hidden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5">
        <f t="shared" si="25"/>
        <v>101</v>
      </c>
      <c r="Q336" s="5">
        <f t="shared" si="26"/>
        <v>146.65</v>
      </c>
      <c r="R336" s="15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60" hidden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5">
        <f t="shared" si="25"/>
        <v>103</v>
      </c>
      <c r="Q337" s="5">
        <f t="shared" si="26"/>
        <v>109.19</v>
      </c>
      <c r="R337" s="15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45" hidden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5">
        <f t="shared" si="25"/>
        <v>117</v>
      </c>
      <c r="Q338" s="5">
        <f t="shared" si="26"/>
        <v>59.25</v>
      </c>
      <c r="R338" s="15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60" hidden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5">
        <f t="shared" si="25"/>
        <v>101</v>
      </c>
      <c r="Q339" s="5">
        <f t="shared" si="26"/>
        <v>97.9</v>
      </c>
      <c r="R339" s="15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60" hidden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5">
        <f t="shared" si="25"/>
        <v>110</v>
      </c>
      <c r="Q340" s="5">
        <f t="shared" si="26"/>
        <v>70</v>
      </c>
      <c r="R340" s="15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45" hidden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5">
        <f t="shared" si="25"/>
        <v>108</v>
      </c>
      <c r="Q341" s="5">
        <f t="shared" si="26"/>
        <v>72.87</v>
      </c>
      <c r="R341" s="15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45" hidden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5">
        <f t="shared" si="25"/>
        <v>125</v>
      </c>
      <c r="Q342" s="5">
        <f t="shared" si="26"/>
        <v>146.35</v>
      </c>
      <c r="R342" s="15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60" hidden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5">
        <f t="shared" si="25"/>
        <v>107</v>
      </c>
      <c r="Q343" s="5">
        <f t="shared" si="26"/>
        <v>67.91</v>
      </c>
      <c r="R343" s="15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30" hidden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5">
        <f t="shared" si="25"/>
        <v>100</v>
      </c>
      <c r="Q344" s="5">
        <f t="shared" si="26"/>
        <v>169.85</v>
      </c>
      <c r="R344" s="15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60" hidden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5">
        <f t="shared" si="25"/>
        <v>102</v>
      </c>
      <c r="Q345" s="5">
        <f t="shared" si="26"/>
        <v>58.41</v>
      </c>
      <c r="R345" s="15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60" hidden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5">
        <f t="shared" si="25"/>
        <v>102</v>
      </c>
      <c r="Q346" s="5">
        <f t="shared" si="26"/>
        <v>119.99</v>
      </c>
      <c r="R346" s="15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45" hidden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5">
        <f t="shared" si="25"/>
        <v>123</v>
      </c>
      <c r="Q347" s="5">
        <f t="shared" si="26"/>
        <v>99.86</v>
      </c>
      <c r="R347" s="15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60" hidden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5">
        <f t="shared" si="25"/>
        <v>170</v>
      </c>
      <c r="Q348" s="5">
        <f t="shared" si="26"/>
        <v>90.58</v>
      </c>
      <c r="R348" s="15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60" hidden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5">
        <f t="shared" si="25"/>
        <v>112</v>
      </c>
      <c r="Q349" s="5">
        <f t="shared" si="26"/>
        <v>117.77</v>
      </c>
      <c r="R349" s="15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60" hidden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5">
        <f t="shared" si="25"/>
        <v>103</v>
      </c>
      <c r="Q350" s="5">
        <f t="shared" si="26"/>
        <v>86.55</v>
      </c>
      <c r="R350" s="15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45" hidden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5">
        <f t="shared" si="25"/>
        <v>107</v>
      </c>
      <c r="Q351" s="5">
        <f t="shared" si="26"/>
        <v>71.900000000000006</v>
      </c>
      <c r="R351" s="15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45" hidden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5">
        <f t="shared" si="25"/>
        <v>115</v>
      </c>
      <c r="Q352" s="5">
        <f t="shared" si="26"/>
        <v>129.82</v>
      </c>
      <c r="R352" s="15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60" hidden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5">
        <f t="shared" si="25"/>
        <v>127</v>
      </c>
      <c r="Q353" s="5">
        <f t="shared" si="26"/>
        <v>44.91</v>
      </c>
      <c r="R353" s="15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60" hidden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5">
        <f t="shared" si="25"/>
        <v>117</v>
      </c>
      <c r="Q354" s="5">
        <f t="shared" si="26"/>
        <v>40.76</v>
      </c>
      <c r="R354" s="15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60" hidden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5">
        <f t="shared" si="25"/>
        <v>109</v>
      </c>
      <c r="Q355" s="5">
        <f t="shared" si="26"/>
        <v>103.52</v>
      </c>
      <c r="R355" s="15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60" hidden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5">
        <f t="shared" si="25"/>
        <v>104</v>
      </c>
      <c r="Q356" s="5">
        <f t="shared" si="26"/>
        <v>125.45</v>
      </c>
      <c r="R356" s="15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45" hidden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5">
        <f t="shared" si="25"/>
        <v>116</v>
      </c>
      <c r="Q357" s="5">
        <f t="shared" si="26"/>
        <v>246.61</v>
      </c>
      <c r="R357" s="15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45" hidden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5">
        <f t="shared" si="25"/>
        <v>103</v>
      </c>
      <c r="Q358" s="5">
        <f t="shared" si="26"/>
        <v>79.400000000000006</v>
      </c>
      <c r="R358" s="15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60" hidden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5">
        <f t="shared" si="25"/>
        <v>174</v>
      </c>
      <c r="Q359" s="5">
        <f t="shared" si="26"/>
        <v>86.14</v>
      </c>
      <c r="R359" s="15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45" hidden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5">
        <f t="shared" si="25"/>
        <v>103</v>
      </c>
      <c r="Q360" s="5">
        <f t="shared" si="26"/>
        <v>193.05</v>
      </c>
      <c r="R360" s="15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45" hidden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5">
        <f t="shared" si="25"/>
        <v>105</v>
      </c>
      <c r="Q361" s="5">
        <f t="shared" si="26"/>
        <v>84.02</v>
      </c>
      <c r="R361" s="15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60" hidden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5">
        <f t="shared" si="25"/>
        <v>101</v>
      </c>
      <c r="Q362" s="5">
        <f t="shared" si="26"/>
        <v>139.83000000000001</v>
      </c>
      <c r="R362" s="15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60" hidden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5">
        <f t="shared" si="25"/>
        <v>111</v>
      </c>
      <c r="Q363" s="5">
        <f t="shared" si="26"/>
        <v>109.82</v>
      </c>
      <c r="R363" s="15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60" hidden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5">
        <f t="shared" si="25"/>
        <v>124</v>
      </c>
      <c r="Q364" s="5">
        <f t="shared" si="26"/>
        <v>139.53</v>
      </c>
      <c r="R364" s="15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60" hidden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5">
        <f t="shared" si="25"/>
        <v>101</v>
      </c>
      <c r="Q365" s="5">
        <f t="shared" si="26"/>
        <v>347.85</v>
      </c>
      <c r="R365" s="15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60" hidden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5">
        <f t="shared" si="25"/>
        <v>110</v>
      </c>
      <c r="Q366" s="5">
        <f t="shared" si="26"/>
        <v>68.239999999999995</v>
      </c>
      <c r="R366" s="15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45" hidden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5">
        <f t="shared" si="25"/>
        <v>104</v>
      </c>
      <c r="Q367" s="5">
        <f t="shared" si="26"/>
        <v>239.94</v>
      </c>
      <c r="R367" s="15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45" hidden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5">
        <f t="shared" si="25"/>
        <v>101</v>
      </c>
      <c r="Q368" s="5">
        <f t="shared" si="26"/>
        <v>287.31</v>
      </c>
      <c r="R368" s="15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60" hidden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5">
        <f t="shared" si="25"/>
        <v>103</v>
      </c>
      <c r="Q369" s="5">
        <f t="shared" si="26"/>
        <v>86.85</v>
      </c>
      <c r="R369" s="15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60" hidden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5">
        <f t="shared" si="25"/>
        <v>104</v>
      </c>
      <c r="Q370" s="5">
        <f t="shared" si="26"/>
        <v>81.849999999999994</v>
      </c>
      <c r="R370" s="15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60" hidden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5">
        <f t="shared" si="25"/>
        <v>110</v>
      </c>
      <c r="Q371" s="5">
        <f t="shared" si="26"/>
        <v>42.87</v>
      </c>
      <c r="R371" s="15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60" hidden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5">
        <f t="shared" si="25"/>
        <v>122</v>
      </c>
      <c r="Q372" s="5">
        <f t="shared" si="26"/>
        <v>709.42</v>
      </c>
      <c r="R372" s="15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60" hidden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5">
        <f t="shared" si="25"/>
        <v>114</v>
      </c>
      <c r="Q373" s="5">
        <f t="shared" si="26"/>
        <v>161.26</v>
      </c>
      <c r="R373" s="15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30" hidden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5">
        <f t="shared" si="25"/>
        <v>125</v>
      </c>
      <c r="Q374" s="5">
        <f t="shared" si="26"/>
        <v>41.78</v>
      </c>
      <c r="R374" s="15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45" hidden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5">
        <f t="shared" si="25"/>
        <v>107</v>
      </c>
      <c r="Q375" s="5">
        <f t="shared" si="26"/>
        <v>89.89</v>
      </c>
      <c r="R375" s="15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60" hidden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5">
        <f t="shared" si="25"/>
        <v>131</v>
      </c>
      <c r="Q376" s="5">
        <f t="shared" si="26"/>
        <v>45.05</v>
      </c>
      <c r="R376" s="15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60" hidden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5">
        <f t="shared" si="25"/>
        <v>120</v>
      </c>
      <c r="Q377" s="5">
        <f t="shared" si="26"/>
        <v>42.86</v>
      </c>
      <c r="R377" s="15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60" hidden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5">
        <f t="shared" si="25"/>
        <v>106</v>
      </c>
      <c r="Q378" s="5">
        <f t="shared" si="26"/>
        <v>54.08</v>
      </c>
      <c r="R378" s="15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45" hidden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5">
        <f t="shared" si="25"/>
        <v>114</v>
      </c>
      <c r="Q379" s="5">
        <f t="shared" si="26"/>
        <v>103.22</v>
      </c>
      <c r="R379" s="15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60" hidden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5">
        <f t="shared" si="25"/>
        <v>112</v>
      </c>
      <c r="Q380" s="5">
        <f t="shared" si="26"/>
        <v>40.4</v>
      </c>
      <c r="R380" s="15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60" hidden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5">
        <f t="shared" si="25"/>
        <v>116</v>
      </c>
      <c r="Q381" s="5">
        <f t="shared" si="26"/>
        <v>116.86</v>
      </c>
      <c r="R381" s="15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60" hidden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5">
        <f t="shared" si="25"/>
        <v>142</v>
      </c>
      <c r="Q382" s="5">
        <f t="shared" si="26"/>
        <v>115.51</v>
      </c>
      <c r="R382" s="15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45" hidden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5">
        <f t="shared" si="25"/>
        <v>105</v>
      </c>
      <c r="Q383" s="5">
        <f t="shared" si="26"/>
        <v>104.31</v>
      </c>
      <c r="R383" s="15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60" hidden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5">
        <f t="shared" si="25"/>
        <v>256</v>
      </c>
      <c r="Q384" s="5">
        <f t="shared" si="26"/>
        <v>69.77</v>
      </c>
      <c r="R384" s="15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60" hidden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5">
        <f t="shared" si="25"/>
        <v>207</v>
      </c>
      <c r="Q385" s="5">
        <f t="shared" si="26"/>
        <v>43.02</v>
      </c>
      <c r="R385" s="15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60" hidden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5">
        <f t="shared" si="25"/>
        <v>112</v>
      </c>
      <c r="Q386" s="5">
        <f t="shared" si="26"/>
        <v>58.54</v>
      </c>
      <c r="R386" s="15">
        <f t="shared" si="27"/>
        <v>41980.781793981485</v>
      </c>
      <c r="S386" s="15">
        <f t="shared" si="28"/>
        <v>42010.781793981485</v>
      </c>
      <c r="T386">
        <f t="shared" si="29"/>
        <v>2014</v>
      </c>
    </row>
    <row r="387" spans="1:20" ht="60" hidden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5">
        <f t="shared" ref="P387:P450" si="30">ROUND(E387/D387*100,0)</f>
        <v>106</v>
      </c>
      <c r="Q387" s="5">
        <f t="shared" ref="Q387:Q450" si="31">IFERROR(ROUND(E387/L387,2),0)</f>
        <v>111.8</v>
      </c>
      <c r="R387" s="15">
        <f t="shared" ref="R387:R450" si="32">(((J387/60/60)/24)+DATE(1970,1,1))</f>
        <v>41934.584502314814</v>
      </c>
      <c r="S387" s="15">
        <f t="shared" ref="S387:S450" si="33">(((I387/60/60)/24)+DATE(1970,1,1))</f>
        <v>41964.626168981486</v>
      </c>
      <c r="T387">
        <f t="shared" ref="T387:T450" si="34">YEAR(R387)</f>
        <v>2014</v>
      </c>
    </row>
    <row r="388" spans="1:20" ht="60" hidden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5">
        <f t="shared" si="30"/>
        <v>100</v>
      </c>
      <c r="Q388" s="5">
        <f t="shared" si="31"/>
        <v>46.23</v>
      </c>
      <c r="R388" s="15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60" hidden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5">
        <f t="shared" si="30"/>
        <v>214</v>
      </c>
      <c r="Q389" s="5">
        <f t="shared" si="31"/>
        <v>144.69</v>
      </c>
      <c r="R389" s="15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45" hidden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5">
        <f t="shared" si="30"/>
        <v>126</v>
      </c>
      <c r="Q390" s="5">
        <f t="shared" si="31"/>
        <v>88.85</v>
      </c>
      <c r="R390" s="15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60" hidden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5">
        <f t="shared" si="30"/>
        <v>182</v>
      </c>
      <c r="Q391" s="5">
        <f t="shared" si="31"/>
        <v>81.75</v>
      </c>
      <c r="R391" s="15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45" hidden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5">
        <f t="shared" si="30"/>
        <v>100</v>
      </c>
      <c r="Q392" s="5">
        <f t="shared" si="31"/>
        <v>71.430000000000007</v>
      </c>
      <c r="R392" s="15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45" hidden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5">
        <f t="shared" si="30"/>
        <v>101</v>
      </c>
      <c r="Q393" s="5">
        <f t="shared" si="31"/>
        <v>104.26</v>
      </c>
      <c r="R393" s="15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60" hidden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5">
        <f t="shared" si="30"/>
        <v>101</v>
      </c>
      <c r="Q394" s="5">
        <f t="shared" si="31"/>
        <v>90.62</v>
      </c>
      <c r="R394" s="15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45" hidden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5">
        <f t="shared" si="30"/>
        <v>110</v>
      </c>
      <c r="Q395" s="5">
        <f t="shared" si="31"/>
        <v>157.33000000000001</v>
      </c>
      <c r="R395" s="15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60" hidden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5">
        <f t="shared" si="30"/>
        <v>112</v>
      </c>
      <c r="Q396" s="5">
        <f t="shared" si="31"/>
        <v>105.18</v>
      </c>
      <c r="R396" s="15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45" hidden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5">
        <f t="shared" si="30"/>
        <v>108</v>
      </c>
      <c r="Q397" s="5">
        <f t="shared" si="31"/>
        <v>58.72</v>
      </c>
      <c r="R397" s="15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45" hidden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5">
        <f t="shared" si="30"/>
        <v>107</v>
      </c>
      <c r="Q398" s="5">
        <f t="shared" si="31"/>
        <v>81.63</v>
      </c>
      <c r="R398" s="15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60" hidden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5">
        <f t="shared" si="30"/>
        <v>104</v>
      </c>
      <c r="Q399" s="5">
        <f t="shared" si="31"/>
        <v>56.46</v>
      </c>
      <c r="R399" s="15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45" hidden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5">
        <f t="shared" si="30"/>
        <v>125</v>
      </c>
      <c r="Q400" s="5">
        <f t="shared" si="31"/>
        <v>140.1</v>
      </c>
      <c r="R400" s="15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60" hidden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5">
        <f t="shared" si="30"/>
        <v>107</v>
      </c>
      <c r="Q401" s="5">
        <f t="shared" si="31"/>
        <v>224.85</v>
      </c>
      <c r="R401" s="15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45" hidden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5">
        <f t="shared" si="30"/>
        <v>112</v>
      </c>
      <c r="Q402" s="5">
        <f t="shared" si="31"/>
        <v>181.13</v>
      </c>
      <c r="R402" s="15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60" hidden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5">
        <f t="shared" si="30"/>
        <v>104</v>
      </c>
      <c r="Q403" s="5">
        <f t="shared" si="31"/>
        <v>711.04</v>
      </c>
      <c r="R403" s="15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60" hidden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5">
        <f t="shared" si="30"/>
        <v>142</v>
      </c>
      <c r="Q404" s="5">
        <f t="shared" si="31"/>
        <v>65.88</v>
      </c>
      <c r="R404" s="15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45" hidden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5">
        <f t="shared" si="30"/>
        <v>105</v>
      </c>
      <c r="Q405" s="5">
        <f t="shared" si="31"/>
        <v>75.19</v>
      </c>
      <c r="R405" s="15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45" hidden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5">
        <f t="shared" si="30"/>
        <v>103</v>
      </c>
      <c r="Q406" s="5">
        <f t="shared" si="31"/>
        <v>133.13999999999999</v>
      </c>
      <c r="R406" s="15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45" hidden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5">
        <f t="shared" si="30"/>
        <v>108</v>
      </c>
      <c r="Q407" s="5">
        <f t="shared" si="31"/>
        <v>55.2</v>
      </c>
      <c r="R407" s="15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60" hidden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5">
        <f t="shared" si="30"/>
        <v>108</v>
      </c>
      <c r="Q408" s="5">
        <f t="shared" si="31"/>
        <v>86.16</v>
      </c>
      <c r="R408" s="15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45" hidden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5">
        <f t="shared" si="30"/>
        <v>102</v>
      </c>
      <c r="Q409" s="5">
        <f t="shared" si="31"/>
        <v>92.32</v>
      </c>
      <c r="R409" s="15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45" hidden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5">
        <f t="shared" si="30"/>
        <v>101</v>
      </c>
      <c r="Q410" s="5">
        <f t="shared" si="31"/>
        <v>160.16</v>
      </c>
      <c r="R410" s="15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45" hidden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5">
        <f t="shared" si="30"/>
        <v>137</v>
      </c>
      <c r="Q411" s="5">
        <f t="shared" si="31"/>
        <v>45.6</v>
      </c>
      <c r="R411" s="15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45" hidden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5">
        <f t="shared" si="30"/>
        <v>128</v>
      </c>
      <c r="Q412" s="5">
        <f t="shared" si="31"/>
        <v>183.29</v>
      </c>
      <c r="R412" s="15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60" hidden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5">
        <f t="shared" si="30"/>
        <v>101</v>
      </c>
      <c r="Q413" s="5">
        <f t="shared" si="31"/>
        <v>125.79</v>
      </c>
      <c r="R413" s="15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60" hidden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5">
        <f t="shared" si="30"/>
        <v>127</v>
      </c>
      <c r="Q414" s="5">
        <f t="shared" si="31"/>
        <v>57.65</v>
      </c>
      <c r="R414" s="15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45" hidden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5">
        <f t="shared" si="30"/>
        <v>105</v>
      </c>
      <c r="Q415" s="5">
        <f t="shared" si="31"/>
        <v>78.66</v>
      </c>
      <c r="R415" s="15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60" hidden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5">
        <f t="shared" si="30"/>
        <v>103</v>
      </c>
      <c r="Q416" s="5">
        <f t="shared" si="31"/>
        <v>91.48</v>
      </c>
      <c r="R416" s="15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60" hidden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5">
        <f t="shared" si="30"/>
        <v>102</v>
      </c>
      <c r="Q417" s="5">
        <f t="shared" si="31"/>
        <v>68.099999999999994</v>
      </c>
      <c r="R417" s="15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45" hidden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5">
        <f t="shared" si="30"/>
        <v>120</v>
      </c>
      <c r="Q418" s="5">
        <f t="shared" si="31"/>
        <v>48.09</v>
      </c>
      <c r="R418" s="15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60" hidden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5">
        <f t="shared" si="30"/>
        <v>100</v>
      </c>
      <c r="Q419" s="5">
        <f t="shared" si="31"/>
        <v>202.42</v>
      </c>
      <c r="R419" s="15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60" hidden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5">
        <f t="shared" si="30"/>
        <v>101</v>
      </c>
      <c r="Q420" s="5">
        <f t="shared" si="31"/>
        <v>216.75</v>
      </c>
      <c r="R420" s="15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45" hidden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5">
        <f t="shared" si="30"/>
        <v>100</v>
      </c>
      <c r="Q421" s="5">
        <f t="shared" si="31"/>
        <v>110.07</v>
      </c>
      <c r="R421" s="15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60" hidden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5">
        <f t="shared" si="30"/>
        <v>0</v>
      </c>
      <c r="Q422" s="5">
        <f t="shared" si="31"/>
        <v>4.83</v>
      </c>
      <c r="R422" s="15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60" hidden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5">
        <f t="shared" si="30"/>
        <v>2</v>
      </c>
      <c r="Q423" s="5">
        <f t="shared" si="31"/>
        <v>50.17</v>
      </c>
      <c r="R423" s="15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60" hidden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5">
        <f t="shared" si="30"/>
        <v>1</v>
      </c>
      <c r="Q424" s="5">
        <f t="shared" si="31"/>
        <v>35.83</v>
      </c>
      <c r="R424" s="15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45" hidden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5">
        <f t="shared" si="30"/>
        <v>1</v>
      </c>
      <c r="Q425" s="5">
        <f t="shared" si="31"/>
        <v>11.77</v>
      </c>
      <c r="R425" s="15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45" hidden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5">
        <f t="shared" si="30"/>
        <v>7</v>
      </c>
      <c r="Q426" s="5">
        <f t="shared" si="31"/>
        <v>40.78</v>
      </c>
      <c r="R426" s="15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60" hidden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5">
        <f t="shared" si="30"/>
        <v>0</v>
      </c>
      <c r="Q427" s="5">
        <f t="shared" si="31"/>
        <v>3</v>
      </c>
      <c r="R427" s="15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60" hidden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5">
        <f t="shared" si="30"/>
        <v>1</v>
      </c>
      <c r="Q428" s="5">
        <f t="shared" si="31"/>
        <v>16.63</v>
      </c>
      <c r="R428" s="15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60" hidden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5">
        <f t="shared" si="30"/>
        <v>0</v>
      </c>
      <c r="Q429" s="5">
        <f t="shared" si="31"/>
        <v>0</v>
      </c>
      <c r="R429" s="15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30" hidden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5">
        <f t="shared" si="30"/>
        <v>6</v>
      </c>
      <c r="Q430" s="5">
        <f t="shared" si="31"/>
        <v>52</v>
      </c>
      <c r="R430" s="15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60" hidden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5">
        <f t="shared" si="30"/>
        <v>0</v>
      </c>
      <c r="Q431" s="5">
        <f t="shared" si="31"/>
        <v>0</v>
      </c>
      <c r="R431" s="15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45" hidden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5">
        <f t="shared" si="30"/>
        <v>2</v>
      </c>
      <c r="Q432" s="5">
        <f t="shared" si="31"/>
        <v>4.8</v>
      </c>
      <c r="R432" s="15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45" hidden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5">
        <f t="shared" si="30"/>
        <v>14</v>
      </c>
      <c r="Q433" s="5">
        <f t="shared" si="31"/>
        <v>51.88</v>
      </c>
      <c r="R433" s="15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60" hidden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5">
        <f t="shared" si="30"/>
        <v>10</v>
      </c>
      <c r="Q434" s="5">
        <f t="shared" si="31"/>
        <v>71.25</v>
      </c>
      <c r="R434" s="15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60" hidden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5">
        <f t="shared" si="30"/>
        <v>0</v>
      </c>
      <c r="Q435" s="5">
        <f t="shared" si="31"/>
        <v>0</v>
      </c>
      <c r="R435" s="15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60" hidden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5">
        <f t="shared" si="30"/>
        <v>5</v>
      </c>
      <c r="Q436" s="5">
        <f t="shared" si="31"/>
        <v>62.5</v>
      </c>
      <c r="R436" s="15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60" hidden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5">
        <f t="shared" si="30"/>
        <v>0</v>
      </c>
      <c r="Q437" s="5">
        <f t="shared" si="31"/>
        <v>1</v>
      </c>
      <c r="R437" s="15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45" hidden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5">
        <f t="shared" si="30"/>
        <v>0</v>
      </c>
      <c r="Q438" s="5">
        <f t="shared" si="31"/>
        <v>0</v>
      </c>
      <c r="R438" s="15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45" hidden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5">
        <f t="shared" si="30"/>
        <v>0</v>
      </c>
      <c r="Q439" s="5">
        <f t="shared" si="31"/>
        <v>0</v>
      </c>
      <c r="R439" s="15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45" hidden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5">
        <f t="shared" si="30"/>
        <v>9</v>
      </c>
      <c r="Q440" s="5">
        <f t="shared" si="31"/>
        <v>170.55</v>
      </c>
      <c r="R440" s="15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60" hidden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5">
        <f t="shared" si="30"/>
        <v>0</v>
      </c>
      <c r="Q441" s="5">
        <f t="shared" si="31"/>
        <v>0</v>
      </c>
      <c r="R441" s="15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45" hidden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5">
        <f t="shared" si="30"/>
        <v>0</v>
      </c>
      <c r="Q442" s="5">
        <f t="shared" si="31"/>
        <v>5</v>
      </c>
      <c r="R442" s="15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60" hidden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5">
        <f t="shared" si="30"/>
        <v>0</v>
      </c>
      <c r="Q443" s="5">
        <f t="shared" si="31"/>
        <v>0</v>
      </c>
      <c r="R443" s="15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hidden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5">
        <f t="shared" si="30"/>
        <v>39</v>
      </c>
      <c r="Q444" s="5">
        <f t="shared" si="31"/>
        <v>393.59</v>
      </c>
      <c r="R444" s="15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45" hidden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5">
        <f t="shared" si="30"/>
        <v>0</v>
      </c>
      <c r="Q445" s="5">
        <f t="shared" si="31"/>
        <v>5</v>
      </c>
      <c r="R445" s="15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45" hidden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5">
        <f t="shared" si="30"/>
        <v>5</v>
      </c>
      <c r="Q446" s="5">
        <f t="shared" si="31"/>
        <v>50</v>
      </c>
      <c r="R446" s="15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45" hidden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5">
        <f t="shared" si="30"/>
        <v>0</v>
      </c>
      <c r="Q447" s="5">
        <f t="shared" si="31"/>
        <v>1</v>
      </c>
      <c r="R447" s="15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60" hidden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5">
        <f t="shared" si="30"/>
        <v>7</v>
      </c>
      <c r="Q448" s="5">
        <f t="shared" si="31"/>
        <v>47.88</v>
      </c>
      <c r="R448" s="15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60" hidden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5">
        <f t="shared" si="30"/>
        <v>0</v>
      </c>
      <c r="Q449" s="5">
        <f t="shared" si="31"/>
        <v>5</v>
      </c>
      <c r="R449" s="15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60" hidden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5">
        <f t="shared" si="30"/>
        <v>3</v>
      </c>
      <c r="Q450" s="5">
        <f t="shared" si="31"/>
        <v>20.5</v>
      </c>
      <c r="R450" s="15">
        <f t="shared" si="32"/>
        <v>41753.758043981477</v>
      </c>
      <c r="S450" s="15">
        <f t="shared" si="33"/>
        <v>41773.758043981477</v>
      </c>
      <c r="T450">
        <f t="shared" si="34"/>
        <v>2014</v>
      </c>
    </row>
    <row r="451" spans="1:20" ht="60" hidden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5">
        <f t="shared" ref="P451:P514" si="35">ROUND(E451/D451*100,0)</f>
        <v>2</v>
      </c>
      <c r="Q451" s="5">
        <f t="shared" ref="Q451:Q514" si="36">IFERROR(ROUND(E451/L451,2),0)</f>
        <v>9</v>
      </c>
      <c r="R451" s="15">
        <f t="shared" ref="R451:R514" si="37">(((J451/60/60)/24)+DATE(1970,1,1))</f>
        <v>41534.568113425928</v>
      </c>
      <c r="S451" s="15">
        <f t="shared" ref="S451:S514" si="38">(((I451/60/60)/24)+DATE(1970,1,1))</f>
        <v>41564.568113425928</v>
      </c>
      <c r="T451">
        <f t="shared" ref="T451:T514" si="39">YEAR(R451)</f>
        <v>2013</v>
      </c>
    </row>
    <row r="452" spans="1:20" ht="60" hidden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5">
        <f t="shared" si="35"/>
        <v>1</v>
      </c>
      <c r="Q452" s="5">
        <f t="shared" si="36"/>
        <v>56.57</v>
      </c>
      <c r="R452" s="15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60" hidden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5">
        <f t="shared" si="35"/>
        <v>0</v>
      </c>
      <c r="Q453" s="5">
        <f t="shared" si="36"/>
        <v>0</v>
      </c>
      <c r="R453" s="15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45" hidden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5">
        <f t="shared" si="35"/>
        <v>64</v>
      </c>
      <c r="Q454" s="5">
        <f t="shared" si="36"/>
        <v>40</v>
      </c>
      <c r="R454" s="15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60" hidden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5">
        <f t="shared" si="35"/>
        <v>0</v>
      </c>
      <c r="Q455" s="5">
        <f t="shared" si="36"/>
        <v>13</v>
      </c>
      <c r="R455" s="15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45" hidden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5">
        <f t="shared" si="35"/>
        <v>1</v>
      </c>
      <c r="Q456" s="5">
        <f t="shared" si="36"/>
        <v>16.399999999999999</v>
      </c>
      <c r="R456" s="15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60" hidden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5">
        <f t="shared" si="35"/>
        <v>0</v>
      </c>
      <c r="Q457" s="5">
        <f t="shared" si="36"/>
        <v>22.5</v>
      </c>
      <c r="R457" s="15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60" hidden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5">
        <f t="shared" si="35"/>
        <v>1</v>
      </c>
      <c r="Q458" s="5">
        <f t="shared" si="36"/>
        <v>20.329999999999998</v>
      </c>
      <c r="R458" s="15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60" hidden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5">
        <f t="shared" si="35"/>
        <v>0</v>
      </c>
      <c r="Q459" s="5">
        <f t="shared" si="36"/>
        <v>0</v>
      </c>
      <c r="R459" s="15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45" hidden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5">
        <f t="shared" si="35"/>
        <v>8</v>
      </c>
      <c r="Q460" s="5">
        <f t="shared" si="36"/>
        <v>16.760000000000002</v>
      </c>
      <c r="R460" s="15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60" hidden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5">
        <f t="shared" si="35"/>
        <v>0</v>
      </c>
      <c r="Q461" s="5">
        <f t="shared" si="36"/>
        <v>25</v>
      </c>
      <c r="R461" s="15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30" hidden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5">
        <f t="shared" si="35"/>
        <v>0</v>
      </c>
      <c r="Q462" s="5">
        <f t="shared" si="36"/>
        <v>12.5</v>
      </c>
      <c r="R462" s="15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60" hidden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5">
        <f t="shared" si="35"/>
        <v>0</v>
      </c>
      <c r="Q463" s="5">
        <f t="shared" si="36"/>
        <v>0</v>
      </c>
      <c r="R463" s="15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60" hidden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5">
        <f t="shared" si="35"/>
        <v>0</v>
      </c>
      <c r="Q464" s="5">
        <f t="shared" si="36"/>
        <v>0</v>
      </c>
      <c r="R464" s="15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45" hidden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5">
        <f t="shared" si="35"/>
        <v>2</v>
      </c>
      <c r="Q465" s="5">
        <f t="shared" si="36"/>
        <v>113.64</v>
      </c>
      <c r="R465" s="15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45" hidden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5">
        <f t="shared" si="35"/>
        <v>0</v>
      </c>
      <c r="Q466" s="5">
        <f t="shared" si="36"/>
        <v>1</v>
      </c>
      <c r="R466" s="15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ht="30" hidden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5">
        <f t="shared" si="35"/>
        <v>27</v>
      </c>
      <c r="Q467" s="5">
        <f t="shared" si="36"/>
        <v>17.25</v>
      </c>
      <c r="R467" s="15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45" hidden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5">
        <f t="shared" si="35"/>
        <v>1</v>
      </c>
      <c r="Q468" s="5">
        <f t="shared" si="36"/>
        <v>15.2</v>
      </c>
      <c r="R468" s="15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60" hidden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5">
        <f t="shared" si="35"/>
        <v>22</v>
      </c>
      <c r="Q469" s="5">
        <f t="shared" si="36"/>
        <v>110.64</v>
      </c>
      <c r="R469" s="15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60" hidden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5">
        <f t="shared" si="35"/>
        <v>0</v>
      </c>
      <c r="Q470" s="5">
        <f t="shared" si="36"/>
        <v>0</v>
      </c>
      <c r="R470" s="15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30" hidden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5">
        <f t="shared" si="35"/>
        <v>0</v>
      </c>
      <c r="Q471" s="5">
        <f t="shared" si="36"/>
        <v>0</v>
      </c>
      <c r="R471" s="15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60" hidden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5">
        <f t="shared" si="35"/>
        <v>1</v>
      </c>
      <c r="Q472" s="5">
        <f t="shared" si="36"/>
        <v>25.5</v>
      </c>
      <c r="R472" s="15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60" hidden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5">
        <f t="shared" si="35"/>
        <v>12</v>
      </c>
      <c r="Q473" s="5">
        <f t="shared" si="36"/>
        <v>38.479999999999997</v>
      </c>
      <c r="R473" s="15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60" hidden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5">
        <f t="shared" si="35"/>
        <v>18</v>
      </c>
      <c r="Q474" s="5">
        <f t="shared" si="36"/>
        <v>28.2</v>
      </c>
      <c r="R474" s="15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45" hidden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5">
        <f t="shared" si="35"/>
        <v>3</v>
      </c>
      <c r="Q475" s="5">
        <f t="shared" si="36"/>
        <v>61.5</v>
      </c>
      <c r="R475" s="15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45" hidden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5">
        <f t="shared" si="35"/>
        <v>0</v>
      </c>
      <c r="Q476" s="5">
        <f t="shared" si="36"/>
        <v>1</v>
      </c>
      <c r="R476" s="15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60" hidden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5">
        <f t="shared" si="35"/>
        <v>0</v>
      </c>
      <c r="Q477" s="5">
        <f t="shared" si="36"/>
        <v>0</v>
      </c>
      <c r="R477" s="15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30" hidden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5">
        <f t="shared" si="35"/>
        <v>2</v>
      </c>
      <c r="Q478" s="5">
        <f t="shared" si="36"/>
        <v>39.57</v>
      </c>
      <c r="R478" s="15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60" hidden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5">
        <f t="shared" si="35"/>
        <v>0</v>
      </c>
      <c r="Q479" s="5">
        <f t="shared" si="36"/>
        <v>0</v>
      </c>
      <c r="R479" s="15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45" hidden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5">
        <f t="shared" si="35"/>
        <v>0</v>
      </c>
      <c r="Q480" s="5">
        <f t="shared" si="36"/>
        <v>0</v>
      </c>
      <c r="R480" s="15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45" hidden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5">
        <f t="shared" si="35"/>
        <v>33</v>
      </c>
      <c r="Q481" s="5">
        <f t="shared" si="36"/>
        <v>88.8</v>
      </c>
      <c r="R481" s="15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60" hidden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5">
        <f t="shared" si="35"/>
        <v>19</v>
      </c>
      <c r="Q482" s="5">
        <f t="shared" si="36"/>
        <v>55.46</v>
      </c>
      <c r="R482" s="15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60" hidden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5">
        <f t="shared" si="35"/>
        <v>6</v>
      </c>
      <c r="Q483" s="5">
        <f t="shared" si="36"/>
        <v>87.14</v>
      </c>
      <c r="R483" s="15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45" hidden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5">
        <f t="shared" si="35"/>
        <v>0</v>
      </c>
      <c r="Q484" s="5">
        <f t="shared" si="36"/>
        <v>10</v>
      </c>
      <c r="R484" s="15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60" hidden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5">
        <f t="shared" si="35"/>
        <v>50</v>
      </c>
      <c r="Q485" s="5">
        <f t="shared" si="36"/>
        <v>51.22</v>
      </c>
      <c r="R485" s="15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60" hidden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5">
        <f t="shared" si="35"/>
        <v>0</v>
      </c>
      <c r="Q486" s="5">
        <f t="shared" si="36"/>
        <v>13.55</v>
      </c>
      <c r="R486" s="15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45" hidden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5">
        <f t="shared" si="35"/>
        <v>22</v>
      </c>
      <c r="Q487" s="5">
        <f t="shared" si="36"/>
        <v>66.52</v>
      </c>
      <c r="R487" s="15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60" hidden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5">
        <f t="shared" si="35"/>
        <v>0</v>
      </c>
      <c r="Q488" s="5">
        <f t="shared" si="36"/>
        <v>50</v>
      </c>
      <c r="R488" s="15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60" hidden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5">
        <f t="shared" si="35"/>
        <v>0</v>
      </c>
      <c r="Q489" s="5">
        <f t="shared" si="36"/>
        <v>0</v>
      </c>
      <c r="R489" s="15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45" hidden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5">
        <f t="shared" si="35"/>
        <v>0</v>
      </c>
      <c r="Q490" s="5">
        <f t="shared" si="36"/>
        <v>0</v>
      </c>
      <c r="R490" s="15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45" hidden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5">
        <f t="shared" si="35"/>
        <v>0</v>
      </c>
      <c r="Q491" s="5">
        <f t="shared" si="36"/>
        <v>71.67</v>
      </c>
      <c r="R491" s="15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hidden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5">
        <f t="shared" si="35"/>
        <v>0</v>
      </c>
      <c r="Q492" s="5">
        <f t="shared" si="36"/>
        <v>0</v>
      </c>
      <c r="R492" s="15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45" hidden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5">
        <f t="shared" si="35"/>
        <v>0</v>
      </c>
      <c r="Q493" s="5">
        <f t="shared" si="36"/>
        <v>0</v>
      </c>
      <c r="R493" s="15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60" hidden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5">
        <f t="shared" si="35"/>
        <v>0</v>
      </c>
      <c r="Q494" s="5">
        <f t="shared" si="36"/>
        <v>0</v>
      </c>
      <c r="R494" s="15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45" hidden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5">
        <f t="shared" si="35"/>
        <v>0</v>
      </c>
      <c r="Q495" s="5">
        <f t="shared" si="36"/>
        <v>0</v>
      </c>
      <c r="R495" s="15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60" hidden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5">
        <f t="shared" si="35"/>
        <v>0</v>
      </c>
      <c r="Q496" s="5">
        <f t="shared" si="36"/>
        <v>10.33</v>
      </c>
      <c r="R496" s="15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45" hidden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5">
        <f t="shared" si="35"/>
        <v>0</v>
      </c>
      <c r="Q497" s="5">
        <f t="shared" si="36"/>
        <v>0</v>
      </c>
      <c r="R497" s="15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45" hidden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5">
        <f t="shared" si="35"/>
        <v>0</v>
      </c>
      <c r="Q498" s="5">
        <f t="shared" si="36"/>
        <v>1</v>
      </c>
      <c r="R498" s="15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hidden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5">
        <f t="shared" si="35"/>
        <v>1</v>
      </c>
      <c r="Q499" s="5">
        <f t="shared" si="36"/>
        <v>10</v>
      </c>
      <c r="R499" s="15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45" hidden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5">
        <f t="shared" si="35"/>
        <v>5</v>
      </c>
      <c r="Q500" s="5">
        <f t="shared" si="36"/>
        <v>136.09</v>
      </c>
      <c r="R500" s="15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60" hidden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5">
        <f t="shared" si="35"/>
        <v>10</v>
      </c>
      <c r="Q501" s="5">
        <f t="shared" si="36"/>
        <v>73.459999999999994</v>
      </c>
      <c r="R501" s="15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60" hidden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5">
        <f t="shared" si="35"/>
        <v>3</v>
      </c>
      <c r="Q502" s="5">
        <f t="shared" si="36"/>
        <v>53.75</v>
      </c>
      <c r="R502" s="15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60" hidden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5">
        <f t="shared" si="35"/>
        <v>0</v>
      </c>
      <c r="Q503" s="5">
        <f t="shared" si="36"/>
        <v>0</v>
      </c>
      <c r="R503" s="15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60" hidden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5">
        <f t="shared" si="35"/>
        <v>1</v>
      </c>
      <c r="Q504" s="5">
        <f t="shared" si="36"/>
        <v>57.5</v>
      </c>
      <c r="R504" s="15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60" hidden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5">
        <f t="shared" si="35"/>
        <v>2</v>
      </c>
      <c r="Q505" s="5">
        <f t="shared" si="36"/>
        <v>12.67</v>
      </c>
      <c r="R505" s="15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60" hidden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5">
        <f t="shared" si="35"/>
        <v>1</v>
      </c>
      <c r="Q506" s="5">
        <f t="shared" si="36"/>
        <v>67</v>
      </c>
      <c r="R506" s="15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45" hidden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5">
        <f t="shared" si="35"/>
        <v>0</v>
      </c>
      <c r="Q507" s="5">
        <f t="shared" si="36"/>
        <v>3.71</v>
      </c>
      <c r="R507" s="15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45" hidden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5">
        <f t="shared" si="35"/>
        <v>0</v>
      </c>
      <c r="Q508" s="5">
        <f t="shared" si="36"/>
        <v>250</v>
      </c>
      <c r="R508" s="15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60" hidden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5">
        <f t="shared" si="35"/>
        <v>3</v>
      </c>
      <c r="Q509" s="5">
        <f t="shared" si="36"/>
        <v>64</v>
      </c>
      <c r="R509" s="15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60" hidden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5">
        <f t="shared" si="35"/>
        <v>1</v>
      </c>
      <c r="Q510" s="5">
        <f t="shared" si="36"/>
        <v>133.33000000000001</v>
      </c>
      <c r="R510" s="15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45" hidden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5">
        <f t="shared" si="35"/>
        <v>0</v>
      </c>
      <c r="Q511" s="5">
        <f t="shared" si="36"/>
        <v>10</v>
      </c>
      <c r="R511" s="15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45" hidden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5">
        <f t="shared" si="35"/>
        <v>0</v>
      </c>
      <c r="Q512" s="5">
        <f t="shared" si="36"/>
        <v>0</v>
      </c>
      <c r="R512" s="15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45" hidden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5">
        <f t="shared" si="35"/>
        <v>3</v>
      </c>
      <c r="Q513" s="5">
        <f t="shared" si="36"/>
        <v>30</v>
      </c>
      <c r="R513" s="15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60" hidden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5">
        <f t="shared" si="35"/>
        <v>0</v>
      </c>
      <c r="Q514" s="5">
        <f t="shared" si="36"/>
        <v>5.5</v>
      </c>
      <c r="R514" s="15">
        <f t="shared" si="37"/>
        <v>42649.742210648154</v>
      </c>
      <c r="S514" s="15">
        <f t="shared" si="38"/>
        <v>42694.783877314811</v>
      </c>
      <c r="T514">
        <f t="shared" si="39"/>
        <v>2016</v>
      </c>
    </row>
    <row r="515" spans="1:20" ht="45" hidden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5">
        <f t="shared" ref="P515:P578" si="40">ROUND(E515/D515*100,0)</f>
        <v>14</v>
      </c>
      <c r="Q515" s="5">
        <f t="shared" ref="Q515:Q578" si="41">IFERROR(ROUND(E515/L515,2),0)</f>
        <v>102.38</v>
      </c>
      <c r="R515" s="15">
        <f t="shared" ref="R515:R578" si="42">(((J515/60/60)/24)+DATE(1970,1,1))</f>
        <v>42552.653993055559</v>
      </c>
      <c r="S515" s="15">
        <f t="shared" ref="S515:S578" si="43">(((I515/60/60)/24)+DATE(1970,1,1))</f>
        <v>42597.291666666672</v>
      </c>
      <c r="T515">
        <f t="shared" ref="T515:T578" si="44">YEAR(R515)</f>
        <v>2016</v>
      </c>
    </row>
    <row r="516" spans="1:20" ht="45" hidden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5">
        <f t="shared" si="40"/>
        <v>3</v>
      </c>
      <c r="Q516" s="5">
        <f t="shared" si="41"/>
        <v>16.670000000000002</v>
      </c>
      <c r="R516" s="15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45" hidden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5">
        <f t="shared" si="40"/>
        <v>25</v>
      </c>
      <c r="Q517" s="5">
        <f t="shared" si="41"/>
        <v>725.03</v>
      </c>
      <c r="R517" s="15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30" hidden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5">
        <f t="shared" si="40"/>
        <v>0</v>
      </c>
      <c r="Q518" s="5">
        <f t="shared" si="41"/>
        <v>0</v>
      </c>
      <c r="R518" s="15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60" hidden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5">
        <f t="shared" si="40"/>
        <v>1</v>
      </c>
      <c r="Q519" s="5">
        <f t="shared" si="41"/>
        <v>68.33</v>
      </c>
      <c r="R519" s="15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60" hidden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5">
        <f t="shared" si="40"/>
        <v>0</v>
      </c>
      <c r="Q520" s="5">
        <f t="shared" si="41"/>
        <v>0</v>
      </c>
      <c r="R520" s="15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45" hidden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5">
        <f t="shared" si="40"/>
        <v>23</v>
      </c>
      <c r="Q521" s="5">
        <f t="shared" si="41"/>
        <v>39.229999999999997</v>
      </c>
      <c r="R521" s="15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60" hidden="1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5">
        <f t="shared" si="40"/>
        <v>102</v>
      </c>
      <c r="Q522" s="5">
        <f t="shared" si="41"/>
        <v>150.15</v>
      </c>
      <c r="R522" s="15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60" hidden="1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5">
        <f t="shared" si="40"/>
        <v>105</v>
      </c>
      <c r="Q523" s="5">
        <f t="shared" si="41"/>
        <v>93.43</v>
      </c>
      <c r="R523" s="15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45" hidden="1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5">
        <f t="shared" si="40"/>
        <v>115</v>
      </c>
      <c r="Q524" s="5">
        <f t="shared" si="41"/>
        <v>110.97</v>
      </c>
      <c r="R524" s="15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60" hidden="1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5">
        <f t="shared" si="40"/>
        <v>121</v>
      </c>
      <c r="Q525" s="5">
        <f t="shared" si="41"/>
        <v>71.790000000000006</v>
      </c>
      <c r="R525" s="15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60" hidden="1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5">
        <f t="shared" si="40"/>
        <v>109</v>
      </c>
      <c r="Q526" s="5">
        <f t="shared" si="41"/>
        <v>29.26</v>
      </c>
      <c r="R526" s="15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60" hidden="1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5">
        <f t="shared" si="40"/>
        <v>100</v>
      </c>
      <c r="Q527" s="5">
        <f t="shared" si="41"/>
        <v>1000</v>
      </c>
      <c r="R527" s="15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45" hidden="1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5">
        <f t="shared" si="40"/>
        <v>114</v>
      </c>
      <c r="Q528" s="5">
        <f t="shared" si="41"/>
        <v>74.349999999999994</v>
      </c>
      <c r="R528" s="15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60" hidden="1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5">
        <f t="shared" si="40"/>
        <v>101</v>
      </c>
      <c r="Q529" s="5">
        <f t="shared" si="41"/>
        <v>63.83</v>
      </c>
      <c r="R529" s="15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30" hidden="1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5">
        <f t="shared" si="40"/>
        <v>116</v>
      </c>
      <c r="Q530" s="5">
        <f t="shared" si="41"/>
        <v>44.33</v>
      </c>
      <c r="R530" s="15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60" hidden="1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5">
        <f t="shared" si="40"/>
        <v>130</v>
      </c>
      <c r="Q531" s="5">
        <f t="shared" si="41"/>
        <v>86.94</v>
      </c>
      <c r="R531" s="15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60" hidden="1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5">
        <f t="shared" si="40"/>
        <v>108</v>
      </c>
      <c r="Q532" s="5">
        <f t="shared" si="41"/>
        <v>126.55</v>
      </c>
      <c r="R532" s="15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60" hidden="1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5">
        <f t="shared" si="40"/>
        <v>100</v>
      </c>
      <c r="Q533" s="5">
        <f t="shared" si="41"/>
        <v>129.03</v>
      </c>
      <c r="R533" s="15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60" hidden="1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5">
        <f t="shared" si="40"/>
        <v>123</v>
      </c>
      <c r="Q534" s="5">
        <f t="shared" si="41"/>
        <v>71.239999999999995</v>
      </c>
      <c r="R534" s="15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60" hidden="1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5">
        <f t="shared" si="40"/>
        <v>100</v>
      </c>
      <c r="Q535" s="5">
        <f t="shared" si="41"/>
        <v>117.88</v>
      </c>
      <c r="R535" s="15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60" hidden="1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5">
        <f t="shared" si="40"/>
        <v>105</v>
      </c>
      <c r="Q536" s="5">
        <f t="shared" si="41"/>
        <v>327.08</v>
      </c>
      <c r="R536" s="15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45" hidden="1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5">
        <f t="shared" si="40"/>
        <v>103</v>
      </c>
      <c r="Q537" s="5">
        <f t="shared" si="41"/>
        <v>34.75</v>
      </c>
      <c r="R537" s="15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60" hidden="1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5">
        <f t="shared" si="40"/>
        <v>118</v>
      </c>
      <c r="Q538" s="5">
        <f t="shared" si="41"/>
        <v>100.06</v>
      </c>
      <c r="R538" s="15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60" hidden="1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5">
        <f t="shared" si="40"/>
        <v>121</v>
      </c>
      <c r="Q539" s="5">
        <f t="shared" si="41"/>
        <v>40.85</v>
      </c>
      <c r="R539" s="15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60" hidden="1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5">
        <f t="shared" si="40"/>
        <v>302</v>
      </c>
      <c r="Q540" s="5">
        <f t="shared" si="41"/>
        <v>252.02</v>
      </c>
      <c r="R540" s="15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5">
        <f t="shared" si="40"/>
        <v>101</v>
      </c>
      <c r="Q541" s="5">
        <f t="shared" si="41"/>
        <v>25.16</v>
      </c>
      <c r="R541" s="15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60" hidden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5">
        <f t="shared" si="40"/>
        <v>0</v>
      </c>
      <c r="Q542" s="5">
        <f t="shared" si="41"/>
        <v>1</v>
      </c>
      <c r="R542" s="15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45" hidden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5">
        <f t="shared" si="40"/>
        <v>1</v>
      </c>
      <c r="Q543" s="5">
        <f t="shared" si="41"/>
        <v>25</v>
      </c>
      <c r="R543" s="15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45" hidden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5">
        <f t="shared" si="40"/>
        <v>0</v>
      </c>
      <c r="Q544" s="5">
        <f t="shared" si="41"/>
        <v>1</v>
      </c>
      <c r="R544" s="15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60" hidden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5">
        <f t="shared" si="40"/>
        <v>0</v>
      </c>
      <c r="Q545" s="5">
        <f t="shared" si="41"/>
        <v>35</v>
      </c>
      <c r="R545" s="15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60" hidden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5">
        <f t="shared" si="40"/>
        <v>1</v>
      </c>
      <c r="Q546" s="5">
        <f t="shared" si="41"/>
        <v>3</v>
      </c>
      <c r="R546" s="15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60" hidden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5">
        <f t="shared" si="40"/>
        <v>27</v>
      </c>
      <c r="Q547" s="5">
        <f t="shared" si="41"/>
        <v>402.71</v>
      </c>
      <c r="R547" s="15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60" hidden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5">
        <f t="shared" si="40"/>
        <v>0</v>
      </c>
      <c r="Q548" s="5">
        <f t="shared" si="41"/>
        <v>26</v>
      </c>
      <c r="R548" s="15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60" hidden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5">
        <f t="shared" si="40"/>
        <v>0</v>
      </c>
      <c r="Q549" s="5">
        <f t="shared" si="41"/>
        <v>0</v>
      </c>
      <c r="R549" s="15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45" hidden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5">
        <f t="shared" si="40"/>
        <v>0</v>
      </c>
      <c r="Q550" s="5">
        <f t="shared" si="41"/>
        <v>9</v>
      </c>
      <c r="R550" s="15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60" hidden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5">
        <f t="shared" si="40"/>
        <v>3</v>
      </c>
      <c r="Q551" s="5">
        <f t="shared" si="41"/>
        <v>8.5</v>
      </c>
      <c r="R551" s="15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60" hidden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5">
        <f t="shared" si="40"/>
        <v>1</v>
      </c>
      <c r="Q552" s="5">
        <f t="shared" si="41"/>
        <v>8.75</v>
      </c>
      <c r="R552" s="15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60" hidden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5">
        <f t="shared" si="40"/>
        <v>5</v>
      </c>
      <c r="Q553" s="5">
        <f t="shared" si="41"/>
        <v>135.04</v>
      </c>
      <c r="R553" s="15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45" hidden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5">
        <f t="shared" si="40"/>
        <v>0</v>
      </c>
      <c r="Q554" s="5">
        <f t="shared" si="41"/>
        <v>0</v>
      </c>
      <c r="R554" s="15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45" hidden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5">
        <f t="shared" si="40"/>
        <v>0</v>
      </c>
      <c r="Q555" s="5">
        <f t="shared" si="41"/>
        <v>20.5</v>
      </c>
      <c r="R555" s="15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60" hidden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5">
        <f t="shared" si="40"/>
        <v>37</v>
      </c>
      <c r="Q556" s="5">
        <f t="shared" si="41"/>
        <v>64.36</v>
      </c>
      <c r="R556" s="15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60" hidden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5">
        <f t="shared" si="40"/>
        <v>0</v>
      </c>
      <c r="Q557" s="5">
        <f t="shared" si="41"/>
        <v>0</v>
      </c>
      <c r="R557" s="15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30" hidden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5">
        <f t="shared" si="40"/>
        <v>3</v>
      </c>
      <c r="Q558" s="5">
        <f t="shared" si="41"/>
        <v>200</v>
      </c>
      <c r="R558" s="15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60" hidden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5">
        <f t="shared" si="40"/>
        <v>1</v>
      </c>
      <c r="Q559" s="5">
        <f t="shared" si="41"/>
        <v>68.3</v>
      </c>
      <c r="R559" s="15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60" hidden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5">
        <f t="shared" si="40"/>
        <v>0</v>
      </c>
      <c r="Q560" s="5">
        <f t="shared" si="41"/>
        <v>0</v>
      </c>
      <c r="R560" s="15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60" hidden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5">
        <f t="shared" si="40"/>
        <v>0</v>
      </c>
      <c r="Q561" s="5">
        <f t="shared" si="41"/>
        <v>50</v>
      </c>
      <c r="R561" s="15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45" hidden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5">
        <f t="shared" si="40"/>
        <v>0</v>
      </c>
      <c r="Q562" s="5">
        <f t="shared" si="41"/>
        <v>4</v>
      </c>
      <c r="R562" s="15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60" hidden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5">
        <f t="shared" si="40"/>
        <v>0</v>
      </c>
      <c r="Q563" s="5">
        <f t="shared" si="41"/>
        <v>27.5</v>
      </c>
      <c r="R563" s="15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60" hidden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5">
        <f t="shared" si="40"/>
        <v>0</v>
      </c>
      <c r="Q564" s="5">
        <f t="shared" si="41"/>
        <v>0</v>
      </c>
      <c r="R564" s="15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60" hidden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5">
        <f t="shared" si="40"/>
        <v>0</v>
      </c>
      <c r="Q565" s="5">
        <f t="shared" si="41"/>
        <v>34</v>
      </c>
      <c r="R565" s="15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60" hidden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5">
        <f t="shared" si="40"/>
        <v>0</v>
      </c>
      <c r="Q566" s="5">
        <f t="shared" si="41"/>
        <v>1</v>
      </c>
      <c r="R566" s="15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60" hidden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5">
        <f t="shared" si="40"/>
        <v>0</v>
      </c>
      <c r="Q567" s="5">
        <f t="shared" si="41"/>
        <v>0</v>
      </c>
      <c r="R567" s="15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60" hidden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5">
        <f t="shared" si="40"/>
        <v>0</v>
      </c>
      <c r="Q568" s="5">
        <f t="shared" si="41"/>
        <v>1</v>
      </c>
      <c r="R568" s="15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60" hidden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5">
        <f t="shared" si="40"/>
        <v>0</v>
      </c>
      <c r="Q569" s="5">
        <f t="shared" si="41"/>
        <v>0</v>
      </c>
      <c r="R569" s="15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75" hidden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5">
        <f t="shared" si="40"/>
        <v>1</v>
      </c>
      <c r="Q570" s="5">
        <f t="shared" si="41"/>
        <v>49</v>
      </c>
      <c r="R570" s="15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45" hidden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5">
        <f t="shared" si="40"/>
        <v>1</v>
      </c>
      <c r="Q571" s="5">
        <f t="shared" si="41"/>
        <v>20</v>
      </c>
      <c r="R571" s="15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30" hidden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5">
        <f t="shared" si="40"/>
        <v>0</v>
      </c>
      <c r="Q572" s="5">
        <f t="shared" si="41"/>
        <v>142</v>
      </c>
      <c r="R572" s="15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60" hidden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5">
        <f t="shared" si="40"/>
        <v>0</v>
      </c>
      <c r="Q573" s="5">
        <f t="shared" si="41"/>
        <v>53</v>
      </c>
      <c r="R573" s="15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60" hidden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5">
        <f t="shared" si="40"/>
        <v>0</v>
      </c>
      <c r="Q574" s="5">
        <f t="shared" si="41"/>
        <v>0</v>
      </c>
      <c r="R574" s="15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60" hidden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5">
        <f t="shared" si="40"/>
        <v>0</v>
      </c>
      <c r="Q575" s="5">
        <f t="shared" si="41"/>
        <v>38.44</v>
      </c>
      <c r="R575" s="15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60" hidden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5">
        <f t="shared" si="40"/>
        <v>1</v>
      </c>
      <c r="Q576" s="5">
        <f t="shared" si="41"/>
        <v>20</v>
      </c>
      <c r="R576" s="15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60" hidden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5">
        <f t="shared" si="40"/>
        <v>0</v>
      </c>
      <c r="Q577" s="5">
        <f t="shared" si="41"/>
        <v>64.75</v>
      </c>
      <c r="R577" s="15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45" hidden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5">
        <f t="shared" si="40"/>
        <v>0</v>
      </c>
      <c r="Q578" s="5">
        <f t="shared" si="41"/>
        <v>1</v>
      </c>
      <c r="R578" s="15">
        <f t="shared" si="42"/>
        <v>42031.471666666665</v>
      </c>
      <c r="S578" s="15">
        <f t="shared" si="43"/>
        <v>42091.43</v>
      </c>
      <c r="T578">
        <f t="shared" si="44"/>
        <v>2015</v>
      </c>
    </row>
    <row r="579" spans="1:20" ht="60" hidden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5">
        <f t="shared" ref="P579:P642" si="45">ROUND(E579/D579*100,0)</f>
        <v>0</v>
      </c>
      <c r="Q579" s="5">
        <f t="shared" ref="Q579:Q642" si="46">IFERROR(ROUND(E579/L579,2),0)</f>
        <v>10</v>
      </c>
      <c r="R579" s="15">
        <f t="shared" ref="R579:R642" si="47">(((J579/60/60)/24)+DATE(1970,1,1))</f>
        <v>42450.589143518519</v>
      </c>
      <c r="S579" s="15">
        <f t="shared" ref="S579:S642" si="48">(((I579/60/60)/24)+DATE(1970,1,1))</f>
        <v>42510.589143518519</v>
      </c>
      <c r="T579">
        <f t="shared" ref="T579:T642" si="49">YEAR(R579)</f>
        <v>2016</v>
      </c>
    </row>
    <row r="580" spans="1:20" ht="30" hidden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5">
        <f t="shared" si="45"/>
        <v>0</v>
      </c>
      <c r="Q580" s="5">
        <f t="shared" si="46"/>
        <v>2</v>
      </c>
      <c r="R580" s="15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45" hidden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5">
        <f t="shared" si="45"/>
        <v>1</v>
      </c>
      <c r="Q581" s="5">
        <f t="shared" si="46"/>
        <v>35</v>
      </c>
      <c r="R581" s="15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60" hidden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5">
        <f t="shared" si="45"/>
        <v>0</v>
      </c>
      <c r="Q582" s="5">
        <f t="shared" si="46"/>
        <v>1</v>
      </c>
      <c r="R582" s="15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60" hidden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5">
        <f t="shared" si="45"/>
        <v>0</v>
      </c>
      <c r="Q583" s="5">
        <f t="shared" si="46"/>
        <v>0</v>
      </c>
      <c r="R583" s="15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60" hidden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5">
        <f t="shared" si="45"/>
        <v>0</v>
      </c>
      <c r="Q584" s="5">
        <f t="shared" si="46"/>
        <v>0</v>
      </c>
      <c r="R584" s="15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45" hidden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5">
        <f t="shared" si="45"/>
        <v>0</v>
      </c>
      <c r="Q585" s="5">
        <f t="shared" si="46"/>
        <v>1</v>
      </c>
      <c r="R585" s="15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45" hidden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5">
        <f t="shared" si="45"/>
        <v>1</v>
      </c>
      <c r="Q586" s="5">
        <f t="shared" si="46"/>
        <v>5</v>
      </c>
      <c r="R586" s="15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45" hidden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5">
        <f t="shared" si="45"/>
        <v>0</v>
      </c>
      <c r="Q587" s="5">
        <f t="shared" si="46"/>
        <v>0</v>
      </c>
      <c r="R587" s="15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45" hidden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5">
        <f t="shared" si="45"/>
        <v>1</v>
      </c>
      <c r="Q588" s="5">
        <f t="shared" si="46"/>
        <v>14</v>
      </c>
      <c r="R588" s="15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75" hidden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5">
        <f t="shared" si="45"/>
        <v>9</v>
      </c>
      <c r="Q589" s="5">
        <f t="shared" si="46"/>
        <v>389.29</v>
      </c>
      <c r="R589" s="15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60" hidden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5">
        <f t="shared" si="45"/>
        <v>3</v>
      </c>
      <c r="Q590" s="5">
        <f t="shared" si="46"/>
        <v>150.5</v>
      </c>
      <c r="R590" s="15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hidden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5">
        <f t="shared" si="45"/>
        <v>0</v>
      </c>
      <c r="Q591" s="5">
        <f t="shared" si="46"/>
        <v>1</v>
      </c>
      <c r="R591" s="15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60" hidden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5">
        <f t="shared" si="45"/>
        <v>4</v>
      </c>
      <c r="Q592" s="5">
        <f t="shared" si="46"/>
        <v>24.78</v>
      </c>
      <c r="R592" s="15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45" hidden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5">
        <f t="shared" si="45"/>
        <v>0</v>
      </c>
      <c r="Q593" s="5">
        <f t="shared" si="46"/>
        <v>30.5</v>
      </c>
      <c r="R593" s="15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60" hidden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5">
        <f t="shared" si="45"/>
        <v>3</v>
      </c>
      <c r="Q594" s="5">
        <f t="shared" si="46"/>
        <v>250</v>
      </c>
      <c r="R594" s="15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60" hidden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5">
        <f t="shared" si="45"/>
        <v>23</v>
      </c>
      <c r="Q595" s="5">
        <f t="shared" si="46"/>
        <v>16.43</v>
      </c>
      <c r="R595" s="15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30" hidden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5">
        <f t="shared" si="45"/>
        <v>0</v>
      </c>
      <c r="Q596" s="5">
        <f t="shared" si="46"/>
        <v>13</v>
      </c>
      <c r="R596" s="15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60" hidden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5">
        <f t="shared" si="45"/>
        <v>0</v>
      </c>
      <c r="Q597" s="5">
        <f t="shared" si="46"/>
        <v>53.25</v>
      </c>
      <c r="R597" s="15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45" hidden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5">
        <f t="shared" si="45"/>
        <v>0</v>
      </c>
      <c r="Q598" s="5">
        <f t="shared" si="46"/>
        <v>3</v>
      </c>
      <c r="R598" s="15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45" hidden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5">
        <f t="shared" si="45"/>
        <v>0</v>
      </c>
      <c r="Q599" s="5">
        <f t="shared" si="46"/>
        <v>10</v>
      </c>
      <c r="R599" s="15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30" hidden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5">
        <f t="shared" si="45"/>
        <v>34</v>
      </c>
      <c r="Q600" s="5">
        <f t="shared" si="46"/>
        <v>121.43</v>
      </c>
      <c r="R600" s="15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60" hidden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5">
        <f t="shared" si="45"/>
        <v>0</v>
      </c>
      <c r="Q601" s="5">
        <f t="shared" si="46"/>
        <v>15.5</v>
      </c>
      <c r="R601" s="15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30" hidden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5">
        <f t="shared" si="45"/>
        <v>2</v>
      </c>
      <c r="Q602" s="5">
        <f t="shared" si="46"/>
        <v>100</v>
      </c>
      <c r="R602" s="15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60" hidden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5">
        <f t="shared" si="45"/>
        <v>1</v>
      </c>
      <c r="Q603" s="5">
        <f t="shared" si="46"/>
        <v>23.33</v>
      </c>
      <c r="R603" s="15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45" hidden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5">
        <f t="shared" si="45"/>
        <v>0</v>
      </c>
      <c r="Q604" s="5">
        <f t="shared" si="46"/>
        <v>0</v>
      </c>
      <c r="R604" s="15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45" hidden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5">
        <f t="shared" si="45"/>
        <v>4</v>
      </c>
      <c r="Q605" s="5">
        <f t="shared" si="46"/>
        <v>45.39</v>
      </c>
      <c r="R605" s="15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60" hidden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5">
        <f t="shared" si="45"/>
        <v>0</v>
      </c>
      <c r="Q606" s="5">
        <f t="shared" si="46"/>
        <v>0</v>
      </c>
      <c r="R606" s="15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30" hidden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5">
        <f t="shared" si="45"/>
        <v>3</v>
      </c>
      <c r="Q607" s="5">
        <f t="shared" si="46"/>
        <v>16.38</v>
      </c>
      <c r="R607" s="15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60" hidden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5">
        <f t="shared" si="45"/>
        <v>0</v>
      </c>
      <c r="Q608" s="5">
        <f t="shared" si="46"/>
        <v>10</v>
      </c>
      <c r="R608" s="15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60" hidden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5">
        <f t="shared" si="45"/>
        <v>0</v>
      </c>
      <c r="Q609" s="5">
        <f t="shared" si="46"/>
        <v>0</v>
      </c>
      <c r="R609" s="15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60" hidden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5">
        <f t="shared" si="45"/>
        <v>1</v>
      </c>
      <c r="Q610" s="5">
        <f t="shared" si="46"/>
        <v>292.2</v>
      </c>
      <c r="R610" s="15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60" hidden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5">
        <f t="shared" si="45"/>
        <v>1</v>
      </c>
      <c r="Q611" s="5">
        <f t="shared" si="46"/>
        <v>5</v>
      </c>
      <c r="R611" s="15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45" hidden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5">
        <f t="shared" si="45"/>
        <v>0</v>
      </c>
      <c r="Q612" s="5">
        <f t="shared" si="46"/>
        <v>0</v>
      </c>
      <c r="R612" s="15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60" hidden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5">
        <f t="shared" si="45"/>
        <v>0</v>
      </c>
      <c r="Q613" s="5">
        <f t="shared" si="46"/>
        <v>0</v>
      </c>
      <c r="R613" s="15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30" hidden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5">
        <f t="shared" si="45"/>
        <v>0</v>
      </c>
      <c r="Q614" s="5">
        <f t="shared" si="46"/>
        <v>0</v>
      </c>
      <c r="R614" s="15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60" hidden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5">
        <f t="shared" si="45"/>
        <v>21</v>
      </c>
      <c r="Q615" s="5">
        <f t="shared" si="46"/>
        <v>105.93</v>
      </c>
      <c r="R615" s="15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45" hidden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5">
        <f t="shared" si="45"/>
        <v>0</v>
      </c>
      <c r="Q616" s="5">
        <f t="shared" si="46"/>
        <v>0</v>
      </c>
      <c r="R616" s="15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45" hidden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5">
        <f t="shared" si="45"/>
        <v>0</v>
      </c>
      <c r="Q617" s="5">
        <f t="shared" si="46"/>
        <v>0</v>
      </c>
      <c r="R617" s="15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60" hidden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5">
        <f t="shared" si="45"/>
        <v>0</v>
      </c>
      <c r="Q618" s="5">
        <f t="shared" si="46"/>
        <v>0</v>
      </c>
      <c r="R618" s="15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60" hidden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5">
        <f t="shared" si="45"/>
        <v>3</v>
      </c>
      <c r="Q619" s="5">
        <f t="shared" si="46"/>
        <v>20</v>
      </c>
      <c r="R619" s="15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60" hidden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5">
        <f t="shared" si="45"/>
        <v>0</v>
      </c>
      <c r="Q620" s="5">
        <f t="shared" si="46"/>
        <v>0</v>
      </c>
      <c r="R620" s="15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30" hidden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5">
        <f t="shared" si="45"/>
        <v>0</v>
      </c>
      <c r="Q621" s="5">
        <f t="shared" si="46"/>
        <v>1</v>
      </c>
      <c r="R621" s="15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45" hidden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5">
        <f t="shared" si="45"/>
        <v>1</v>
      </c>
      <c r="Q622" s="5">
        <f t="shared" si="46"/>
        <v>300</v>
      </c>
      <c r="R622" s="15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60" hidden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5">
        <f t="shared" si="45"/>
        <v>1</v>
      </c>
      <c r="Q623" s="5">
        <f t="shared" si="46"/>
        <v>87</v>
      </c>
      <c r="R623" s="15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60" hidden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5">
        <f t="shared" si="45"/>
        <v>6</v>
      </c>
      <c r="Q624" s="5">
        <f t="shared" si="46"/>
        <v>37.89</v>
      </c>
      <c r="R624" s="15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60" hidden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5">
        <f t="shared" si="45"/>
        <v>0</v>
      </c>
      <c r="Q625" s="5">
        <f t="shared" si="46"/>
        <v>0</v>
      </c>
      <c r="R625" s="15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45" hidden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5">
        <f t="shared" si="45"/>
        <v>0</v>
      </c>
      <c r="Q626" s="5">
        <f t="shared" si="46"/>
        <v>0</v>
      </c>
      <c r="R626" s="15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60" hidden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5">
        <f t="shared" si="45"/>
        <v>0</v>
      </c>
      <c r="Q627" s="5">
        <f t="shared" si="46"/>
        <v>0</v>
      </c>
      <c r="R627" s="15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60" hidden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5">
        <f t="shared" si="45"/>
        <v>17</v>
      </c>
      <c r="Q628" s="5">
        <f t="shared" si="46"/>
        <v>111.41</v>
      </c>
      <c r="R628" s="15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60" hidden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5">
        <f t="shared" si="45"/>
        <v>0</v>
      </c>
      <c r="Q629" s="5">
        <f t="shared" si="46"/>
        <v>90</v>
      </c>
      <c r="R629" s="15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45" hidden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5">
        <f t="shared" si="45"/>
        <v>0</v>
      </c>
      <c r="Q630" s="5">
        <f t="shared" si="46"/>
        <v>0</v>
      </c>
      <c r="R630" s="15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60" hidden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5">
        <f t="shared" si="45"/>
        <v>0</v>
      </c>
      <c r="Q631" s="5">
        <f t="shared" si="46"/>
        <v>116.67</v>
      </c>
      <c r="R631" s="15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60" hidden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5">
        <f t="shared" si="45"/>
        <v>0</v>
      </c>
      <c r="Q632" s="5">
        <f t="shared" si="46"/>
        <v>10</v>
      </c>
      <c r="R632" s="15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45" hidden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5">
        <f t="shared" si="45"/>
        <v>1</v>
      </c>
      <c r="Q633" s="5">
        <f t="shared" si="46"/>
        <v>76.67</v>
      </c>
      <c r="R633" s="15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45" hidden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5">
        <f t="shared" si="45"/>
        <v>0</v>
      </c>
      <c r="Q634" s="5">
        <f t="shared" si="46"/>
        <v>0</v>
      </c>
      <c r="R634" s="15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45" hidden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5">
        <f t="shared" si="45"/>
        <v>12</v>
      </c>
      <c r="Q635" s="5">
        <f t="shared" si="46"/>
        <v>49.8</v>
      </c>
      <c r="R635" s="15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45" hidden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5">
        <f t="shared" si="45"/>
        <v>0</v>
      </c>
      <c r="Q636" s="5">
        <f t="shared" si="46"/>
        <v>1</v>
      </c>
      <c r="R636" s="15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30" hidden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5">
        <f t="shared" si="45"/>
        <v>0</v>
      </c>
      <c r="Q637" s="5">
        <f t="shared" si="46"/>
        <v>2</v>
      </c>
      <c r="R637" s="15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45" hidden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5">
        <f t="shared" si="45"/>
        <v>0</v>
      </c>
      <c r="Q638" s="5">
        <f t="shared" si="46"/>
        <v>4</v>
      </c>
      <c r="R638" s="15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60" hidden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5">
        <f t="shared" si="45"/>
        <v>0</v>
      </c>
      <c r="Q639" s="5">
        <f t="shared" si="46"/>
        <v>0</v>
      </c>
      <c r="R639" s="15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hidden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5">
        <f t="shared" si="45"/>
        <v>0</v>
      </c>
      <c r="Q640" s="5">
        <f t="shared" si="46"/>
        <v>3</v>
      </c>
      <c r="R640" s="15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30" hidden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5">
        <f t="shared" si="45"/>
        <v>0</v>
      </c>
      <c r="Q641" s="5">
        <f t="shared" si="46"/>
        <v>1</v>
      </c>
      <c r="R641" s="15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60" hidden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5">
        <f t="shared" si="45"/>
        <v>144</v>
      </c>
      <c r="Q642" s="5">
        <f t="shared" si="46"/>
        <v>50.5</v>
      </c>
      <c r="R642" s="15">
        <f t="shared" si="47"/>
        <v>42683.420312500006</v>
      </c>
      <c r="S642" s="15">
        <f t="shared" si="48"/>
        <v>42698.958333333328</v>
      </c>
      <c r="T642">
        <f t="shared" si="49"/>
        <v>2016</v>
      </c>
    </row>
    <row r="643" spans="1:20" ht="60" hidden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5">
        <f t="shared" ref="P643:P706" si="50">ROUND(E643/D643*100,0)</f>
        <v>119</v>
      </c>
      <c r="Q643" s="5">
        <f t="shared" ref="Q643:Q706" si="51">IFERROR(ROUND(E643/L643,2),0)</f>
        <v>151.32</v>
      </c>
      <c r="R643" s="15">
        <f t="shared" ref="R643:R706" si="52">(((J643/60/60)/24)+DATE(1970,1,1))</f>
        <v>42199.57</v>
      </c>
      <c r="S643" s="15">
        <f t="shared" ref="S643:S706" si="53">(((I643/60/60)/24)+DATE(1970,1,1))</f>
        <v>42229.57</v>
      </c>
      <c r="T643">
        <f t="shared" ref="T643:T706" si="54">YEAR(R643)</f>
        <v>2015</v>
      </c>
    </row>
    <row r="644" spans="1:20" ht="60" hidden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5">
        <f t="shared" si="50"/>
        <v>1460</v>
      </c>
      <c r="Q644" s="5">
        <f t="shared" si="51"/>
        <v>134.36000000000001</v>
      </c>
      <c r="R644" s="15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45" hidden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5">
        <f t="shared" si="50"/>
        <v>106</v>
      </c>
      <c r="Q645" s="5">
        <f t="shared" si="51"/>
        <v>174.03</v>
      </c>
      <c r="R645" s="15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60" hidden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5">
        <f t="shared" si="50"/>
        <v>300</v>
      </c>
      <c r="Q646" s="5">
        <f t="shared" si="51"/>
        <v>73.489999999999995</v>
      </c>
      <c r="R646" s="15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30" hidden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5">
        <f t="shared" si="50"/>
        <v>279</v>
      </c>
      <c r="Q647" s="5">
        <f t="shared" si="51"/>
        <v>23.52</v>
      </c>
      <c r="R647" s="15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60" hidden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5">
        <f t="shared" si="50"/>
        <v>132</v>
      </c>
      <c r="Q648" s="5">
        <f t="shared" si="51"/>
        <v>39.07</v>
      </c>
      <c r="R648" s="15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60" hidden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5">
        <f t="shared" si="50"/>
        <v>107</v>
      </c>
      <c r="Q649" s="5">
        <f t="shared" si="51"/>
        <v>125.94</v>
      </c>
      <c r="R649" s="15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30" hidden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5">
        <f t="shared" si="50"/>
        <v>127</v>
      </c>
      <c r="Q650" s="5">
        <f t="shared" si="51"/>
        <v>1644</v>
      </c>
      <c r="R650" s="15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60" hidden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5">
        <f t="shared" si="50"/>
        <v>140</v>
      </c>
      <c r="Q651" s="5">
        <f t="shared" si="51"/>
        <v>42.67</v>
      </c>
      <c r="R651" s="15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60" hidden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5">
        <f t="shared" si="50"/>
        <v>112</v>
      </c>
      <c r="Q652" s="5">
        <f t="shared" si="51"/>
        <v>35.130000000000003</v>
      </c>
      <c r="R652" s="15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60" hidden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5">
        <f t="shared" si="50"/>
        <v>101</v>
      </c>
      <c r="Q653" s="5">
        <f t="shared" si="51"/>
        <v>239.35</v>
      </c>
      <c r="R653" s="15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60" hidden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5">
        <f t="shared" si="50"/>
        <v>100</v>
      </c>
      <c r="Q654" s="5">
        <f t="shared" si="51"/>
        <v>107.64</v>
      </c>
      <c r="R654" s="15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60" hidden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5">
        <f t="shared" si="50"/>
        <v>141</v>
      </c>
      <c r="Q655" s="5">
        <f t="shared" si="51"/>
        <v>95.83</v>
      </c>
      <c r="R655" s="15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60" hidden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5">
        <f t="shared" si="50"/>
        <v>267</v>
      </c>
      <c r="Q656" s="5">
        <f t="shared" si="51"/>
        <v>31.66</v>
      </c>
      <c r="R656" s="15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45" hidden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5">
        <f t="shared" si="50"/>
        <v>147</v>
      </c>
      <c r="Q657" s="5">
        <f t="shared" si="51"/>
        <v>42.89</v>
      </c>
      <c r="R657" s="15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60" hidden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5">
        <f t="shared" si="50"/>
        <v>214</v>
      </c>
      <c r="Q658" s="5">
        <f t="shared" si="51"/>
        <v>122.74</v>
      </c>
      <c r="R658" s="15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60" hidden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5">
        <f t="shared" si="50"/>
        <v>126</v>
      </c>
      <c r="Q659" s="5">
        <f t="shared" si="51"/>
        <v>190.45</v>
      </c>
      <c r="R659" s="15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60" hidden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5">
        <f t="shared" si="50"/>
        <v>104</v>
      </c>
      <c r="Q660" s="5">
        <f t="shared" si="51"/>
        <v>109.34</v>
      </c>
      <c r="R660" s="15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hidden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5">
        <f t="shared" si="50"/>
        <v>101</v>
      </c>
      <c r="Q661" s="5">
        <f t="shared" si="51"/>
        <v>143.66999999999999</v>
      </c>
      <c r="R661" s="15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60" hidden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5">
        <f t="shared" si="50"/>
        <v>3</v>
      </c>
      <c r="Q662" s="5">
        <f t="shared" si="51"/>
        <v>84.94</v>
      </c>
      <c r="R662" s="15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45" hidden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5">
        <f t="shared" si="50"/>
        <v>1</v>
      </c>
      <c r="Q663" s="5">
        <f t="shared" si="51"/>
        <v>10.56</v>
      </c>
      <c r="R663" s="15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45" hidden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5">
        <f t="shared" si="50"/>
        <v>0</v>
      </c>
      <c r="Q664" s="5">
        <f t="shared" si="51"/>
        <v>39</v>
      </c>
      <c r="R664" s="15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60" hidden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5">
        <f t="shared" si="50"/>
        <v>0</v>
      </c>
      <c r="Q665" s="5">
        <f t="shared" si="51"/>
        <v>100</v>
      </c>
      <c r="R665" s="15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60" hidden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5">
        <f t="shared" si="50"/>
        <v>8</v>
      </c>
      <c r="Q666" s="5">
        <f t="shared" si="51"/>
        <v>31.17</v>
      </c>
      <c r="R666" s="15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60" hidden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5">
        <f t="shared" si="50"/>
        <v>19</v>
      </c>
      <c r="Q667" s="5">
        <f t="shared" si="51"/>
        <v>155.33000000000001</v>
      </c>
      <c r="R667" s="15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60" hidden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5">
        <f t="shared" si="50"/>
        <v>0</v>
      </c>
      <c r="Q668" s="5">
        <f t="shared" si="51"/>
        <v>2</v>
      </c>
      <c r="R668" s="15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60" hidden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5">
        <f t="shared" si="50"/>
        <v>10</v>
      </c>
      <c r="Q669" s="5">
        <f t="shared" si="51"/>
        <v>178.93</v>
      </c>
      <c r="R669" s="15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45" hidden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5">
        <f t="shared" si="50"/>
        <v>5</v>
      </c>
      <c r="Q670" s="5">
        <f t="shared" si="51"/>
        <v>27.36</v>
      </c>
      <c r="R670" s="15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60" hidden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5">
        <f t="shared" si="50"/>
        <v>22</v>
      </c>
      <c r="Q671" s="5">
        <f t="shared" si="51"/>
        <v>1536.25</v>
      </c>
      <c r="R671" s="15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60" hidden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5">
        <f t="shared" si="50"/>
        <v>29</v>
      </c>
      <c r="Q672" s="5">
        <f t="shared" si="51"/>
        <v>85</v>
      </c>
      <c r="R672" s="15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60" hidden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5">
        <f t="shared" si="50"/>
        <v>39</v>
      </c>
      <c r="Q673" s="5">
        <f t="shared" si="51"/>
        <v>788.53</v>
      </c>
      <c r="R673" s="15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60" hidden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5">
        <f t="shared" si="50"/>
        <v>22</v>
      </c>
      <c r="Q674" s="5">
        <f t="shared" si="51"/>
        <v>50.3</v>
      </c>
      <c r="R674" s="15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60" hidden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5">
        <f t="shared" si="50"/>
        <v>0</v>
      </c>
      <c r="Q675" s="5">
        <f t="shared" si="51"/>
        <v>68.33</v>
      </c>
      <c r="R675" s="15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30" hidden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5">
        <f t="shared" si="50"/>
        <v>0</v>
      </c>
      <c r="Q676" s="5">
        <f t="shared" si="51"/>
        <v>7.5</v>
      </c>
      <c r="R676" s="15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60" hidden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5">
        <f t="shared" si="50"/>
        <v>15</v>
      </c>
      <c r="Q677" s="5">
        <f t="shared" si="51"/>
        <v>34.270000000000003</v>
      </c>
      <c r="R677" s="15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60" hidden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5">
        <f t="shared" si="50"/>
        <v>1</v>
      </c>
      <c r="Q678" s="5">
        <f t="shared" si="51"/>
        <v>61.29</v>
      </c>
      <c r="R678" s="15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75" hidden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5">
        <f t="shared" si="50"/>
        <v>26</v>
      </c>
      <c r="Q679" s="5">
        <f t="shared" si="51"/>
        <v>133.25</v>
      </c>
      <c r="R679" s="15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60" hidden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5">
        <f t="shared" si="50"/>
        <v>4</v>
      </c>
      <c r="Q680" s="5">
        <f t="shared" si="51"/>
        <v>65.180000000000007</v>
      </c>
      <c r="R680" s="15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60" hidden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5">
        <f t="shared" si="50"/>
        <v>15</v>
      </c>
      <c r="Q681" s="5">
        <f t="shared" si="51"/>
        <v>93.9</v>
      </c>
      <c r="R681" s="15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60" hidden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5">
        <f t="shared" si="50"/>
        <v>26</v>
      </c>
      <c r="Q682" s="5">
        <f t="shared" si="51"/>
        <v>150.65</v>
      </c>
      <c r="R682" s="15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60" hidden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5">
        <f t="shared" si="50"/>
        <v>0</v>
      </c>
      <c r="Q683" s="5">
        <f t="shared" si="51"/>
        <v>1</v>
      </c>
      <c r="R683" s="15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45" hidden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5">
        <f t="shared" si="50"/>
        <v>0</v>
      </c>
      <c r="Q684" s="5">
        <f t="shared" si="51"/>
        <v>13.25</v>
      </c>
      <c r="R684" s="15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60" hidden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5">
        <f t="shared" si="50"/>
        <v>1</v>
      </c>
      <c r="Q685" s="5">
        <f t="shared" si="51"/>
        <v>99.33</v>
      </c>
      <c r="R685" s="15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30" hidden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5">
        <f t="shared" si="50"/>
        <v>7</v>
      </c>
      <c r="Q686" s="5">
        <f t="shared" si="51"/>
        <v>177.39</v>
      </c>
      <c r="R686" s="15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60" hidden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5">
        <f t="shared" si="50"/>
        <v>28</v>
      </c>
      <c r="Q687" s="5">
        <f t="shared" si="51"/>
        <v>55.3</v>
      </c>
      <c r="R687" s="15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60" hidden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5">
        <f t="shared" si="50"/>
        <v>0</v>
      </c>
      <c r="Q688" s="5">
        <f t="shared" si="51"/>
        <v>0</v>
      </c>
      <c r="R688" s="15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60" hidden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5">
        <f t="shared" si="50"/>
        <v>4</v>
      </c>
      <c r="Q689" s="5">
        <f t="shared" si="51"/>
        <v>591.66999999999996</v>
      </c>
      <c r="R689" s="15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60" hidden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5">
        <f t="shared" si="50"/>
        <v>73</v>
      </c>
      <c r="Q690" s="5">
        <f t="shared" si="51"/>
        <v>405.5</v>
      </c>
      <c r="R690" s="15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60" hidden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5">
        <f t="shared" si="50"/>
        <v>58</v>
      </c>
      <c r="Q691" s="5">
        <f t="shared" si="51"/>
        <v>343.15</v>
      </c>
      <c r="R691" s="15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30" hidden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5">
        <f t="shared" si="50"/>
        <v>12</v>
      </c>
      <c r="Q692" s="5">
        <f t="shared" si="51"/>
        <v>72.59</v>
      </c>
      <c r="R692" s="15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45" hidden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5">
        <f t="shared" si="50"/>
        <v>1</v>
      </c>
      <c r="Q693" s="5">
        <f t="shared" si="51"/>
        <v>26</v>
      </c>
      <c r="R693" s="15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60" hidden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5">
        <f t="shared" si="50"/>
        <v>7</v>
      </c>
      <c r="Q694" s="5">
        <f t="shared" si="51"/>
        <v>6.5</v>
      </c>
      <c r="R694" s="15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45" hidden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5">
        <f t="shared" si="50"/>
        <v>35</v>
      </c>
      <c r="Q695" s="5">
        <f t="shared" si="51"/>
        <v>119.39</v>
      </c>
      <c r="R695" s="15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60" hidden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5">
        <f t="shared" si="50"/>
        <v>0</v>
      </c>
      <c r="Q696" s="5">
        <f t="shared" si="51"/>
        <v>84.29</v>
      </c>
      <c r="R696" s="15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60" hidden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5">
        <f t="shared" si="50"/>
        <v>1</v>
      </c>
      <c r="Q697" s="5">
        <f t="shared" si="51"/>
        <v>90.86</v>
      </c>
      <c r="R697" s="15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30" hidden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5">
        <f t="shared" si="50"/>
        <v>0</v>
      </c>
      <c r="Q698" s="5">
        <f t="shared" si="51"/>
        <v>1</v>
      </c>
      <c r="R698" s="15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60" hidden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5">
        <f t="shared" si="50"/>
        <v>46</v>
      </c>
      <c r="Q699" s="5">
        <f t="shared" si="51"/>
        <v>20.34</v>
      </c>
      <c r="R699" s="15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60" hidden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5">
        <f t="shared" si="50"/>
        <v>15</v>
      </c>
      <c r="Q700" s="5">
        <f t="shared" si="51"/>
        <v>530.69000000000005</v>
      </c>
      <c r="R700" s="15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60" hidden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5">
        <f t="shared" si="50"/>
        <v>82</v>
      </c>
      <c r="Q701" s="5">
        <f t="shared" si="51"/>
        <v>120.39</v>
      </c>
      <c r="R701" s="15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60" hidden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5">
        <f t="shared" si="50"/>
        <v>3</v>
      </c>
      <c r="Q702" s="5">
        <f t="shared" si="51"/>
        <v>13</v>
      </c>
      <c r="R702" s="15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60" hidden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5">
        <f t="shared" si="50"/>
        <v>27</v>
      </c>
      <c r="Q703" s="5">
        <f t="shared" si="51"/>
        <v>291.33</v>
      </c>
      <c r="R703" s="15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60" hidden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5">
        <f t="shared" si="50"/>
        <v>31</v>
      </c>
      <c r="Q704" s="5">
        <f t="shared" si="51"/>
        <v>124.92</v>
      </c>
      <c r="R704" s="15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45" hidden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5">
        <f t="shared" si="50"/>
        <v>6</v>
      </c>
      <c r="Q705" s="5">
        <f t="shared" si="51"/>
        <v>119.57</v>
      </c>
      <c r="R705" s="15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45" hidden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5">
        <f t="shared" si="50"/>
        <v>1</v>
      </c>
      <c r="Q706" s="5">
        <f t="shared" si="51"/>
        <v>120.25</v>
      </c>
      <c r="R706" s="15">
        <f t="shared" si="52"/>
        <v>42726.192916666667</v>
      </c>
      <c r="S706" s="15">
        <f t="shared" si="53"/>
        <v>42786.192916666667</v>
      </c>
      <c r="T706">
        <f t="shared" si="54"/>
        <v>2016</v>
      </c>
    </row>
    <row r="707" spans="1:20" ht="30" hidden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5">
        <f t="shared" ref="P707:P770" si="55">ROUND(E707/D707*100,0)</f>
        <v>1</v>
      </c>
      <c r="Q707" s="5">
        <f t="shared" ref="Q707:Q770" si="56">IFERROR(ROUND(E707/L707,2),0)</f>
        <v>195.4</v>
      </c>
      <c r="R707" s="15">
        <f t="shared" ref="R707:R770" si="57">(((J707/60/60)/24)+DATE(1970,1,1))</f>
        <v>42726.491643518515</v>
      </c>
      <c r="S707" s="15">
        <f t="shared" ref="S707:S770" si="58">(((I707/60/60)/24)+DATE(1970,1,1))</f>
        <v>42756.491643518515</v>
      </c>
      <c r="T707">
        <f t="shared" ref="T707:T770" si="59">YEAR(R707)</f>
        <v>2016</v>
      </c>
    </row>
    <row r="708" spans="1:20" ht="60" hidden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5">
        <f t="shared" si="55"/>
        <v>0</v>
      </c>
      <c r="Q708" s="5">
        <f t="shared" si="56"/>
        <v>0</v>
      </c>
      <c r="R708" s="15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60" hidden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5">
        <f t="shared" si="55"/>
        <v>79</v>
      </c>
      <c r="Q709" s="5">
        <f t="shared" si="56"/>
        <v>117.7</v>
      </c>
      <c r="R709" s="15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60" hidden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5">
        <f t="shared" si="55"/>
        <v>22</v>
      </c>
      <c r="Q710" s="5">
        <f t="shared" si="56"/>
        <v>23.95</v>
      </c>
      <c r="R710" s="15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30" hidden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5">
        <f t="shared" si="55"/>
        <v>0</v>
      </c>
      <c r="Q711" s="5">
        <f t="shared" si="56"/>
        <v>30.5</v>
      </c>
      <c r="R711" s="15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45" hidden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5">
        <f t="shared" si="55"/>
        <v>0</v>
      </c>
      <c r="Q712" s="5">
        <f t="shared" si="56"/>
        <v>0</v>
      </c>
      <c r="R712" s="15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60" hidden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5">
        <f t="shared" si="55"/>
        <v>34</v>
      </c>
      <c r="Q713" s="5">
        <f t="shared" si="56"/>
        <v>99.97</v>
      </c>
      <c r="R713" s="15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60" hidden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5">
        <f t="shared" si="55"/>
        <v>0</v>
      </c>
      <c r="Q714" s="5">
        <f t="shared" si="56"/>
        <v>26.25</v>
      </c>
      <c r="R714" s="15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60" hidden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5">
        <f t="shared" si="55"/>
        <v>1</v>
      </c>
      <c r="Q715" s="5">
        <f t="shared" si="56"/>
        <v>199</v>
      </c>
      <c r="R715" s="15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45" hidden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5">
        <f t="shared" si="55"/>
        <v>15</v>
      </c>
      <c r="Q716" s="5">
        <f t="shared" si="56"/>
        <v>80.319999999999993</v>
      </c>
      <c r="R716" s="15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60" hidden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5">
        <f t="shared" si="55"/>
        <v>5</v>
      </c>
      <c r="Q717" s="5">
        <f t="shared" si="56"/>
        <v>115.75</v>
      </c>
      <c r="R717" s="15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45" hidden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5">
        <f t="shared" si="55"/>
        <v>10</v>
      </c>
      <c r="Q718" s="5">
        <f t="shared" si="56"/>
        <v>44.69</v>
      </c>
      <c r="R718" s="15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ht="30" hidden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5">
        <f t="shared" si="55"/>
        <v>0</v>
      </c>
      <c r="Q719" s="5">
        <f t="shared" si="56"/>
        <v>76.25</v>
      </c>
      <c r="R719" s="15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60" hidden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5">
        <f t="shared" si="55"/>
        <v>1</v>
      </c>
      <c r="Q720" s="5">
        <f t="shared" si="56"/>
        <v>22.5</v>
      </c>
      <c r="R720" s="15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60" hidden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5">
        <f t="shared" si="55"/>
        <v>1</v>
      </c>
      <c r="Q721" s="5">
        <f t="shared" si="56"/>
        <v>19.399999999999999</v>
      </c>
      <c r="R721" s="15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45" hidden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5">
        <f t="shared" si="55"/>
        <v>144</v>
      </c>
      <c r="Q722" s="5">
        <f t="shared" si="56"/>
        <v>66.709999999999994</v>
      </c>
      <c r="R722" s="15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60" hidden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5">
        <f t="shared" si="55"/>
        <v>122</v>
      </c>
      <c r="Q723" s="5">
        <f t="shared" si="56"/>
        <v>84.14</v>
      </c>
      <c r="R723" s="15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60" hidden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5">
        <f t="shared" si="55"/>
        <v>132</v>
      </c>
      <c r="Q724" s="5">
        <f t="shared" si="56"/>
        <v>215.73</v>
      </c>
      <c r="R724" s="15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45" hidden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5">
        <f t="shared" si="55"/>
        <v>109</v>
      </c>
      <c r="Q725" s="5">
        <f t="shared" si="56"/>
        <v>54.69</v>
      </c>
      <c r="R725" s="15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60" hidden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5">
        <f t="shared" si="55"/>
        <v>105</v>
      </c>
      <c r="Q726" s="5">
        <f t="shared" si="56"/>
        <v>51.63</v>
      </c>
      <c r="R726" s="15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45" hidden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5">
        <f t="shared" si="55"/>
        <v>100</v>
      </c>
      <c r="Q727" s="5">
        <f t="shared" si="56"/>
        <v>143.36000000000001</v>
      </c>
      <c r="R727" s="15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60" hidden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5">
        <f t="shared" si="55"/>
        <v>101</v>
      </c>
      <c r="Q728" s="5">
        <f t="shared" si="56"/>
        <v>72.430000000000007</v>
      </c>
      <c r="R728" s="15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60" hidden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5">
        <f t="shared" si="55"/>
        <v>156</v>
      </c>
      <c r="Q729" s="5">
        <f t="shared" si="56"/>
        <v>36.53</v>
      </c>
      <c r="R729" s="15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45" hidden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5">
        <f t="shared" si="55"/>
        <v>106</v>
      </c>
      <c r="Q730" s="5">
        <f t="shared" si="56"/>
        <v>60.9</v>
      </c>
      <c r="R730" s="15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60" hidden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5">
        <f t="shared" si="55"/>
        <v>131</v>
      </c>
      <c r="Q731" s="5">
        <f t="shared" si="56"/>
        <v>43.55</v>
      </c>
      <c r="R731" s="15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30" hidden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5">
        <f t="shared" si="55"/>
        <v>132</v>
      </c>
      <c r="Q732" s="5">
        <f t="shared" si="56"/>
        <v>99.77</v>
      </c>
      <c r="R732" s="15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45" hidden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5">
        <f t="shared" si="55"/>
        <v>126</v>
      </c>
      <c r="Q733" s="5">
        <f t="shared" si="56"/>
        <v>88.73</v>
      </c>
      <c r="R733" s="15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60" hidden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5">
        <f t="shared" si="55"/>
        <v>160</v>
      </c>
      <c r="Q734" s="5">
        <f t="shared" si="56"/>
        <v>4.92</v>
      </c>
      <c r="R734" s="15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60" hidden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5">
        <f t="shared" si="55"/>
        <v>120</v>
      </c>
      <c r="Q735" s="5">
        <f t="shared" si="56"/>
        <v>17.82</v>
      </c>
      <c r="R735" s="15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45" hidden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5">
        <f t="shared" si="55"/>
        <v>126</v>
      </c>
      <c r="Q736" s="5">
        <f t="shared" si="56"/>
        <v>187.19</v>
      </c>
      <c r="R736" s="15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45" hidden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5">
        <f t="shared" si="55"/>
        <v>114</v>
      </c>
      <c r="Q737" s="5">
        <f t="shared" si="56"/>
        <v>234.81</v>
      </c>
      <c r="R737" s="15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60" hidden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5">
        <f t="shared" si="55"/>
        <v>315</v>
      </c>
      <c r="Q738" s="5">
        <f t="shared" si="56"/>
        <v>105.05</v>
      </c>
      <c r="R738" s="15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60" hidden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5">
        <f t="shared" si="55"/>
        <v>122</v>
      </c>
      <c r="Q739" s="5">
        <f t="shared" si="56"/>
        <v>56.67</v>
      </c>
      <c r="R739" s="15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30" hidden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5">
        <f t="shared" si="55"/>
        <v>107</v>
      </c>
      <c r="Q740" s="5">
        <f t="shared" si="56"/>
        <v>39.049999999999997</v>
      </c>
      <c r="R740" s="15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60" hidden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5">
        <f t="shared" si="55"/>
        <v>158</v>
      </c>
      <c r="Q741" s="5">
        <f t="shared" si="56"/>
        <v>68.349999999999994</v>
      </c>
      <c r="R741" s="15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60" hidden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5">
        <f t="shared" si="55"/>
        <v>107</v>
      </c>
      <c r="Q742" s="5">
        <f t="shared" si="56"/>
        <v>169.58</v>
      </c>
      <c r="R742" s="15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30" hidden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5">
        <f t="shared" si="55"/>
        <v>102</v>
      </c>
      <c r="Q743" s="5">
        <f t="shared" si="56"/>
        <v>141.41999999999999</v>
      </c>
      <c r="R743" s="15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60" hidden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5">
        <f t="shared" si="55"/>
        <v>111</v>
      </c>
      <c r="Q744" s="5">
        <f t="shared" si="56"/>
        <v>67.39</v>
      </c>
      <c r="R744" s="15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60" hidden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5">
        <f t="shared" si="55"/>
        <v>148</v>
      </c>
      <c r="Q745" s="5">
        <f t="shared" si="56"/>
        <v>54.27</v>
      </c>
      <c r="R745" s="15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45" hidden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5">
        <f t="shared" si="55"/>
        <v>102</v>
      </c>
      <c r="Q746" s="5">
        <f t="shared" si="56"/>
        <v>82.52</v>
      </c>
      <c r="R746" s="15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60" hidden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5">
        <f t="shared" si="55"/>
        <v>179</v>
      </c>
      <c r="Q747" s="5">
        <f t="shared" si="56"/>
        <v>53.73</v>
      </c>
      <c r="R747" s="15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30" hidden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5">
        <f t="shared" si="55"/>
        <v>111</v>
      </c>
      <c r="Q748" s="5">
        <f t="shared" si="56"/>
        <v>34.21</v>
      </c>
      <c r="R748" s="15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60" hidden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5">
        <f t="shared" si="55"/>
        <v>100</v>
      </c>
      <c r="Q749" s="5">
        <f t="shared" si="56"/>
        <v>127.33</v>
      </c>
      <c r="R749" s="15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45" hidden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5">
        <f t="shared" si="55"/>
        <v>100</v>
      </c>
      <c r="Q750" s="5">
        <f t="shared" si="56"/>
        <v>45.57</v>
      </c>
      <c r="R750" s="15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60" hidden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5">
        <f t="shared" si="55"/>
        <v>106</v>
      </c>
      <c r="Q751" s="5">
        <f t="shared" si="56"/>
        <v>95.96</v>
      </c>
      <c r="R751" s="15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60" hidden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5">
        <f t="shared" si="55"/>
        <v>103</v>
      </c>
      <c r="Q752" s="5">
        <f t="shared" si="56"/>
        <v>77.27</v>
      </c>
      <c r="R752" s="15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45" hidden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5">
        <f t="shared" si="55"/>
        <v>119</v>
      </c>
      <c r="Q753" s="5">
        <f t="shared" si="56"/>
        <v>57.34</v>
      </c>
      <c r="R753" s="15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60" hidden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5">
        <f t="shared" si="55"/>
        <v>112</v>
      </c>
      <c r="Q754" s="5">
        <f t="shared" si="56"/>
        <v>53.19</v>
      </c>
      <c r="R754" s="15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60" hidden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5">
        <f t="shared" si="55"/>
        <v>128</v>
      </c>
      <c r="Q755" s="5">
        <f t="shared" si="56"/>
        <v>492.31</v>
      </c>
      <c r="R755" s="15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60" hidden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5">
        <f t="shared" si="55"/>
        <v>104</v>
      </c>
      <c r="Q756" s="5">
        <f t="shared" si="56"/>
        <v>42.35</v>
      </c>
      <c r="R756" s="15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45" hidden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5">
        <f t="shared" si="55"/>
        <v>102</v>
      </c>
      <c r="Q757" s="5">
        <f t="shared" si="56"/>
        <v>37.47</v>
      </c>
      <c r="R757" s="15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45" hidden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5">
        <f t="shared" si="55"/>
        <v>118</v>
      </c>
      <c r="Q758" s="5">
        <f t="shared" si="56"/>
        <v>37.450000000000003</v>
      </c>
      <c r="R758" s="15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60" hidden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5">
        <f t="shared" si="55"/>
        <v>238</v>
      </c>
      <c r="Q759" s="5">
        <f t="shared" si="56"/>
        <v>33.06</v>
      </c>
      <c r="R759" s="15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45" hidden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5">
        <f t="shared" si="55"/>
        <v>102</v>
      </c>
      <c r="Q760" s="5">
        <f t="shared" si="56"/>
        <v>134.21</v>
      </c>
      <c r="R760" s="15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45" hidden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5">
        <f t="shared" si="55"/>
        <v>102</v>
      </c>
      <c r="Q761" s="5">
        <f t="shared" si="56"/>
        <v>51.47</v>
      </c>
      <c r="R761" s="15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60" hidden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5">
        <f t="shared" si="55"/>
        <v>0</v>
      </c>
      <c r="Q762" s="5">
        <f t="shared" si="56"/>
        <v>0</v>
      </c>
      <c r="R762" s="15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45" hidden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5">
        <f t="shared" si="55"/>
        <v>5</v>
      </c>
      <c r="Q763" s="5">
        <f t="shared" si="56"/>
        <v>39.17</v>
      </c>
      <c r="R763" s="15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45" hidden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5">
        <f t="shared" si="55"/>
        <v>0</v>
      </c>
      <c r="Q764" s="5">
        <f t="shared" si="56"/>
        <v>0</v>
      </c>
      <c r="R764" s="15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45" hidden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5">
        <f t="shared" si="55"/>
        <v>0</v>
      </c>
      <c r="Q765" s="5">
        <f t="shared" si="56"/>
        <v>5</v>
      </c>
      <c r="R765" s="15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45" hidden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5">
        <f t="shared" si="55"/>
        <v>0</v>
      </c>
      <c r="Q766" s="5">
        <f t="shared" si="56"/>
        <v>0</v>
      </c>
      <c r="R766" s="15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60" hidden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5">
        <f t="shared" si="55"/>
        <v>36</v>
      </c>
      <c r="Q767" s="5">
        <f t="shared" si="56"/>
        <v>57.3</v>
      </c>
      <c r="R767" s="15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60" hidden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5">
        <f t="shared" si="55"/>
        <v>0</v>
      </c>
      <c r="Q768" s="5">
        <f t="shared" si="56"/>
        <v>0</v>
      </c>
      <c r="R768" s="15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75" hidden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5">
        <f t="shared" si="55"/>
        <v>4</v>
      </c>
      <c r="Q769" s="5">
        <f t="shared" si="56"/>
        <v>59</v>
      </c>
      <c r="R769" s="15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60" hidden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5">
        <f t="shared" si="55"/>
        <v>0</v>
      </c>
      <c r="Q770" s="5">
        <f t="shared" si="56"/>
        <v>0</v>
      </c>
      <c r="R770" s="15">
        <f t="shared" si="57"/>
        <v>41594.207060185188</v>
      </c>
      <c r="S770" s="15">
        <f t="shared" si="58"/>
        <v>41624.207060185188</v>
      </c>
      <c r="T770">
        <f t="shared" si="59"/>
        <v>2013</v>
      </c>
    </row>
    <row r="771" spans="1:20" ht="60" hidden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5">
        <f t="shared" ref="P771:P834" si="60">ROUND(E771/D771*100,0)</f>
        <v>41</v>
      </c>
      <c r="Q771" s="5">
        <f t="shared" ref="Q771:Q834" si="61">IFERROR(ROUND(E771/L771,2),0)</f>
        <v>31.85</v>
      </c>
      <c r="R771" s="15">
        <f t="shared" ref="R771:R834" si="62">(((J771/60/60)/24)+DATE(1970,1,1))</f>
        <v>41604.996458333335</v>
      </c>
      <c r="S771" s="15">
        <f t="shared" ref="S771:S834" si="63">(((I771/60/60)/24)+DATE(1970,1,1))</f>
        <v>41634.996458333335</v>
      </c>
      <c r="T771">
        <f t="shared" ref="T771:T834" si="64">YEAR(R771)</f>
        <v>2013</v>
      </c>
    </row>
    <row r="772" spans="1:20" ht="60" hidden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5">
        <f t="shared" si="60"/>
        <v>0</v>
      </c>
      <c r="Q772" s="5">
        <f t="shared" si="61"/>
        <v>0</v>
      </c>
      <c r="R772" s="15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45" hidden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5">
        <f t="shared" si="60"/>
        <v>0</v>
      </c>
      <c r="Q773" s="5">
        <f t="shared" si="61"/>
        <v>10</v>
      </c>
      <c r="R773" s="15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60" hidden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5">
        <f t="shared" si="60"/>
        <v>3</v>
      </c>
      <c r="Q774" s="5">
        <f t="shared" si="61"/>
        <v>50</v>
      </c>
      <c r="R774" s="15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60" hidden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5">
        <f t="shared" si="60"/>
        <v>1</v>
      </c>
      <c r="Q775" s="5">
        <f t="shared" si="61"/>
        <v>16</v>
      </c>
      <c r="R775" s="15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60" hidden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5">
        <f t="shared" si="60"/>
        <v>70</v>
      </c>
      <c r="Q776" s="5">
        <f t="shared" si="61"/>
        <v>39</v>
      </c>
      <c r="R776" s="15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45" hidden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5">
        <f t="shared" si="60"/>
        <v>2</v>
      </c>
      <c r="Q777" s="5">
        <f t="shared" si="61"/>
        <v>34</v>
      </c>
      <c r="R777" s="15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60" hidden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5">
        <f t="shared" si="60"/>
        <v>51</v>
      </c>
      <c r="Q778" s="5">
        <f t="shared" si="61"/>
        <v>63.12</v>
      </c>
      <c r="R778" s="15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60" hidden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5">
        <f t="shared" si="60"/>
        <v>1</v>
      </c>
      <c r="Q779" s="5">
        <f t="shared" si="61"/>
        <v>7</v>
      </c>
      <c r="R779" s="15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45" hidden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5">
        <f t="shared" si="60"/>
        <v>0</v>
      </c>
      <c r="Q780" s="5">
        <f t="shared" si="61"/>
        <v>2</v>
      </c>
      <c r="R780" s="15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60" hidden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5">
        <f t="shared" si="60"/>
        <v>3</v>
      </c>
      <c r="Q781" s="5">
        <f t="shared" si="61"/>
        <v>66.67</v>
      </c>
      <c r="R781" s="15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45" hidden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5">
        <f t="shared" si="60"/>
        <v>104</v>
      </c>
      <c r="Q782" s="5">
        <f t="shared" si="61"/>
        <v>38.520000000000003</v>
      </c>
      <c r="R782" s="15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45" hidden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5">
        <f t="shared" si="60"/>
        <v>133</v>
      </c>
      <c r="Q783" s="5">
        <f t="shared" si="61"/>
        <v>42.61</v>
      </c>
      <c r="R783" s="15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45" hidden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5">
        <f t="shared" si="60"/>
        <v>100</v>
      </c>
      <c r="Q784" s="5">
        <f t="shared" si="61"/>
        <v>50</v>
      </c>
      <c r="R784" s="15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60" hidden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5">
        <f t="shared" si="60"/>
        <v>148</v>
      </c>
      <c r="Q785" s="5">
        <f t="shared" si="61"/>
        <v>63.49</v>
      </c>
      <c r="R785" s="15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60" hidden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5">
        <f t="shared" si="60"/>
        <v>103</v>
      </c>
      <c r="Q786" s="5">
        <f t="shared" si="61"/>
        <v>102.5</v>
      </c>
      <c r="R786" s="15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60" hidden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5">
        <f t="shared" si="60"/>
        <v>181</v>
      </c>
      <c r="Q787" s="5">
        <f t="shared" si="61"/>
        <v>31.14</v>
      </c>
      <c r="R787" s="15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45" hidden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5">
        <f t="shared" si="60"/>
        <v>143</v>
      </c>
      <c r="Q788" s="5">
        <f t="shared" si="61"/>
        <v>162.27000000000001</v>
      </c>
      <c r="R788" s="15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60" hidden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5">
        <f t="shared" si="60"/>
        <v>114</v>
      </c>
      <c r="Q789" s="5">
        <f t="shared" si="61"/>
        <v>80.59</v>
      </c>
      <c r="R789" s="15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60" hidden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5">
        <f t="shared" si="60"/>
        <v>204</v>
      </c>
      <c r="Q790" s="5">
        <f t="shared" si="61"/>
        <v>59.85</v>
      </c>
      <c r="R790" s="15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45" hidden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5">
        <f t="shared" si="60"/>
        <v>109</v>
      </c>
      <c r="Q791" s="5">
        <f t="shared" si="61"/>
        <v>132.86000000000001</v>
      </c>
      <c r="R791" s="15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60" hidden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5">
        <f t="shared" si="60"/>
        <v>144</v>
      </c>
      <c r="Q792" s="5">
        <f t="shared" si="61"/>
        <v>92.55</v>
      </c>
      <c r="R792" s="15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60" hidden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5">
        <f t="shared" si="60"/>
        <v>104</v>
      </c>
      <c r="Q793" s="5">
        <f t="shared" si="61"/>
        <v>60.86</v>
      </c>
      <c r="R793" s="15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30" hidden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5">
        <f t="shared" si="60"/>
        <v>100</v>
      </c>
      <c r="Q794" s="5">
        <f t="shared" si="61"/>
        <v>41.85</v>
      </c>
      <c r="R794" s="15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60" hidden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5">
        <f t="shared" si="60"/>
        <v>103</v>
      </c>
      <c r="Q795" s="5">
        <f t="shared" si="61"/>
        <v>88.33</v>
      </c>
      <c r="R795" s="15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60" hidden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5">
        <f t="shared" si="60"/>
        <v>105</v>
      </c>
      <c r="Q796" s="5">
        <f t="shared" si="61"/>
        <v>158.96</v>
      </c>
      <c r="R796" s="15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60" hidden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5">
        <f t="shared" si="60"/>
        <v>112</v>
      </c>
      <c r="Q797" s="5">
        <f t="shared" si="61"/>
        <v>85.05</v>
      </c>
      <c r="R797" s="15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60" hidden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5">
        <f t="shared" si="60"/>
        <v>101</v>
      </c>
      <c r="Q798" s="5">
        <f t="shared" si="61"/>
        <v>112.61</v>
      </c>
      <c r="R798" s="15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60" hidden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5">
        <f t="shared" si="60"/>
        <v>108</v>
      </c>
      <c r="Q799" s="5">
        <f t="shared" si="61"/>
        <v>45.44</v>
      </c>
      <c r="R799" s="15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45" hidden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5">
        <f t="shared" si="60"/>
        <v>115</v>
      </c>
      <c r="Q800" s="5">
        <f t="shared" si="61"/>
        <v>46.22</v>
      </c>
      <c r="R800" s="15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60" hidden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5">
        <f t="shared" si="60"/>
        <v>100</v>
      </c>
      <c r="Q801" s="5">
        <f t="shared" si="61"/>
        <v>178.61</v>
      </c>
      <c r="R801" s="15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45" hidden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5">
        <f t="shared" si="60"/>
        <v>152</v>
      </c>
      <c r="Q802" s="5">
        <f t="shared" si="61"/>
        <v>40.75</v>
      </c>
      <c r="R802" s="15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45" hidden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5">
        <f t="shared" si="60"/>
        <v>112</v>
      </c>
      <c r="Q803" s="5">
        <f t="shared" si="61"/>
        <v>43.73</v>
      </c>
      <c r="R803" s="15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60" hidden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5">
        <f t="shared" si="60"/>
        <v>101</v>
      </c>
      <c r="Q804" s="5">
        <f t="shared" si="61"/>
        <v>81.069999999999993</v>
      </c>
      <c r="R804" s="15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60" hidden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5">
        <f t="shared" si="60"/>
        <v>123</v>
      </c>
      <c r="Q805" s="5">
        <f t="shared" si="61"/>
        <v>74.61</v>
      </c>
      <c r="R805" s="15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60" hidden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5">
        <f t="shared" si="60"/>
        <v>100</v>
      </c>
      <c r="Q806" s="5">
        <f t="shared" si="61"/>
        <v>305.56</v>
      </c>
      <c r="R806" s="15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45" hidden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5">
        <f t="shared" si="60"/>
        <v>105</v>
      </c>
      <c r="Q807" s="5">
        <f t="shared" si="61"/>
        <v>58.33</v>
      </c>
      <c r="R807" s="15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ht="30" hidden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5">
        <f t="shared" si="60"/>
        <v>104</v>
      </c>
      <c r="Q808" s="5">
        <f t="shared" si="61"/>
        <v>117.68</v>
      </c>
      <c r="R808" s="15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30" hidden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5">
        <f t="shared" si="60"/>
        <v>105</v>
      </c>
      <c r="Q809" s="5">
        <f t="shared" si="61"/>
        <v>73.77</v>
      </c>
      <c r="R809" s="15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60" hidden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5">
        <f t="shared" si="60"/>
        <v>100</v>
      </c>
      <c r="Q810" s="5">
        <f t="shared" si="61"/>
        <v>104.65</v>
      </c>
      <c r="R810" s="15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45" hidden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5">
        <f t="shared" si="60"/>
        <v>104</v>
      </c>
      <c r="Q811" s="5">
        <f t="shared" si="61"/>
        <v>79.83</v>
      </c>
      <c r="R811" s="15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60" hidden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5">
        <f t="shared" si="60"/>
        <v>105</v>
      </c>
      <c r="Q812" s="5">
        <f t="shared" si="61"/>
        <v>58.33</v>
      </c>
      <c r="R812" s="15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45" hidden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5">
        <f t="shared" si="60"/>
        <v>104</v>
      </c>
      <c r="Q813" s="5">
        <f t="shared" si="61"/>
        <v>86.67</v>
      </c>
      <c r="R813" s="15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60" hidden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5">
        <f t="shared" si="60"/>
        <v>152</v>
      </c>
      <c r="Q814" s="5">
        <f t="shared" si="61"/>
        <v>27.61</v>
      </c>
      <c r="R814" s="15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30" hidden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5">
        <f t="shared" si="60"/>
        <v>160</v>
      </c>
      <c r="Q815" s="5">
        <f t="shared" si="61"/>
        <v>25</v>
      </c>
      <c r="R815" s="15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60" hidden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5">
        <f t="shared" si="60"/>
        <v>127</v>
      </c>
      <c r="Q816" s="5">
        <f t="shared" si="61"/>
        <v>45.46</v>
      </c>
      <c r="R816" s="15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30" hidden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5">
        <f t="shared" si="60"/>
        <v>107</v>
      </c>
      <c r="Q817" s="5">
        <f t="shared" si="61"/>
        <v>99.53</v>
      </c>
      <c r="R817" s="15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45" hidden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5">
        <f t="shared" si="60"/>
        <v>115</v>
      </c>
      <c r="Q818" s="5">
        <f t="shared" si="61"/>
        <v>39.31</v>
      </c>
      <c r="R818" s="15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45" hidden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5">
        <f t="shared" si="60"/>
        <v>137</v>
      </c>
      <c r="Q819" s="5">
        <f t="shared" si="61"/>
        <v>89.42</v>
      </c>
      <c r="R819" s="15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60" hidden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5">
        <f t="shared" si="60"/>
        <v>156</v>
      </c>
      <c r="Q820" s="5">
        <f t="shared" si="61"/>
        <v>28.68</v>
      </c>
      <c r="R820" s="15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30" hidden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5">
        <f t="shared" si="60"/>
        <v>109</v>
      </c>
      <c r="Q821" s="5">
        <f t="shared" si="61"/>
        <v>31.07</v>
      </c>
      <c r="R821" s="15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45" hidden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5">
        <f t="shared" si="60"/>
        <v>134</v>
      </c>
      <c r="Q822" s="5">
        <f t="shared" si="61"/>
        <v>70.55</v>
      </c>
      <c r="R822" s="15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45" hidden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5">
        <f t="shared" si="60"/>
        <v>100</v>
      </c>
      <c r="Q823" s="5">
        <f t="shared" si="61"/>
        <v>224.13</v>
      </c>
      <c r="R823" s="15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45" hidden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5">
        <f t="shared" si="60"/>
        <v>119</v>
      </c>
      <c r="Q824" s="5">
        <f t="shared" si="61"/>
        <v>51.81</v>
      </c>
      <c r="R824" s="15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45" hidden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5">
        <f t="shared" si="60"/>
        <v>180</v>
      </c>
      <c r="Q825" s="5">
        <f t="shared" si="61"/>
        <v>43.52</v>
      </c>
      <c r="R825" s="15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60" hidden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5">
        <f t="shared" si="60"/>
        <v>134</v>
      </c>
      <c r="Q826" s="5">
        <f t="shared" si="61"/>
        <v>39.82</v>
      </c>
      <c r="R826" s="15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45" hidden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5">
        <f t="shared" si="60"/>
        <v>100</v>
      </c>
      <c r="Q827" s="5">
        <f t="shared" si="61"/>
        <v>126.81</v>
      </c>
      <c r="R827" s="15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45" hidden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5">
        <f t="shared" si="60"/>
        <v>101</v>
      </c>
      <c r="Q828" s="5">
        <f t="shared" si="61"/>
        <v>113.88</v>
      </c>
      <c r="R828" s="15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60" hidden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5">
        <f t="shared" si="60"/>
        <v>103</v>
      </c>
      <c r="Q829" s="5">
        <f t="shared" si="61"/>
        <v>28.18</v>
      </c>
      <c r="R829" s="15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60" hidden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5">
        <f t="shared" si="60"/>
        <v>107</v>
      </c>
      <c r="Q830" s="5">
        <f t="shared" si="61"/>
        <v>36.61</v>
      </c>
      <c r="R830" s="15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60" hidden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5">
        <f t="shared" si="60"/>
        <v>104</v>
      </c>
      <c r="Q831" s="5">
        <f t="shared" si="61"/>
        <v>32.5</v>
      </c>
      <c r="R831" s="15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45" hidden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5">
        <f t="shared" si="60"/>
        <v>108</v>
      </c>
      <c r="Q832" s="5">
        <f t="shared" si="61"/>
        <v>60.66</v>
      </c>
      <c r="R832" s="15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45" hidden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5">
        <f t="shared" si="60"/>
        <v>233</v>
      </c>
      <c r="Q833" s="5">
        <f t="shared" si="61"/>
        <v>175</v>
      </c>
      <c r="R833" s="15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60" hidden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5">
        <f t="shared" si="60"/>
        <v>101</v>
      </c>
      <c r="Q834" s="5">
        <f t="shared" si="61"/>
        <v>97.99</v>
      </c>
      <c r="R834" s="15">
        <f t="shared" si="62"/>
        <v>40869.675173611111</v>
      </c>
      <c r="S834" s="15">
        <f t="shared" si="63"/>
        <v>40929.342361111114</v>
      </c>
      <c r="T834">
        <f t="shared" si="64"/>
        <v>2011</v>
      </c>
    </row>
    <row r="835" spans="1:20" hidden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5">
        <f t="shared" ref="P835:P898" si="65">ROUND(E835/D835*100,0)</f>
        <v>102</v>
      </c>
      <c r="Q835" s="5">
        <f t="shared" ref="Q835:Q898" si="66">IFERROR(ROUND(E835/L835,2),0)</f>
        <v>148.78</v>
      </c>
      <c r="R835" s="15">
        <f t="shared" ref="R835:R898" si="67">(((J835/60/60)/24)+DATE(1970,1,1))</f>
        <v>41718.878182870372</v>
      </c>
      <c r="S835" s="15">
        <f t="shared" ref="S835:S898" si="68">(((I835/60/60)/24)+DATE(1970,1,1))</f>
        <v>41748.878182870372</v>
      </c>
      <c r="T835">
        <f t="shared" ref="T835:T898" si="69">YEAR(R835)</f>
        <v>2014</v>
      </c>
    </row>
    <row r="836" spans="1:20" ht="60" hidden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5">
        <f t="shared" si="65"/>
        <v>131</v>
      </c>
      <c r="Q836" s="5">
        <f t="shared" si="66"/>
        <v>96.08</v>
      </c>
      <c r="R836" s="15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60" hidden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5">
        <f t="shared" si="65"/>
        <v>117</v>
      </c>
      <c r="Q837" s="5">
        <f t="shared" si="66"/>
        <v>58.63</v>
      </c>
      <c r="R837" s="15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hidden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5">
        <f t="shared" si="65"/>
        <v>101</v>
      </c>
      <c r="Q838" s="5">
        <f t="shared" si="66"/>
        <v>109.71</v>
      </c>
      <c r="R838" s="15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45" hidden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5">
        <f t="shared" si="65"/>
        <v>122</v>
      </c>
      <c r="Q839" s="5">
        <f t="shared" si="66"/>
        <v>49.11</v>
      </c>
      <c r="R839" s="15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60" hidden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5">
        <f t="shared" si="65"/>
        <v>145</v>
      </c>
      <c r="Q840" s="5">
        <f t="shared" si="66"/>
        <v>47.67</v>
      </c>
      <c r="R840" s="15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45" hidden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5">
        <f t="shared" si="65"/>
        <v>117</v>
      </c>
      <c r="Q841" s="5">
        <f t="shared" si="66"/>
        <v>60.74</v>
      </c>
      <c r="R841" s="15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45" hidden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5">
        <f t="shared" si="65"/>
        <v>120</v>
      </c>
      <c r="Q842" s="5">
        <f t="shared" si="66"/>
        <v>63.38</v>
      </c>
      <c r="R842" s="15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60" hidden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5">
        <f t="shared" si="65"/>
        <v>101</v>
      </c>
      <c r="Q843" s="5">
        <f t="shared" si="66"/>
        <v>53.89</v>
      </c>
      <c r="R843" s="15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45" hidden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5">
        <f t="shared" si="65"/>
        <v>104</v>
      </c>
      <c r="Q844" s="5">
        <f t="shared" si="66"/>
        <v>66.87</v>
      </c>
      <c r="R844" s="15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60" hidden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5">
        <f t="shared" si="65"/>
        <v>267</v>
      </c>
      <c r="Q845" s="5">
        <f t="shared" si="66"/>
        <v>63.1</v>
      </c>
      <c r="R845" s="15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60" hidden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5">
        <f t="shared" si="65"/>
        <v>194</v>
      </c>
      <c r="Q846" s="5">
        <f t="shared" si="66"/>
        <v>36.630000000000003</v>
      </c>
      <c r="R846" s="15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45" hidden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5">
        <f t="shared" si="65"/>
        <v>120</v>
      </c>
      <c r="Q847" s="5">
        <f t="shared" si="66"/>
        <v>34.01</v>
      </c>
      <c r="R847" s="15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45" hidden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5">
        <f t="shared" si="65"/>
        <v>122</v>
      </c>
      <c r="Q848" s="5">
        <f t="shared" si="66"/>
        <v>28.55</v>
      </c>
      <c r="R848" s="15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30" hidden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5">
        <f t="shared" si="65"/>
        <v>100</v>
      </c>
      <c r="Q849" s="5">
        <f t="shared" si="66"/>
        <v>10</v>
      </c>
      <c r="R849" s="15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45" hidden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5">
        <f t="shared" si="65"/>
        <v>100</v>
      </c>
      <c r="Q850" s="5">
        <f t="shared" si="66"/>
        <v>18.75</v>
      </c>
      <c r="R850" s="15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60" hidden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5">
        <f t="shared" si="65"/>
        <v>120</v>
      </c>
      <c r="Q851" s="5">
        <f t="shared" si="66"/>
        <v>41.7</v>
      </c>
      <c r="R851" s="15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45" hidden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5">
        <f t="shared" si="65"/>
        <v>155</v>
      </c>
      <c r="Q852" s="5">
        <f t="shared" si="66"/>
        <v>46.67</v>
      </c>
      <c r="R852" s="15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45" hidden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5">
        <f t="shared" si="65"/>
        <v>130</v>
      </c>
      <c r="Q853" s="5">
        <f t="shared" si="66"/>
        <v>37.270000000000003</v>
      </c>
      <c r="R853" s="15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30" hidden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5">
        <f t="shared" si="65"/>
        <v>105</v>
      </c>
      <c r="Q854" s="5">
        <f t="shared" si="66"/>
        <v>59.26</v>
      </c>
      <c r="R854" s="15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45" hidden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5">
        <f t="shared" si="65"/>
        <v>100</v>
      </c>
      <c r="Q855" s="5">
        <f t="shared" si="66"/>
        <v>30</v>
      </c>
      <c r="R855" s="15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45" hidden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5">
        <f t="shared" si="65"/>
        <v>118</v>
      </c>
      <c r="Q856" s="5">
        <f t="shared" si="66"/>
        <v>65.86</v>
      </c>
      <c r="R856" s="15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45" hidden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5">
        <f t="shared" si="65"/>
        <v>103</v>
      </c>
      <c r="Q857" s="5">
        <f t="shared" si="66"/>
        <v>31.91</v>
      </c>
      <c r="R857" s="15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60" hidden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5">
        <f t="shared" si="65"/>
        <v>218</v>
      </c>
      <c r="Q858" s="5">
        <f t="shared" si="66"/>
        <v>19.46</v>
      </c>
      <c r="R858" s="15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45" hidden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5">
        <f t="shared" si="65"/>
        <v>100</v>
      </c>
      <c r="Q859" s="5">
        <f t="shared" si="66"/>
        <v>50</v>
      </c>
      <c r="R859" s="15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60" hidden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5">
        <f t="shared" si="65"/>
        <v>144</v>
      </c>
      <c r="Q860" s="5">
        <f t="shared" si="66"/>
        <v>22.74</v>
      </c>
      <c r="R860" s="15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45" hidden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5">
        <f t="shared" si="65"/>
        <v>105</v>
      </c>
      <c r="Q861" s="5">
        <f t="shared" si="66"/>
        <v>42.72</v>
      </c>
      <c r="R861" s="15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60" hidden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5">
        <f t="shared" si="65"/>
        <v>18</v>
      </c>
      <c r="Q862" s="5">
        <f t="shared" si="66"/>
        <v>52.92</v>
      </c>
      <c r="R862" s="15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45" hidden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5">
        <f t="shared" si="65"/>
        <v>2</v>
      </c>
      <c r="Q863" s="5">
        <f t="shared" si="66"/>
        <v>50.5</v>
      </c>
      <c r="R863" s="15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45" hidden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5">
        <f t="shared" si="65"/>
        <v>0</v>
      </c>
      <c r="Q864" s="5">
        <f t="shared" si="66"/>
        <v>42.5</v>
      </c>
      <c r="R864" s="15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45" hidden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5">
        <f t="shared" si="65"/>
        <v>5</v>
      </c>
      <c r="Q865" s="5">
        <f t="shared" si="66"/>
        <v>18</v>
      </c>
      <c r="R865" s="15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45" hidden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5">
        <f t="shared" si="65"/>
        <v>42</v>
      </c>
      <c r="Q866" s="5">
        <f t="shared" si="66"/>
        <v>34.18</v>
      </c>
      <c r="R866" s="15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60" hidden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5">
        <f t="shared" si="65"/>
        <v>2</v>
      </c>
      <c r="Q867" s="5">
        <f t="shared" si="66"/>
        <v>22.5</v>
      </c>
      <c r="R867" s="15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45" hidden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5">
        <f t="shared" si="65"/>
        <v>18</v>
      </c>
      <c r="Q868" s="5">
        <f t="shared" si="66"/>
        <v>58.18</v>
      </c>
      <c r="R868" s="15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60" hidden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5">
        <f t="shared" si="65"/>
        <v>24</v>
      </c>
      <c r="Q869" s="5">
        <f t="shared" si="66"/>
        <v>109.18</v>
      </c>
      <c r="R869" s="15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60" hidden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5">
        <f t="shared" si="65"/>
        <v>0</v>
      </c>
      <c r="Q870" s="5">
        <f t="shared" si="66"/>
        <v>50</v>
      </c>
      <c r="R870" s="15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60" hidden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5">
        <f t="shared" si="65"/>
        <v>12</v>
      </c>
      <c r="Q871" s="5">
        <f t="shared" si="66"/>
        <v>346.67</v>
      </c>
      <c r="R871" s="15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60" hidden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5">
        <f t="shared" si="65"/>
        <v>0</v>
      </c>
      <c r="Q872" s="5">
        <f t="shared" si="66"/>
        <v>12.4</v>
      </c>
      <c r="R872" s="15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60" hidden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5">
        <f t="shared" si="65"/>
        <v>5</v>
      </c>
      <c r="Q873" s="5">
        <f t="shared" si="66"/>
        <v>27.08</v>
      </c>
      <c r="R873" s="15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45" hidden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5">
        <f t="shared" si="65"/>
        <v>1</v>
      </c>
      <c r="Q874" s="5">
        <f t="shared" si="66"/>
        <v>32.5</v>
      </c>
      <c r="R874" s="15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45" hidden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5">
        <f t="shared" si="65"/>
        <v>1</v>
      </c>
      <c r="Q875" s="5">
        <f t="shared" si="66"/>
        <v>9</v>
      </c>
      <c r="R875" s="15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60" hidden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5">
        <f t="shared" si="65"/>
        <v>24</v>
      </c>
      <c r="Q876" s="5">
        <f t="shared" si="66"/>
        <v>34.76</v>
      </c>
      <c r="R876" s="15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60" hidden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5">
        <f t="shared" si="65"/>
        <v>0</v>
      </c>
      <c r="Q877" s="5">
        <f t="shared" si="66"/>
        <v>0</v>
      </c>
      <c r="R877" s="15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30" hidden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5">
        <f t="shared" si="65"/>
        <v>41</v>
      </c>
      <c r="Q878" s="5">
        <f t="shared" si="66"/>
        <v>28.58</v>
      </c>
      <c r="R878" s="15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60" hidden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5">
        <f t="shared" si="65"/>
        <v>68</v>
      </c>
      <c r="Q879" s="5">
        <f t="shared" si="66"/>
        <v>46.59</v>
      </c>
      <c r="R879" s="15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60" hidden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5">
        <f t="shared" si="65"/>
        <v>1</v>
      </c>
      <c r="Q880" s="5">
        <f t="shared" si="66"/>
        <v>32.5</v>
      </c>
      <c r="R880" s="15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60" hidden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5">
        <f t="shared" si="65"/>
        <v>31</v>
      </c>
      <c r="Q881" s="5">
        <f t="shared" si="66"/>
        <v>21.47</v>
      </c>
      <c r="R881" s="15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60" hidden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5">
        <f t="shared" si="65"/>
        <v>3</v>
      </c>
      <c r="Q882" s="5">
        <f t="shared" si="66"/>
        <v>14.13</v>
      </c>
      <c r="R882" s="15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45" hidden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5">
        <f t="shared" si="65"/>
        <v>1</v>
      </c>
      <c r="Q883" s="5">
        <f t="shared" si="66"/>
        <v>30</v>
      </c>
      <c r="R883" s="15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60" hidden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5">
        <f t="shared" si="65"/>
        <v>20</v>
      </c>
      <c r="Q884" s="5">
        <f t="shared" si="66"/>
        <v>21.57</v>
      </c>
      <c r="R884" s="15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60" hidden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5">
        <f t="shared" si="65"/>
        <v>40</v>
      </c>
      <c r="Q885" s="5">
        <f t="shared" si="66"/>
        <v>83.38</v>
      </c>
      <c r="R885" s="15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45" hidden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5">
        <f t="shared" si="65"/>
        <v>1</v>
      </c>
      <c r="Q886" s="5">
        <f t="shared" si="66"/>
        <v>10</v>
      </c>
      <c r="R886" s="15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45" hidden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5">
        <f t="shared" si="65"/>
        <v>75</v>
      </c>
      <c r="Q887" s="5">
        <f t="shared" si="66"/>
        <v>35.71</v>
      </c>
      <c r="R887" s="15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60" hidden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5">
        <f t="shared" si="65"/>
        <v>41</v>
      </c>
      <c r="Q888" s="5">
        <f t="shared" si="66"/>
        <v>29.29</v>
      </c>
      <c r="R888" s="15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60" hidden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5">
        <f t="shared" si="65"/>
        <v>0</v>
      </c>
      <c r="Q889" s="5">
        <f t="shared" si="66"/>
        <v>0</v>
      </c>
      <c r="R889" s="15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60" hidden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5">
        <f t="shared" si="65"/>
        <v>7</v>
      </c>
      <c r="Q890" s="5">
        <f t="shared" si="66"/>
        <v>18</v>
      </c>
      <c r="R890" s="15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45" hidden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5">
        <f t="shared" si="65"/>
        <v>9</v>
      </c>
      <c r="Q891" s="5">
        <f t="shared" si="66"/>
        <v>73.760000000000005</v>
      </c>
      <c r="R891" s="15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60" hidden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5">
        <f t="shared" si="65"/>
        <v>4</v>
      </c>
      <c r="Q892" s="5">
        <f t="shared" si="66"/>
        <v>31.25</v>
      </c>
      <c r="R892" s="15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60" hidden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5">
        <f t="shared" si="65"/>
        <v>3</v>
      </c>
      <c r="Q893" s="5">
        <f t="shared" si="66"/>
        <v>28.89</v>
      </c>
      <c r="R893" s="15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60" hidden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5">
        <f t="shared" si="65"/>
        <v>41</v>
      </c>
      <c r="Q894" s="5">
        <f t="shared" si="66"/>
        <v>143.82</v>
      </c>
      <c r="R894" s="15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45" hidden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5">
        <f t="shared" si="65"/>
        <v>10</v>
      </c>
      <c r="Q895" s="5">
        <f t="shared" si="66"/>
        <v>40</v>
      </c>
      <c r="R895" s="15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60" hidden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5">
        <f t="shared" si="65"/>
        <v>39</v>
      </c>
      <c r="Q896" s="5">
        <f t="shared" si="66"/>
        <v>147.81</v>
      </c>
      <c r="R896" s="15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60" hidden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5">
        <f t="shared" si="65"/>
        <v>2</v>
      </c>
      <c r="Q897" s="5">
        <f t="shared" si="66"/>
        <v>27.86</v>
      </c>
      <c r="R897" s="15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60" hidden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5">
        <f t="shared" si="65"/>
        <v>40</v>
      </c>
      <c r="Q898" s="5">
        <f t="shared" si="66"/>
        <v>44.44</v>
      </c>
      <c r="R898" s="15">
        <f t="shared" si="67"/>
        <v>42218.872986111113</v>
      </c>
      <c r="S898" s="15">
        <f t="shared" si="68"/>
        <v>42244.166666666672</v>
      </c>
      <c r="T898">
        <f t="shared" si="69"/>
        <v>2015</v>
      </c>
    </row>
    <row r="899" spans="1:20" ht="60" hidden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5">
        <f t="shared" ref="P899:P962" si="70">ROUND(E899/D899*100,0)</f>
        <v>0</v>
      </c>
      <c r="Q899" s="5">
        <f t="shared" ref="Q899:Q962" si="71">IFERROR(ROUND(E899/L899,2),0)</f>
        <v>0</v>
      </c>
      <c r="R899" s="15">
        <f t="shared" ref="R899:R962" si="72">(((J899/60/60)/24)+DATE(1970,1,1))</f>
        <v>41211.688750000001</v>
      </c>
      <c r="S899" s="15">
        <f t="shared" ref="S899:S962" si="73">(((I899/60/60)/24)+DATE(1970,1,1))</f>
        <v>41241.730416666665</v>
      </c>
      <c r="T899">
        <f t="shared" ref="T899:T962" si="74">YEAR(R899)</f>
        <v>2012</v>
      </c>
    </row>
    <row r="900" spans="1:20" ht="60" hidden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5">
        <f t="shared" si="70"/>
        <v>3</v>
      </c>
      <c r="Q900" s="5">
        <f t="shared" si="71"/>
        <v>35</v>
      </c>
      <c r="R900" s="15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45" hidden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5">
        <f t="shared" si="70"/>
        <v>37</v>
      </c>
      <c r="Q901" s="5">
        <f t="shared" si="71"/>
        <v>35</v>
      </c>
      <c r="R901" s="15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45" hidden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5">
        <f t="shared" si="70"/>
        <v>0</v>
      </c>
      <c r="Q902" s="5">
        <f t="shared" si="71"/>
        <v>10.5</v>
      </c>
      <c r="R902" s="15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60" hidden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5">
        <f t="shared" si="70"/>
        <v>0</v>
      </c>
      <c r="Q903" s="5">
        <f t="shared" si="71"/>
        <v>0</v>
      </c>
      <c r="R903" s="15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60" hidden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5">
        <f t="shared" si="70"/>
        <v>0</v>
      </c>
      <c r="Q904" s="5">
        <f t="shared" si="71"/>
        <v>30</v>
      </c>
      <c r="R904" s="15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45" hidden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5">
        <f t="shared" si="70"/>
        <v>3</v>
      </c>
      <c r="Q905" s="5">
        <f t="shared" si="71"/>
        <v>40</v>
      </c>
      <c r="R905" s="15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45" hidden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5">
        <f t="shared" si="70"/>
        <v>0</v>
      </c>
      <c r="Q906" s="5">
        <f t="shared" si="71"/>
        <v>50.33</v>
      </c>
      <c r="R906" s="15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45" hidden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5">
        <f t="shared" si="70"/>
        <v>3</v>
      </c>
      <c r="Q907" s="5">
        <f t="shared" si="71"/>
        <v>32.67</v>
      </c>
      <c r="R907" s="15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30" hidden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5">
        <f t="shared" si="70"/>
        <v>0</v>
      </c>
      <c r="Q908" s="5">
        <f t="shared" si="71"/>
        <v>0</v>
      </c>
      <c r="R908" s="15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45" hidden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5">
        <f t="shared" si="70"/>
        <v>0</v>
      </c>
      <c r="Q909" s="5">
        <f t="shared" si="71"/>
        <v>0</v>
      </c>
      <c r="R909" s="15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45" hidden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5">
        <f t="shared" si="70"/>
        <v>0</v>
      </c>
      <c r="Q910" s="5">
        <f t="shared" si="71"/>
        <v>0</v>
      </c>
      <c r="R910" s="15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60" hidden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5">
        <f t="shared" si="70"/>
        <v>3</v>
      </c>
      <c r="Q911" s="5">
        <f t="shared" si="71"/>
        <v>65</v>
      </c>
      <c r="R911" s="15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45" hidden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5">
        <f t="shared" si="70"/>
        <v>22</v>
      </c>
      <c r="Q912" s="5">
        <f t="shared" si="71"/>
        <v>24.6</v>
      </c>
      <c r="R912" s="15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60" hidden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5">
        <f t="shared" si="70"/>
        <v>0</v>
      </c>
      <c r="Q913" s="5">
        <f t="shared" si="71"/>
        <v>0</v>
      </c>
      <c r="R913" s="15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45" hidden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5">
        <f t="shared" si="70"/>
        <v>1</v>
      </c>
      <c r="Q914" s="5">
        <f t="shared" si="71"/>
        <v>15</v>
      </c>
      <c r="R914" s="15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60" hidden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5">
        <f t="shared" si="70"/>
        <v>7</v>
      </c>
      <c r="Q915" s="5">
        <f t="shared" si="71"/>
        <v>82.58</v>
      </c>
      <c r="R915" s="15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45" hidden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5">
        <f t="shared" si="70"/>
        <v>0</v>
      </c>
      <c r="Q916" s="5">
        <f t="shared" si="71"/>
        <v>0</v>
      </c>
      <c r="R916" s="15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45" hidden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5">
        <f t="shared" si="70"/>
        <v>6</v>
      </c>
      <c r="Q917" s="5">
        <f t="shared" si="71"/>
        <v>41.67</v>
      </c>
      <c r="R917" s="15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45" hidden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5">
        <f t="shared" si="70"/>
        <v>0</v>
      </c>
      <c r="Q918" s="5">
        <f t="shared" si="71"/>
        <v>0</v>
      </c>
      <c r="R918" s="15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60" hidden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5">
        <f t="shared" si="70"/>
        <v>1</v>
      </c>
      <c r="Q919" s="5">
        <f t="shared" si="71"/>
        <v>30</v>
      </c>
      <c r="R919" s="15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60" hidden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5">
        <f t="shared" si="70"/>
        <v>5</v>
      </c>
      <c r="Q920" s="5">
        <f t="shared" si="71"/>
        <v>19.600000000000001</v>
      </c>
      <c r="R920" s="15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hidden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5">
        <f t="shared" si="70"/>
        <v>1</v>
      </c>
      <c r="Q921" s="5">
        <f t="shared" si="71"/>
        <v>100</v>
      </c>
      <c r="R921" s="15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45" hidden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5">
        <f t="shared" si="70"/>
        <v>0</v>
      </c>
      <c r="Q922" s="5">
        <f t="shared" si="71"/>
        <v>0</v>
      </c>
      <c r="R922" s="15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60" hidden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5">
        <f t="shared" si="70"/>
        <v>31</v>
      </c>
      <c r="Q923" s="5">
        <f t="shared" si="71"/>
        <v>231.75</v>
      </c>
      <c r="R923" s="15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45" hidden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5">
        <f t="shared" si="70"/>
        <v>21</v>
      </c>
      <c r="Q924" s="5">
        <f t="shared" si="71"/>
        <v>189.33</v>
      </c>
      <c r="R924" s="15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60" hidden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5">
        <f t="shared" si="70"/>
        <v>2</v>
      </c>
      <c r="Q925" s="5">
        <f t="shared" si="71"/>
        <v>55</v>
      </c>
      <c r="R925" s="15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60" hidden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5">
        <f t="shared" si="70"/>
        <v>11</v>
      </c>
      <c r="Q926" s="5">
        <f t="shared" si="71"/>
        <v>21.8</v>
      </c>
      <c r="R926" s="15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45" hidden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5">
        <f t="shared" si="70"/>
        <v>3</v>
      </c>
      <c r="Q927" s="5">
        <f t="shared" si="71"/>
        <v>32</v>
      </c>
      <c r="R927" s="15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60" hidden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5">
        <f t="shared" si="70"/>
        <v>0</v>
      </c>
      <c r="Q928" s="5">
        <f t="shared" si="71"/>
        <v>0</v>
      </c>
      <c r="R928" s="15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30" hidden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5">
        <f t="shared" si="70"/>
        <v>0</v>
      </c>
      <c r="Q929" s="5">
        <f t="shared" si="71"/>
        <v>0</v>
      </c>
      <c r="R929" s="15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45" hidden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5">
        <f t="shared" si="70"/>
        <v>11</v>
      </c>
      <c r="Q930" s="5">
        <f t="shared" si="71"/>
        <v>56.25</v>
      </c>
      <c r="R930" s="15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45" hidden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5">
        <f t="shared" si="70"/>
        <v>0</v>
      </c>
      <c r="Q931" s="5">
        <f t="shared" si="71"/>
        <v>0</v>
      </c>
      <c r="R931" s="15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60" hidden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5">
        <f t="shared" si="70"/>
        <v>38</v>
      </c>
      <c r="Q932" s="5">
        <f t="shared" si="71"/>
        <v>69</v>
      </c>
      <c r="R932" s="15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45" hidden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5">
        <f t="shared" si="70"/>
        <v>7</v>
      </c>
      <c r="Q933" s="5">
        <f t="shared" si="71"/>
        <v>18.71</v>
      </c>
      <c r="R933" s="15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45" hidden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5">
        <f t="shared" si="70"/>
        <v>15</v>
      </c>
      <c r="Q934" s="5">
        <f t="shared" si="71"/>
        <v>46.03</v>
      </c>
      <c r="R934" s="15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60" hidden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5">
        <f t="shared" si="70"/>
        <v>6</v>
      </c>
      <c r="Q935" s="5">
        <f t="shared" si="71"/>
        <v>60</v>
      </c>
      <c r="R935" s="15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60" hidden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5">
        <f t="shared" si="70"/>
        <v>30</v>
      </c>
      <c r="Q936" s="5">
        <f t="shared" si="71"/>
        <v>50.67</v>
      </c>
      <c r="R936" s="15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60" hidden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5">
        <f t="shared" si="70"/>
        <v>1</v>
      </c>
      <c r="Q937" s="5">
        <f t="shared" si="71"/>
        <v>25</v>
      </c>
      <c r="R937" s="15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45" hidden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5">
        <f t="shared" si="70"/>
        <v>0</v>
      </c>
      <c r="Q938" s="5">
        <f t="shared" si="71"/>
        <v>0</v>
      </c>
      <c r="R938" s="15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45" hidden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5">
        <f t="shared" si="70"/>
        <v>1</v>
      </c>
      <c r="Q939" s="5">
        <f t="shared" si="71"/>
        <v>20</v>
      </c>
      <c r="R939" s="15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45" hidden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5">
        <f t="shared" si="70"/>
        <v>0</v>
      </c>
      <c r="Q940" s="5">
        <f t="shared" si="71"/>
        <v>25</v>
      </c>
      <c r="R940" s="15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60" hidden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5">
        <f t="shared" si="70"/>
        <v>1</v>
      </c>
      <c r="Q941" s="5">
        <f t="shared" si="71"/>
        <v>20</v>
      </c>
      <c r="R941" s="15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45" hidden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5">
        <f t="shared" si="70"/>
        <v>17</v>
      </c>
      <c r="Q942" s="5">
        <f t="shared" si="71"/>
        <v>110.29</v>
      </c>
      <c r="R942" s="15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60" hidden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5">
        <f t="shared" si="70"/>
        <v>2</v>
      </c>
      <c r="Q943" s="5">
        <f t="shared" si="71"/>
        <v>37.450000000000003</v>
      </c>
      <c r="R943" s="15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60" hidden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5">
        <f t="shared" si="70"/>
        <v>9</v>
      </c>
      <c r="Q944" s="5">
        <f t="shared" si="71"/>
        <v>41.75</v>
      </c>
      <c r="R944" s="15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30" hidden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5">
        <f t="shared" si="70"/>
        <v>10</v>
      </c>
      <c r="Q945" s="5">
        <f t="shared" si="71"/>
        <v>24.08</v>
      </c>
      <c r="R945" s="15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45" hidden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5">
        <f t="shared" si="70"/>
        <v>13</v>
      </c>
      <c r="Q946" s="5">
        <f t="shared" si="71"/>
        <v>69.41</v>
      </c>
      <c r="R946" s="15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45" hidden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5">
        <f t="shared" si="70"/>
        <v>2</v>
      </c>
      <c r="Q947" s="5">
        <f t="shared" si="71"/>
        <v>155.25</v>
      </c>
      <c r="R947" s="15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45" hidden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5">
        <f t="shared" si="70"/>
        <v>2</v>
      </c>
      <c r="Q948" s="5">
        <f t="shared" si="71"/>
        <v>57.2</v>
      </c>
      <c r="R948" s="15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60" hidden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5">
        <f t="shared" si="70"/>
        <v>0</v>
      </c>
      <c r="Q949" s="5">
        <f t="shared" si="71"/>
        <v>0</v>
      </c>
      <c r="R949" s="15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60" hidden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5">
        <f t="shared" si="70"/>
        <v>12</v>
      </c>
      <c r="Q950" s="5">
        <f t="shared" si="71"/>
        <v>60</v>
      </c>
      <c r="R950" s="15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45" hidden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5">
        <f t="shared" si="70"/>
        <v>1</v>
      </c>
      <c r="Q951" s="5">
        <f t="shared" si="71"/>
        <v>39</v>
      </c>
      <c r="R951" s="15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45" hidden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5">
        <f t="shared" si="70"/>
        <v>28</v>
      </c>
      <c r="Q952" s="5">
        <f t="shared" si="71"/>
        <v>58.42</v>
      </c>
      <c r="R952" s="15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hidden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5">
        <f t="shared" si="70"/>
        <v>38</v>
      </c>
      <c r="Q953" s="5">
        <f t="shared" si="71"/>
        <v>158.63999999999999</v>
      </c>
      <c r="R953" s="15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30" hidden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5">
        <f t="shared" si="70"/>
        <v>40</v>
      </c>
      <c r="Q954" s="5">
        <f t="shared" si="71"/>
        <v>99.86</v>
      </c>
      <c r="R954" s="15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45" hidden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5">
        <f t="shared" si="70"/>
        <v>1</v>
      </c>
      <c r="Q955" s="5">
        <f t="shared" si="71"/>
        <v>25.2</v>
      </c>
      <c r="R955" s="15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45" hidden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5">
        <f t="shared" si="70"/>
        <v>43</v>
      </c>
      <c r="Q956" s="5">
        <f t="shared" si="71"/>
        <v>89.19</v>
      </c>
      <c r="R956" s="15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45" hidden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5">
        <f t="shared" si="70"/>
        <v>6</v>
      </c>
      <c r="Q957" s="5">
        <f t="shared" si="71"/>
        <v>182.62</v>
      </c>
      <c r="R957" s="15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60" hidden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5">
        <f t="shared" si="70"/>
        <v>2</v>
      </c>
      <c r="Q958" s="5">
        <f t="shared" si="71"/>
        <v>50.65</v>
      </c>
      <c r="R958" s="15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30" hidden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5">
        <f t="shared" si="70"/>
        <v>2</v>
      </c>
      <c r="Q959" s="5">
        <f t="shared" si="71"/>
        <v>33.29</v>
      </c>
      <c r="R959" s="15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60" hidden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5">
        <f t="shared" si="70"/>
        <v>11</v>
      </c>
      <c r="Q960" s="5">
        <f t="shared" si="71"/>
        <v>51.82</v>
      </c>
      <c r="R960" s="15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60" hidden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5">
        <f t="shared" si="70"/>
        <v>39</v>
      </c>
      <c r="Q961" s="5">
        <f t="shared" si="71"/>
        <v>113.63</v>
      </c>
      <c r="R961" s="15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45" hidden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5">
        <f t="shared" si="70"/>
        <v>46</v>
      </c>
      <c r="Q962" s="5">
        <f t="shared" si="71"/>
        <v>136.46</v>
      </c>
      <c r="R962" s="15">
        <f t="shared" si="72"/>
        <v>42766.626793981486</v>
      </c>
      <c r="S962" s="15">
        <f t="shared" si="73"/>
        <v>42808.585127314815</v>
      </c>
      <c r="T962">
        <f t="shared" si="74"/>
        <v>2017</v>
      </c>
    </row>
    <row r="963" spans="1:20" ht="45" hidden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5">
        <f t="shared" ref="P963:P1026" si="75">ROUND(E963/D963*100,0)</f>
        <v>42</v>
      </c>
      <c r="Q963" s="5">
        <f t="shared" ref="Q963:Q1026" si="76">IFERROR(ROUND(E963/L963,2),0)</f>
        <v>364.35</v>
      </c>
      <c r="R963" s="15">
        <f t="shared" ref="R963:R1026" si="77">(((J963/60/60)/24)+DATE(1970,1,1))</f>
        <v>42740.693692129629</v>
      </c>
      <c r="S963" s="15">
        <f t="shared" ref="S963:S1026" si="78">(((I963/60/60)/24)+DATE(1970,1,1))</f>
        <v>42786.791666666672</v>
      </c>
      <c r="T963">
        <f t="shared" ref="T963:T1026" si="79">YEAR(R963)</f>
        <v>2017</v>
      </c>
    </row>
    <row r="964" spans="1:20" ht="60" hidden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5">
        <f t="shared" si="75"/>
        <v>28</v>
      </c>
      <c r="Q964" s="5">
        <f t="shared" si="76"/>
        <v>19.239999999999998</v>
      </c>
      <c r="R964" s="15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30" hidden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5">
        <f t="shared" si="75"/>
        <v>1</v>
      </c>
      <c r="Q965" s="5">
        <f t="shared" si="76"/>
        <v>41.89</v>
      </c>
      <c r="R965" s="15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60" hidden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5">
        <f t="shared" si="75"/>
        <v>1</v>
      </c>
      <c r="Q966" s="5">
        <f t="shared" si="76"/>
        <v>30.31</v>
      </c>
      <c r="R966" s="15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60" hidden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5">
        <f t="shared" si="75"/>
        <v>1</v>
      </c>
      <c r="Q967" s="5">
        <f t="shared" si="76"/>
        <v>49.67</v>
      </c>
      <c r="R967" s="15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45" hidden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5">
        <f t="shared" si="75"/>
        <v>15</v>
      </c>
      <c r="Q968" s="5">
        <f t="shared" si="76"/>
        <v>59.2</v>
      </c>
      <c r="R968" s="15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45" hidden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5">
        <f t="shared" si="75"/>
        <v>18</v>
      </c>
      <c r="Q969" s="5">
        <f t="shared" si="76"/>
        <v>43.98</v>
      </c>
      <c r="R969" s="15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60" hidden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5">
        <f t="shared" si="75"/>
        <v>1</v>
      </c>
      <c r="Q970" s="5">
        <f t="shared" si="76"/>
        <v>26.5</v>
      </c>
      <c r="R970" s="15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30" hidden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5">
        <f t="shared" si="75"/>
        <v>47</v>
      </c>
      <c r="Q971" s="5">
        <f t="shared" si="76"/>
        <v>1272.73</v>
      </c>
      <c r="R971" s="15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60" hidden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5">
        <f t="shared" si="75"/>
        <v>46</v>
      </c>
      <c r="Q972" s="5">
        <f t="shared" si="76"/>
        <v>164</v>
      </c>
      <c r="R972" s="15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60" hidden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5">
        <f t="shared" si="75"/>
        <v>0</v>
      </c>
      <c r="Q973" s="5">
        <f t="shared" si="76"/>
        <v>45.2</v>
      </c>
      <c r="R973" s="15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45" hidden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5">
        <f t="shared" si="75"/>
        <v>35</v>
      </c>
      <c r="Q974" s="5">
        <f t="shared" si="76"/>
        <v>153.88999999999999</v>
      </c>
      <c r="R974" s="15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60" hidden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5">
        <f t="shared" si="75"/>
        <v>2</v>
      </c>
      <c r="Q975" s="5">
        <f t="shared" si="76"/>
        <v>51.38</v>
      </c>
      <c r="R975" s="15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45" hidden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5">
        <f t="shared" si="75"/>
        <v>1</v>
      </c>
      <c r="Q976" s="5">
        <f t="shared" si="76"/>
        <v>93.33</v>
      </c>
      <c r="R976" s="15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60" hidden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5">
        <f t="shared" si="75"/>
        <v>3</v>
      </c>
      <c r="Q977" s="5">
        <f t="shared" si="76"/>
        <v>108.63</v>
      </c>
      <c r="R977" s="15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60" hidden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5">
        <f t="shared" si="75"/>
        <v>2</v>
      </c>
      <c r="Q978" s="5">
        <f t="shared" si="76"/>
        <v>160.5</v>
      </c>
      <c r="R978" s="15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60" hidden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5">
        <f t="shared" si="75"/>
        <v>34</v>
      </c>
      <c r="Q979" s="5">
        <f t="shared" si="76"/>
        <v>75.75</v>
      </c>
      <c r="R979" s="15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45" hidden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5">
        <f t="shared" si="75"/>
        <v>56</v>
      </c>
      <c r="Q980" s="5">
        <f t="shared" si="76"/>
        <v>790.84</v>
      </c>
      <c r="R980" s="15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60" hidden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5">
        <f t="shared" si="75"/>
        <v>83</v>
      </c>
      <c r="Q981" s="5">
        <f t="shared" si="76"/>
        <v>301.94</v>
      </c>
      <c r="R981" s="15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60" hidden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5">
        <f t="shared" si="75"/>
        <v>15</v>
      </c>
      <c r="Q982" s="5">
        <f t="shared" si="76"/>
        <v>47.94</v>
      </c>
      <c r="R982" s="15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60" hidden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5">
        <f t="shared" si="75"/>
        <v>0</v>
      </c>
      <c r="Q983" s="5">
        <f t="shared" si="76"/>
        <v>2.75</v>
      </c>
      <c r="R983" s="15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45" hidden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5">
        <f t="shared" si="75"/>
        <v>0</v>
      </c>
      <c r="Q984" s="5">
        <f t="shared" si="76"/>
        <v>1</v>
      </c>
      <c r="R984" s="15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60" hidden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5">
        <f t="shared" si="75"/>
        <v>30</v>
      </c>
      <c r="Q985" s="5">
        <f t="shared" si="76"/>
        <v>171.79</v>
      </c>
      <c r="R985" s="15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90" hidden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5">
        <f t="shared" si="75"/>
        <v>1</v>
      </c>
      <c r="Q986" s="5">
        <f t="shared" si="76"/>
        <v>35.33</v>
      </c>
      <c r="R986" s="15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60" hidden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5">
        <f t="shared" si="75"/>
        <v>6</v>
      </c>
      <c r="Q987" s="5">
        <f t="shared" si="76"/>
        <v>82.09</v>
      </c>
      <c r="R987" s="15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60" hidden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5">
        <f t="shared" si="75"/>
        <v>13</v>
      </c>
      <c r="Q988" s="5">
        <f t="shared" si="76"/>
        <v>110.87</v>
      </c>
      <c r="R988" s="15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45" hidden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5">
        <f t="shared" si="75"/>
        <v>13</v>
      </c>
      <c r="Q989" s="5">
        <f t="shared" si="76"/>
        <v>161.22</v>
      </c>
      <c r="R989" s="15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60" hidden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5">
        <f t="shared" si="75"/>
        <v>0</v>
      </c>
      <c r="Q990" s="5">
        <f t="shared" si="76"/>
        <v>0</v>
      </c>
      <c r="R990" s="15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30" hidden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5">
        <f t="shared" si="75"/>
        <v>17</v>
      </c>
      <c r="Q991" s="5">
        <f t="shared" si="76"/>
        <v>52.41</v>
      </c>
      <c r="R991" s="15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60" hidden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5">
        <f t="shared" si="75"/>
        <v>0</v>
      </c>
      <c r="Q992" s="5">
        <f t="shared" si="76"/>
        <v>13</v>
      </c>
      <c r="R992" s="15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75" hidden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5">
        <f t="shared" si="75"/>
        <v>4</v>
      </c>
      <c r="Q993" s="5">
        <f t="shared" si="76"/>
        <v>30.29</v>
      </c>
      <c r="R993" s="15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45" hidden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5">
        <f t="shared" si="75"/>
        <v>0</v>
      </c>
      <c r="Q994" s="5">
        <f t="shared" si="76"/>
        <v>116.75</v>
      </c>
      <c r="R994" s="15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45" hidden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5">
        <f t="shared" si="75"/>
        <v>25</v>
      </c>
      <c r="Q995" s="5">
        <f t="shared" si="76"/>
        <v>89.6</v>
      </c>
      <c r="R995" s="15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60" hidden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5">
        <f t="shared" si="75"/>
        <v>2</v>
      </c>
      <c r="Q996" s="5">
        <f t="shared" si="76"/>
        <v>424.45</v>
      </c>
      <c r="R996" s="15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60" hidden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5">
        <f t="shared" si="75"/>
        <v>7</v>
      </c>
      <c r="Q997" s="5">
        <f t="shared" si="76"/>
        <v>80.67</v>
      </c>
      <c r="R997" s="15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45" hidden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5">
        <f t="shared" si="75"/>
        <v>2</v>
      </c>
      <c r="Q998" s="5">
        <f t="shared" si="76"/>
        <v>13</v>
      </c>
      <c r="R998" s="15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30" hidden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5">
        <f t="shared" si="75"/>
        <v>1</v>
      </c>
      <c r="Q999" s="5">
        <f t="shared" si="76"/>
        <v>8.1300000000000008</v>
      </c>
      <c r="R999" s="15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45" hidden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5">
        <f t="shared" si="75"/>
        <v>59</v>
      </c>
      <c r="Q1000" s="5">
        <f t="shared" si="76"/>
        <v>153.43</v>
      </c>
      <c r="R1000" s="15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45" hidden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5">
        <f t="shared" si="75"/>
        <v>8</v>
      </c>
      <c r="Q1001" s="5">
        <f t="shared" si="76"/>
        <v>292.08</v>
      </c>
      <c r="R1001" s="15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45" hidden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5">
        <f t="shared" si="75"/>
        <v>2</v>
      </c>
      <c r="Q1002" s="5">
        <f t="shared" si="76"/>
        <v>3304</v>
      </c>
      <c r="R1002" s="15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60" hidden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5">
        <f t="shared" si="75"/>
        <v>104</v>
      </c>
      <c r="Q1003" s="5">
        <f t="shared" si="76"/>
        <v>1300</v>
      </c>
      <c r="R1003" s="15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60" hidden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5">
        <f t="shared" si="75"/>
        <v>30</v>
      </c>
      <c r="Q1004" s="5">
        <f t="shared" si="76"/>
        <v>134.55000000000001</v>
      </c>
      <c r="R1004" s="15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45" hidden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5">
        <f t="shared" si="75"/>
        <v>16</v>
      </c>
      <c r="Q1005" s="5">
        <f t="shared" si="76"/>
        <v>214.07</v>
      </c>
      <c r="R1005" s="15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45" hidden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5">
        <f t="shared" si="75"/>
        <v>82</v>
      </c>
      <c r="Q1006" s="5">
        <f t="shared" si="76"/>
        <v>216.34</v>
      </c>
      <c r="R1006" s="15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45" hidden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5">
        <f t="shared" si="75"/>
        <v>75</v>
      </c>
      <c r="Q1007" s="5">
        <f t="shared" si="76"/>
        <v>932.31</v>
      </c>
      <c r="R1007" s="15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45" hidden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5">
        <f t="shared" si="75"/>
        <v>6</v>
      </c>
      <c r="Q1008" s="5">
        <f t="shared" si="76"/>
        <v>29.25</v>
      </c>
      <c r="R1008" s="15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45" hidden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5">
        <f t="shared" si="75"/>
        <v>44</v>
      </c>
      <c r="Q1009" s="5">
        <f t="shared" si="76"/>
        <v>174.95</v>
      </c>
      <c r="R1009" s="15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60" hidden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5">
        <f t="shared" si="75"/>
        <v>0</v>
      </c>
      <c r="Q1010" s="5">
        <f t="shared" si="76"/>
        <v>250</v>
      </c>
      <c r="R1010" s="15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60" hidden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5">
        <f t="shared" si="75"/>
        <v>13</v>
      </c>
      <c r="Q1011" s="5">
        <f t="shared" si="76"/>
        <v>65</v>
      </c>
      <c r="R1011" s="15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60" hidden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5">
        <f t="shared" si="75"/>
        <v>0</v>
      </c>
      <c r="Q1012" s="5">
        <f t="shared" si="76"/>
        <v>55</v>
      </c>
      <c r="R1012" s="15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45" hidden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5">
        <f t="shared" si="75"/>
        <v>0</v>
      </c>
      <c r="Q1013" s="5">
        <f t="shared" si="76"/>
        <v>75</v>
      </c>
      <c r="R1013" s="15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60" hidden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5">
        <f t="shared" si="75"/>
        <v>21535</v>
      </c>
      <c r="Q1014" s="5">
        <f t="shared" si="76"/>
        <v>1389.36</v>
      </c>
      <c r="R1014" s="15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60" hidden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5">
        <f t="shared" si="75"/>
        <v>35</v>
      </c>
      <c r="Q1015" s="5">
        <f t="shared" si="76"/>
        <v>95.91</v>
      </c>
      <c r="R1015" s="15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30" hidden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5">
        <f t="shared" si="75"/>
        <v>31</v>
      </c>
      <c r="Q1016" s="5">
        <f t="shared" si="76"/>
        <v>191.25</v>
      </c>
      <c r="R1016" s="15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45" hidden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5">
        <f t="shared" si="75"/>
        <v>3</v>
      </c>
      <c r="Q1017" s="5">
        <f t="shared" si="76"/>
        <v>40</v>
      </c>
      <c r="R1017" s="15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45" hidden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5">
        <f t="shared" si="75"/>
        <v>3</v>
      </c>
      <c r="Q1018" s="5">
        <f t="shared" si="76"/>
        <v>74.790000000000006</v>
      </c>
      <c r="R1018" s="15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60" hidden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5">
        <f t="shared" si="75"/>
        <v>23</v>
      </c>
      <c r="Q1019" s="5">
        <f t="shared" si="76"/>
        <v>161.12</v>
      </c>
      <c r="R1019" s="15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45" hidden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5">
        <f t="shared" si="75"/>
        <v>3</v>
      </c>
      <c r="Q1020" s="5">
        <f t="shared" si="76"/>
        <v>88.71</v>
      </c>
      <c r="R1020" s="15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45" hidden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5">
        <f t="shared" si="75"/>
        <v>47</v>
      </c>
      <c r="Q1021" s="5">
        <f t="shared" si="76"/>
        <v>53.25</v>
      </c>
      <c r="R1021" s="15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60" hidden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5">
        <f t="shared" si="75"/>
        <v>206</v>
      </c>
      <c r="Q1022" s="5">
        <f t="shared" si="76"/>
        <v>106.2</v>
      </c>
      <c r="R1022" s="15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45" hidden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5">
        <f t="shared" si="75"/>
        <v>352</v>
      </c>
      <c r="Q1023" s="5">
        <f t="shared" si="76"/>
        <v>22.08</v>
      </c>
      <c r="R1023" s="15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30" hidden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5">
        <f t="shared" si="75"/>
        <v>115</v>
      </c>
      <c r="Q1024" s="5">
        <f t="shared" si="76"/>
        <v>31.05</v>
      </c>
      <c r="R1024" s="15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45" hidden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5">
        <f t="shared" si="75"/>
        <v>237</v>
      </c>
      <c r="Q1025" s="5">
        <f t="shared" si="76"/>
        <v>36.21</v>
      </c>
      <c r="R1025" s="15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45" hidden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5">
        <f t="shared" si="75"/>
        <v>119</v>
      </c>
      <c r="Q1026" s="5">
        <f t="shared" si="76"/>
        <v>388.98</v>
      </c>
      <c r="R1026" s="15">
        <f t="shared" si="77"/>
        <v>42370.580590277779</v>
      </c>
      <c r="S1026" s="15">
        <f t="shared" si="78"/>
        <v>42400.580590277779</v>
      </c>
      <c r="T1026">
        <f t="shared" si="79"/>
        <v>2016</v>
      </c>
    </row>
    <row r="1027" spans="1:20" ht="45" hidden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5">
        <f t="shared" ref="P1027:P1090" si="80">ROUND(E1027/D1027*100,0)</f>
        <v>110</v>
      </c>
      <c r="Q1027" s="5">
        <f t="shared" ref="Q1027:Q1090" si="81">IFERROR(ROUND(E1027/L1027,2),0)</f>
        <v>71.849999999999994</v>
      </c>
      <c r="R1027" s="15">
        <f t="shared" ref="R1027:R1090" si="82">(((J1027/60/60)/24)+DATE(1970,1,1))</f>
        <v>42049.833761574075</v>
      </c>
      <c r="S1027" s="15">
        <f t="shared" ref="S1027:S1090" si="83">(((I1027/60/60)/24)+DATE(1970,1,1))</f>
        <v>42079.792094907403</v>
      </c>
      <c r="T1027">
        <f t="shared" ref="T1027:T1090" si="84">YEAR(R1027)</f>
        <v>2015</v>
      </c>
    </row>
    <row r="1028" spans="1:20" ht="60" hidden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5">
        <f t="shared" si="80"/>
        <v>100</v>
      </c>
      <c r="Q1028" s="5">
        <f t="shared" si="81"/>
        <v>57.38</v>
      </c>
      <c r="R1028" s="15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60" hidden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5">
        <f t="shared" si="80"/>
        <v>103</v>
      </c>
      <c r="Q1029" s="5">
        <f t="shared" si="81"/>
        <v>69.67</v>
      </c>
      <c r="R1029" s="15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45" hidden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5">
        <f t="shared" si="80"/>
        <v>117</v>
      </c>
      <c r="Q1030" s="5">
        <f t="shared" si="81"/>
        <v>45.99</v>
      </c>
      <c r="R1030" s="15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45" hidden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5">
        <f t="shared" si="80"/>
        <v>112</v>
      </c>
      <c r="Q1031" s="5">
        <f t="shared" si="81"/>
        <v>79.260000000000005</v>
      </c>
      <c r="R1031" s="15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30" hidden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5">
        <f t="shared" si="80"/>
        <v>342</v>
      </c>
      <c r="Q1032" s="5">
        <f t="shared" si="81"/>
        <v>43.03</v>
      </c>
      <c r="R1032" s="15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60" hidden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5">
        <f t="shared" si="80"/>
        <v>107</v>
      </c>
      <c r="Q1033" s="5">
        <f t="shared" si="81"/>
        <v>108.48</v>
      </c>
      <c r="R1033" s="15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hidden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5">
        <f t="shared" si="80"/>
        <v>108</v>
      </c>
      <c r="Q1034" s="5">
        <f t="shared" si="81"/>
        <v>61.03</v>
      </c>
      <c r="R1034" s="15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60" hidden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5">
        <f t="shared" si="80"/>
        <v>103</v>
      </c>
      <c r="Q1035" s="5">
        <f t="shared" si="81"/>
        <v>50.59</v>
      </c>
      <c r="R1035" s="15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45" hidden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5">
        <f t="shared" si="80"/>
        <v>130</v>
      </c>
      <c r="Q1036" s="5">
        <f t="shared" si="81"/>
        <v>39.159999999999997</v>
      </c>
      <c r="R1036" s="15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60" hidden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5">
        <f t="shared" si="80"/>
        <v>108</v>
      </c>
      <c r="Q1037" s="5">
        <f t="shared" si="81"/>
        <v>65.16</v>
      </c>
      <c r="R1037" s="15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45" hidden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5">
        <f t="shared" si="80"/>
        <v>112</v>
      </c>
      <c r="Q1038" s="5">
        <f t="shared" si="81"/>
        <v>23.96</v>
      </c>
      <c r="R1038" s="15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60" hidden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5">
        <f t="shared" si="80"/>
        <v>102</v>
      </c>
      <c r="Q1039" s="5">
        <f t="shared" si="81"/>
        <v>48.62</v>
      </c>
      <c r="R1039" s="15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45" hidden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5">
        <f t="shared" si="80"/>
        <v>145</v>
      </c>
      <c r="Q1040" s="5">
        <f t="shared" si="81"/>
        <v>35.74</v>
      </c>
      <c r="R1040" s="15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60" hidden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5">
        <f t="shared" si="80"/>
        <v>128</v>
      </c>
      <c r="Q1041" s="5">
        <f t="shared" si="81"/>
        <v>21.37</v>
      </c>
      <c r="R1041" s="15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60" hidden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5">
        <f t="shared" si="80"/>
        <v>0</v>
      </c>
      <c r="Q1042" s="5">
        <f t="shared" si="81"/>
        <v>250</v>
      </c>
      <c r="R1042" s="15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45" hidden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5">
        <f t="shared" si="80"/>
        <v>0</v>
      </c>
      <c r="Q1043" s="5">
        <f t="shared" si="81"/>
        <v>0</v>
      </c>
      <c r="R1043" s="15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60" hidden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5">
        <f t="shared" si="80"/>
        <v>2</v>
      </c>
      <c r="Q1044" s="5">
        <f t="shared" si="81"/>
        <v>10</v>
      </c>
      <c r="R1044" s="15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45" hidden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5">
        <f t="shared" si="80"/>
        <v>9</v>
      </c>
      <c r="Q1045" s="5">
        <f t="shared" si="81"/>
        <v>29.24</v>
      </c>
      <c r="R1045" s="15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60" hidden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5">
        <f t="shared" si="80"/>
        <v>0</v>
      </c>
      <c r="Q1046" s="5">
        <f t="shared" si="81"/>
        <v>3</v>
      </c>
      <c r="R1046" s="15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45" hidden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5">
        <f t="shared" si="80"/>
        <v>3</v>
      </c>
      <c r="Q1047" s="5">
        <f t="shared" si="81"/>
        <v>33.25</v>
      </c>
      <c r="R1047" s="15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60" hidden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5">
        <f t="shared" si="80"/>
        <v>0</v>
      </c>
      <c r="Q1048" s="5">
        <f t="shared" si="81"/>
        <v>0</v>
      </c>
      <c r="R1048" s="15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45" hidden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5">
        <f t="shared" si="80"/>
        <v>0</v>
      </c>
      <c r="Q1049" s="5">
        <f t="shared" si="81"/>
        <v>1</v>
      </c>
      <c r="R1049" s="15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60" hidden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5">
        <f t="shared" si="80"/>
        <v>1</v>
      </c>
      <c r="Q1050" s="5">
        <f t="shared" si="81"/>
        <v>53</v>
      </c>
      <c r="R1050" s="15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hidden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5">
        <f t="shared" si="80"/>
        <v>0</v>
      </c>
      <c r="Q1051" s="5">
        <f t="shared" si="81"/>
        <v>0</v>
      </c>
      <c r="R1051" s="15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30" hidden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5">
        <f t="shared" si="80"/>
        <v>0</v>
      </c>
      <c r="Q1052" s="5">
        <f t="shared" si="81"/>
        <v>0</v>
      </c>
      <c r="R1052" s="15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60" hidden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5">
        <f t="shared" si="80"/>
        <v>0</v>
      </c>
      <c r="Q1053" s="5">
        <f t="shared" si="81"/>
        <v>0</v>
      </c>
      <c r="R1053" s="15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75" hidden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5">
        <f t="shared" si="80"/>
        <v>0</v>
      </c>
      <c r="Q1054" s="5">
        <f t="shared" si="81"/>
        <v>0</v>
      </c>
      <c r="R1054" s="15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60" hidden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5">
        <f t="shared" si="80"/>
        <v>1</v>
      </c>
      <c r="Q1055" s="5">
        <f t="shared" si="81"/>
        <v>15</v>
      </c>
      <c r="R1055" s="15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60" hidden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5">
        <f t="shared" si="80"/>
        <v>0</v>
      </c>
      <c r="Q1056" s="5">
        <f t="shared" si="81"/>
        <v>0</v>
      </c>
      <c r="R1056" s="15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60" hidden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5">
        <f t="shared" si="80"/>
        <v>0</v>
      </c>
      <c r="Q1057" s="5">
        <f t="shared" si="81"/>
        <v>0</v>
      </c>
      <c r="R1057" s="15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60" hidden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5">
        <f t="shared" si="80"/>
        <v>0</v>
      </c>
      <c r="Q1058" s="5">
        <f t="shared" si="81"/>
        <v>0</v>
      </c>
      <c r="R1058" s="15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45" hidden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5">
        <f t="shared" si="80"/>
        <v>0</v>
      </c>
      <c r="Q1059" s="5">
        <f t="shared" si="81"/>
        <v>0</v>
      </c>
      <c r="R1059" s="15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60" hidden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5">
        <f t="shared" si="80"/>
        <v>0</v>
      </c>
      <c r="Q1060" s="5">
        <f t="shared" si="81"/>
        <v>0</v>
      </c>
      <c r="R1060" s="15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hidden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5">
        <f t="shared" si="80"/>
        <v>0</v>
      </c>
      <c r="Q1061" s="5">
        <f t="shared" si="81"/>
        <v>0</v>
      </c>
      <c r="R1061" s="15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60" hidden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5">
        <f t="shared" si="80"/>
        <v>1</v>
      </c>
      <c r="Q1062" s="5">
        <f t="shared" si="81"/>
        <v>50</v>
      </c>
      <c r="R1062" s="15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45" hidden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5">
        <f t="shared" si="80"/>
        <v>0</v>
      </c>
      <c r="Q1063" s="5">
        <f t="shared" si="81"/>
        <v>0</v>
      </c>
      <c r="R1063" s="15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ht="30" hidden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5">
        <f t="shared" si="80"/>
        <v>95</v>
      </c>
      <c r="Q1064" s="5">
        <f t="shared" si="81"/>
        <v>47.5</v>
      </c>
      <c r="R1064" s="15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60" hidden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5">
        <f t="shared" si="80"/>
        <v>0</v>
      </c>
      <c r="Q1065" s="5">
        <f t="shared" si="81"/>
        <v>0</v>
      </c>
      <c r="R1065" s="15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60" hidden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5">
        <f t="shared" si="80"/>
        <v>9</v>
      </c>
      <c r="Q1066" s="5">
        <f t="shared" si="81"/>
        <v>65.67</v>
      </c>
      <c r="R1066" s="15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60" hidden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5">
        <f t="shared" si="80"/>
        <v>3</v>
      </c>
      <c r="Q1067" s="5">
        <f t="shared" si="81"/>
        <v>16.2</v>
      </c>
      <c r="R1067" s="15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45" hidden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5">
        <f t="shared" si="80"/>
        <v>3</v>
      </c>
      <c r="Q1068" s="5">
        <f t="shared" si="81"/>
        <v>34.130000000000003</v>
      </c>
      <c r="R1068" s="15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60" hidden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5">
        <f t="shared" si="80"/>
        <v>26</v>
      </c>
      <c r="Q1069" s="5">
        <f t="shared" si="81"/>
        <v>13</v>
      </c>
      <c r="R1069" s="15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60" hidden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5">
        <f t="shared" si="80"/>
        <v>0</v>
      </c>
      <c r="Q1070" s="5">
        <f t="shared" si="81"/>
        <v>11.25</v>
      </c>
      <c r="R1070" s="15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45" hidden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5">
        <f t="shared" si="80"/>
        <v>39</v>
      </c>
      <c r="Q1071" s="5">
        <f t="shared" si="81"/>
        <v>40.479999999999997</v>
      </c>
      <c r="R1071" s="15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45" hidden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5">
        <f t="shared" si="80"/>
        <v>1</v>
      </c>
      <c r="Q1072" s="5">
        <f t="shared" si="81"/>
        <v>35</v>
      </c>
      <c r="R1072" s="15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60" hidden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5">
        <f t="shared" si="80"/>
        <v>0</v>
      </c>
      <c r="Q1073" s="5">
        <f t="shared" si="81"/>
        <v>0</v>
      </c>
      <c r="R1073" s="15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60" hidden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5">
        <f t="shared" si="80"/>
        <v>0</v>
      </c>
      <c r="Q1074" s="5">
        <f t="shared" si="81"/>
        <v>12.75</v>
      </c>
      <c r="R1074" s="15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45" hidden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5">
        <f t="shared" si="80"/>
        <v>1</v>
      </c>
      <c r="Q1075" s="5">
        <f t="shared" si="81"/>
        <v>10</v>
      </c>
      <c r="R1075" s="15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60" hidden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5">
        <f t="shared" si="80"/>
        <v>6</v>
      </c>
      <c r="Q1076" s="5">
        <f t="shared" si="81"/>
        <v>113.57</v>
      </c>
      <c r="R1076" s="15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45" hidden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5">
        <f t="shared" si="80"/>
        <v>5</v>
      </c>
      <c r="Q1077" s="5">
        <f t="shared" si="81"/>
        <v>15</v>
      </c>
      <c r="R1077" s="15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45" hidden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5">
        <f t="shared" si="80"/>
        <v>63</v>
      </c>
      <c r="Q1078" s="5">
        <f t="shared" si="81"/>
        <v>48.28</v>
      </c>
      <c r="R1078" s="15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45" hidden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5">
        <f t="shared" si="80"/>
        <v>29</v>
      </c>
      <c r="Q1079" s="5">
        <f t="shared" si="81"/>
        <v>43.98</v>
      </c>
      <c r="R1079" s="15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60" hidden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5">
        <f t="shared" si="80"/>
        <v>8</v>
      </c>
      <c r="Q1080" s="5">
        <f t="shared" si="81"/>
        <v>9</v>
      </c>
      <c r="R1080" s="15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60" hidden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5">
        <f t="shared" si="80"/>
        <v>3</v>
      </c>
      <c r="Q1081" s="5">
        <f t="shared" si="81"/>
        <v>37.67</v>
      </c>
      <c r="R1081" s="15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45" hidden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5">
        <f t="shared" si="80"/>
        <v>9</v>
      </c>
      <c r="Q1082" s="5">
        <f t="shared" si="81"/>
        <v>18.579999999999998</v>
      </c>
      <c r="R1082" s="15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45" hidden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5">
        <f t="shared" si="80"/>
        <v>0</v>
      </c>
      <c r="Q1083" s="5">
        <f t="shared" si="81"/>
        <v>3</v>
      </c>
      <c r="R1083" s="15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45" hidden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5">
        <f t="shared" si="80"/>
        <v>1</v>
      </c>
      <c r="Q1084" s="5">
        <f t="shared" si="81"/>
        <v>18.670000000000002</v>
      </c>
      <c r="R1084" s="15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60" hidden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5">
        <f t="shared" si="80"/>
        <v>1</v>
      </c>
      <c r="Q1085" s="5">
        <f t="shared" si="81"/>
        <v>410</v>
      </c>
      <c r="R1085" s="15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hidden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5">
        <f t="shared" si="80"/>
        <v>0</v>
      </c>
      <c r="Q1086" s="5">
        <f t="shared" si="81"/>
        <v>0</v>
      </c>
      <c r="R1086" s="15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45" hidden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5">
        <f t="shared" si="80"/>
        <v>3</v>
      </c>
      <c r="Q1087" s="5">
        <f t="shared" si="81"/>
        <v>114</v>
      </c>
      <c r="R1087" s="15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hidden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5">
        <f t="shared" si="80"/>
        <v>0</v>
      </c>
      <c r="Q1088" s="5">
        <f t="shared" si="81"/>
        <v>7.5</v>
      </c>
      <c r="R1088" s="15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60" hidden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5">
        <f t="shared" si="80"/>
        <v>0</v>
      </c>
      <c r="Q1089" s="5">
        <f t="shared" si="81"/>
        <v>0</v>
      </c>
      <c r="R1089" s="15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45" hidden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5">
        <f t="shared" si="80"/>
        <v>14</v>
      </c>
      <c r="Q1090" s="5">
        <f t="shared" si="81"/>
        <v>43.42</v>
      </c>
      <c r="R1090" s="15">
        <f t="shared" si="82"/>
        <v>41723.799386574072</v>
      </c>
      <c r="S1090" s="15">
        <f t="shared" si="83"/>
        <v>41753.799386574072</v>
      </c>
      <c r="T1090">
        <f t="shared" si="84"/>
        <v>2014</v>
      </c>
    </row>
    <row r="1091" spans="1:20" ht="30" hidden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5">
        <f t="shared" ref="P1091:P1154" si="85">ROUND(E1091/D1091*100,0)</f>
        <v>8</v>
      </c>
      <c r="Q1091" s="5">
        <f t="shared" ref="Q1091:Q1154" si="86">IFERROR(ROUND(E1091/L1091,2),0)</f>
        <v>23.96</v>
      </c>
      <c r="R1091" s="15">
        <f t="shared" ref="R1091:R1154" si="87">(((J1091/60/60)/24)+DATE(1970,1,1))</f>
        <v>42151.189525462964</v>
      </c>
      <c r="S1091" s="15">
        <f t="shared" ref="S1091:S1154" si="88">(((I1091/60/60)/24)+DATE(1970,1,1))</f>
        <v>42181.189525462964</v>
      </c>
      <c r="T1091">
        <f t="shared" ref="T1091:T1154" si="89">YEAR(R1091)</f>
        <v>2015</v>
      </c>
    </row>
    <row r="1092" spans="1:20" ht="60" hidden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5">
        <f t="shared" si="85"/>
        <v>0</v>
      </c>
      <c r="Q1092" s="5">
        <f t="shared" si="86"/>
        <v>5</v>
      </c>
      <c r="R1092" s="15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60" hidden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5">
        <f t="shared" si="85"/>
        <v>13</v>
      </c>
      <c r="Q1093" s="5">
        <f t="shared" si="86"/>
        <v>12.5</v>
      </c>
      <c r="R1093" s="15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60" hidden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5">
        <f t="shared" si="85"/>
        <v>1</v>
      </c>
      <c r="Q1094" s="5">
        <f t="shared" si="86"/>
        <v>3</v>
      </c>
      <c r="R1094" s="15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45" hidden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5">
        <f t="shared" si="85"/>
        <v>14</v>
      </c>
      <c r="Q1095" s="5">
        <f t="shared" si="86"/>
        <v>10.56</v>
      </c>
      <c r="R1095" s="15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60" hidden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5">
        <f t="shared" si="85"/>
        <v>18</v>
      </c>
      <c r="Q1096" s="5">
        <f t="shared" si="86"/>
        <v>122</v>
      </c>
      <c r="R1096" s="15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60" hidden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5">
        <f t="shared" si="85"/>
        <v>5</v>
      </c>
      <c r="Q1097" s="5">
        <f t="shared" si="86"/>
        <v>267.81</v>
      </c>
      <c r="R1097" s="15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60" hidden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5">
        <f t="shared" si="85"/>
        <v>18</v>
      </c>
      <c r="Q1098" s="5">
        <f t="shared" si="86"/>
        <v>74.209999999999994</v>
      </c>
      <c r="R1098" s="15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45" hidden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5">
        <f t="shared" si="85"/>
        <v>0</v>
      </c>
      <c r="Q1099" s="5">
        <f t="shared" si="86"/>
        <v>6.71</v>
      </c>
      <c r="R1099" s="15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30" hidden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5">
        <f t="shared" si="85"/>
        <v>7</v>
      </c>
      <c r="Q1100" s="5">
        <f t="shared" si="86"/>
        <v>81.95</v>
      </c>
      <c r="R1100" s="15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60" hidden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5">
        <f t="shared" si="85"/>
        <v>1</v>
      </c>
      <c r="Q1101" s="5">
        <f t="shared" si="86"/>
        <v>25</v>
      </c>
      <c r="R1101" s="15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45" hidden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5">
        <f t="shared" si="85"/>
        <v>3</v>
      </c>
      <c r="Q1102" s="5">
        <f t="shared" si="86"/>
        <v>10</v>
      </c>
      <c r="R1102" s="15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45" hidden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5">
        <f t="shared" si="85"/>
        <v>0</v>
      </c>
      <c r="Q1103" s="5">
        <f t="shared" si="86"/>
        <v>6.83</v>
      </c>
      <c r="R1103" s="15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60" hidden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5">
        <f t="shared" si="85"/>
        <v>5</v>
      </c>
      <c r="Q1104" s="5">
        <f t="shared" si="86"/>
        <v>17.71</v>
      </c>
      <c r="R1104" s="15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45" hidden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5">
        <f t="shared" si="85"/>
        <v>2</v>
      </c>
      <c r="Q1105" s="5">
        <f t="shared" si="86"/>
        <v>16.2</v>
      </c>
      <c r="R1105" s="15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60" hidden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5">
        <f t="shared" si="85"/>
        <v>5</v>
      </c>
      <c r="Q1106" s="5">
        <f t="shared" si="86"/>
        <v>80.3</v>
      </c>
      <c r="R1106" s="15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60" hidden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5">
        <f t="shared" si="85"/>
        <v>0</v>
      </c>
      <c r="Q1107" s="5">
        <f t="shared" si="86"/>
        <v>71.55</v>
      </c>
      <c r="R1107" s="15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45" hidden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5">
        <f t="shared" si="85"/>
        <v>41</v>
      </c>
      <c r="Q1108" s="5">
        <f t="shared" si="86"/>
        <v>23.57</v>
      </c>
      <c r="R1108" s="15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60" hidden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5">
        <f t="shared" si="85"/>
        <v>0</v>
      </c>
      <c r="Q1109" s="5">
        <f t="shared" si="86"/>
        <v>0</v>
      </c>
      <c r="R1109" s="15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60" hidden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5">
        <f t="shared" si="85"/>
        <v>3</v>
      </c>
      <c r="Q1110" s="5">
        <f t="shared" si="86"/>
        <v>34.880000000000003</v>
      </c>
      <c r="R1110" s="15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60" hidden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5">
        <f t="shared" si="85"/>
        <v>0</v>
      </c>
      <c r="Q1111" s="5">
        <f t="shared" si="86"/>
        <v>15</v>
      </c>
      <c r="R1111" s="15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60" hidden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5">
        <f t="shared" si="85"/>
        <v>1</v>
      </c>
      <c r="Q1112" s="5">
        <f t="shared" si="86"/>
        <v>23.18</v>
      </c>
      <c r="R1112" s="15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60" hidden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5">
        <f t="shared" si="85"/>
        <v>0</v>
      </c>
      <c r="Q1113" s="5">
        <f t="shared" si="86"/>
        <v>1</v>
      </c>
      <c r="R1113" s="15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45" hidden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5">
        <f t="shared" si="85"/>
        <v>36</v>
      </c>
      <c r="Q1114" s="5">
        <f t="shared" si="86"/>
        <v>100.23</v>
      </c>
      <c r="R1114" s="15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60" hidden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5">
        <f t="shared" si="85"/>
        <v>1</v>
      </c>
      <c r="Q1115" s="5">
        <f t="shared" si="86"/>
        <v>5</v>
      </c>
      <c r="R1115" s="15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60" hidden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5">
        <f t="shared" si="85"/>
        <v>0</v>
      </c>
      <c r="Q1116" s="5">
        <f t="shared" si="86"/>
        <v>3.33</v>
      </c>
      <c r="R1116" s="15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60" hidden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5">
        <f t="shared" si="85"/>
        <v>0</v>
      </c>
      <c r="Q1117" s="5">
        <f t="shared" si="86"/>
        <v>13.25</v>
      </c>
      <c r="R1117" s="15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45" hidden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5">
        <f t="shared" si="85"/>
        <v>0</v>
      </c>
      <c r="Q1118" s="5">
        <f t="shared" si="86"/>
        <v>17.850000000000001</v>
      </c>
      <c r="R1118" s="15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45" hidden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5">
        <f t="shared" si="85"/>
        <v>8</v>
      </c>
      <c r="Q1119" s="5">
        <f t="shared" si="86"/>
        <v>10.38</v>
      </c>
      <c r="R1119" s="15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60" hidden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5">
        <f t="shared" si="85"/>
        <v>2</v>
      </c>
      <c r="Q1120" s="5">
        <f t="shared" si="86"/>
        <v>36.33</v>
      </c>
      <c r="R1120" s="15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60" hidden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5">
        <f t="shared" si="85"/>
        <v>0</v>
      </c>
      <c r="Q1121" s="5">
        <f t="shared" si="86"/>
        <v>5</v>
      </c>
      <c r="R1121" s="15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45" hidden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5">
        <f t="shared" si="85"/>
        <v>0</v>
      </c>
      <c r="Q1122" s="5">
        <f t="shared" si="86"/>
        <v>0</v>
      </c>
      <c r="R1122" s="15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45" hidden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5">
        <f t="shared" si="85"/>
        <v>0</v>
      </c>
      <c r="Q1123" s="5">
        <f t="shared" si="86"/>
        <v>5.8</v>
      </c>
      <c r="R1123" s="15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60" hidden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5">
        <f t="shared" si="85"/>
        <v>0</v>
      </c>
      <c r="Q1124" s="5">
        <f t="shared" si="86"/>
        <v>0</v>
      </c>
      <c r="R1124" s="15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60" hidden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5">
        <f t="shared" si="85"/>
        <v>0</v>
      </c>
      <c r="Q1125" s="5">
        <f t="shared" si="86"/>
        <v>3.67</v>
      </c>
      <c r="R1125" s="15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60" hidden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5">
        <f t="shared" si="85"/>
        <v>0</v>
      </c>
      <c r="Q1126" s="5">
        <f t="shared" si="86"/>
        <v>60.71</v>
      </c>
      <c r="R1126" s="15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60" hidden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5">
        <f t="shared" si="85"/>
        <v>0</v>
      </c>
      <c r="Q1127" s="5">
        <f t="shared" si="86"/>
        <v>0</v>
      </c>
      <c r="R1127" s="15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45" hidden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5">
        <f t="shared" si="85"/>
        <v>1</v>
      </c>
      <c r="Q1128" s="5">
        <f t="shared" si="86"/>
        <v>5</v>
      </c>
      <c r="R1128" s="15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60" hidden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5">
        <f t="shared" si="85"/>
        <v>2</v>
      </c>
      <c r="Q1129" s="5">
        <f t="shared" si="86"/>
        <v>25.43</v>
      </c>
      <c r="R1129" s="15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hidden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5">
        <f t="shared" si="85"/>
        <v>0</v>
      </c>
      <c r="Q1130" s="5">
        <f t="shared" si="86"/>
        <v>1</v>
      </c>
      <c r="R1130" s="15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45" hidden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5">
        <f t="shared" si="85"/>
        <v>0</v>
      </c>
      <c r="Q1131" s="5">
        <f t="shared" si="86"/>
        <v>10.5</v>
      </c>
      <c r="R1131" s="15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60" hidden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5">
        <f t="shared" si="85"/>
        <v>0</v>
      </c>
      <c r="Q1132" s="5">
        <f t="shared" si="86"/>
        <v>3.67</v>
      </c>
      <c r="R1132" s="15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60" hidden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5">
        <f t="shared" si="85"/>
        <v>0</v>
      </c>
      <c r="Q1133" s="5">
        <f t="shared" si="86"/>
        <v>0</v>
      </c>
      <c r="R1133" s="15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45" hidden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5">
        <f t="shared" si="85"/>
        <v>14</v>
      </c>
      <c r="Q1134" s="5">
        <f t="shared" si="86"/>
        <v>110.62</v>
      </c>
      <c r="R1134" s="15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60" hidden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5">
        <f t="shared" si="85"/>
        <v>1</v>
      </c>
      <c r="Q1135" s="5">
        <f t="shared" si="86"/>
        <v>20</v>
      </c>
      <c r="R1135" s="15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45" hidden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5">
        <f t="shared" si="85"/>
        <v>0</v>
      </c>
      <c r="Q1136" s="5">
        <f t="shared" si="86"/>
        <v>1</v>
      </c>
      <c r="R1136" s="15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60" hidden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5">
        <f t="shared" si="85"/>
        <v>5</v>
      </c>
      <c r="Q1137" s="5">
        <f t="shared" si="86"/>
        <v>50</v>
      </c>
      <c r="R1137" s="15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45" hidden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5">
        <f t="shared" si="85"/>
        <v>6</v>
      </c>
      <c r="Q1138" s="5">
        <f t="shared" si="86"/>
        <v>45</v>
      </c>
      <c r="R1138" s="15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60" hidden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5">
        <f t="shared" si="85"/>
        <v>40</v>
      </c>
      <c r="Q1139" s="5">
        <f t="shared" si="86"/>
        <v>253.21</v>
      </c>
      <c r="R1139" s="15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60" hidden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5">
        <f t="shared" si="85"/>
        <v>0</v>
      </c>
      <c r="Q1140" s="5">
        <f t="shared" si="86"/>
        <v>31.25</v>
      </c>
      <c r="R1140" s="15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60" hidden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5">
        <f t="shared" si="85"/>
        <v>0</v>
      </c>
      <c r="Q1141" s="5">
        <f t="shared" si="86"/>
        <v>5</v>
      </c>
      <c r="R1141" s="15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45" hidden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5">
        <f t="shared" si="85"/>
        <v>0</v>
      </c>
      <c r="Q1142" s="5">
        <f t="shared" si="86"/>
        <v>0</v>
      </c>
      <c r="R1142" s="15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hidden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5">
        <f t="shared" si="85"/>
        <v>0</v>
      </c>
      <c r="Q1143" s="5">
        <f t="shared" si="86"/>
        <v>0</v>
      </c>
      <c r="R1143" s="15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45" hidden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5">
        <f t="shared" si="85"/>
        <v>0</v>
      </c>
      <c r="Q1144" s="5">
        <f t="shared" si="86"/>
        <v>0</v>
      </c>
      <c r="R1144" s="15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60" hidden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5">
        <f t="shared" si="85"/>
        <v>0</v>
      </c>
      <c r="Q1145" s="5">
        <f t="shared" si="86"/>
        <v>23.25</v>
      </c>
      <c r="R1145" s="15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45" hidden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5">
        <f t="shared" si="85"/>
        <v>0</v>
      </c>
      <c r="Q1146" s="5">
        <f t="shared" si="86"/>
        <v>0</v>
      </c>
      <c r="R1146" s="15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45" hidden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5">
        <f t="shared" si="85"/>
        <v>0</v>
      </c>
      <c r="Q1147" s="5">
        <f t="shared" si="86"/>
        <v>100</v>
      </c>
      <c r="R1147" s="15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45" hidden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5">
        <f t="shared" si="85"/>
        <v>9</v>
      </c>
      <c r="Q1148" s="5">
        <f t="shared" si="86"/>
        <v>44.17</v>
      </c>
      <c r="R1148" s="15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60" hidden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5">
        <f t="shared" si="85"/>
        <v>0</v>
      </c>
      <c r="Q1149" s="5">
        <f t="shared" si="86"/>
        <v>0</v>
      </c>
      <c r="R1149" s="15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30" hidden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5">
        <f t="shared" si="85"/>
        <v>0</v>
      </c>
      <c r="Q1150" s="5">
        <f t="shared" si="86"/>
        <v>24.33</v>
      </c>
      <c r="R1150" s="15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30" hidden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5">
        <f t="shared" si="85"/>
        <v>0</v>
      </c>
      <c r="Q1151" s="5">
        <f t="shared" si="86"/>
        <v>37.5</v>
      </c>
      <c r="R1151" s="15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30" hidden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5">
        <f t="shared" si="85"/>
        <v>10</v>
      </c>
      <c r="Q1152" s="5">
        <f t="shared" si="86"/>
        <v>42</v>
      </c>
      <c r="R1152" s="15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60" hidden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5">
        <f t="shared" si="85"/>
        <v>0</v>
      </c>
      <c r="Q1153" s="5">
        <f t="shared" si="86"/>
        <v>0</v>
      </c>
      <c r="R1153" s="15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hidden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5">
        <f t="shared" si="85"/>
        <v>6</v>
      </c>
      <c r="Q1154" s="5">
        <f t="shared" si="86"/>
        <v>60.73</v>
      </c>
      <c r="R1154" s="15">
        <f t="shared" si="87"/>
        <v>42109.709629629629</v>
      </c>
      <c r="S1154" s="15">
        <f t="shared" si="88"/>
        <v>42139.709629629629</v>
      </c>
      <c r="T1154">
        <f t="shared" si="89"/>
        <v>2015</v>
      </c>
    </row>
    <row r="1155" spans="1:20" ht="30" hidden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5">
        <f t="shared" ref="P1155:P1218" si="90">ROUND(E1155/D1155*100,0)</f>
        <v>1</v>
      </c>
      <c r="Q1155" s="5">
        <f t="shared" ref="Q1155:Q1218" si="91">IFERROR(ROUND(E1155/L1155,2),0)</f>
        <v>50</v>
      </c>
      <c r="R1155" s="15">
        <f t="shared" ref="R1155:R1218" si="92">(((J1155/60/60)/24)+DATE(1970,1,1))</f>
        <v>42143.714178240742</v>
      </c>
      <c r="S1155" s="15">
        <f t="shared" ref="S1155:S1218" si="93">(((I1155/60/60)/24)+DATE(1970,1,1))</f>
        <v>42173.714178240742</v>
      </c>
      <c r="T1155">
        <f t="shared" ref="T1155:T1218" si="94">YEAR(R1155)</f>
        <v>2015</v>
      </c>
    </row>
    <row r="1156" spans="1:20" ht="45" hidden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5">
        <f t="shared" si="90"/>
        <v>7</v>
      </c>
      <c r="Q1156" s="5">
        <f t="shared" si="91"/>
        <v>108.33</v>
      </c>
      <c r="R1156" s="15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60" hidden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5">
        <f t="shared" si="90"/>
        <v>1</v>
      </c>
      <c r="Q1157" s="5">
        <f t="shared" si="91"/>
        <v>23.5</v>
      </c>
      <c r="R1157" s="15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45" hidden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5">
        <f t="shared" si="90"/>
        <v>0</v>
      </c>
      <c r="Q1158" s="5">
        <f t="shared" si="91"/>
        <v>0</v>
      </c>
      <c r="R1158" s="15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60" hidden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5">
        <f t="shared" si="90"/>
        <v>2</v>
      </c>
      <c r="Q1159" s="5">
        <f t="shared" si="91"/>
        <v>50.33</v>
      </c>
      <c r="R1159" s="15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60" hidden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5">
        <f t="shared" si="90"/>
        <v>0</v>
      </c>
      <c r="Q1160" s="5">
        <f t="shared" si="91"/>
        <v>11.67</v>
      </c>
      <c r="R1160" s="15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60" hidden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5">
        <f t="shared" si="90"/>
        <v>0</v>
      </c>
      <c r="Q1161" s="5">
        <f t="shared" si="91"/>
        <v>0</v>
      </c>
      <c r="R1161" s="15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45" hidden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5">
        <f t="shared" si="90"/>
        <v>4</v>
      </c>
      <c r="Q1162" s="5">
        <f t="shared" si="91"/>
        <v>60.79</v>
      </c>
      <c r="R1162" s="15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60" hidden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5">
        <f t="shared" si="90"/>
        <v>0</v>
      </c>
      <c r="Q1163" s="5">
        <f t="shared" si="91"/>
        <v>0</v>
      </c>
      <c r="R1163" s="15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60" hidden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5">
        <f t="shared" si="90"/>
        <v>0</v>
      </c>
      <c r="Q1164" s="5">
        <f t="shared" si="91"/>
        <v>17.5</v>
      </c>
      <c r="R1164" s="15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60" hidden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5">
        <f t="shared" si="90"/>
        <v>0</v>
      </c>
      <c r="Q1165" s="5">
        <f t="shared" si="91"/>
        <v>0</v>
      </c>
      <c r="R1165" s="15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60" hidden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5">
        <f t="shared" si="90"/>
        <v>0</v>
      </c>
      <c r="Q1166" s="5">
        <f t="shared" si="91"/>
        <v>0</v>
      </c>
      <c r="R1166" s="15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60" hidden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5">
        <f t="shared" si="90"/>
        <v>21</v>
      </c>
      <c r="Q1167" s="5">
        <f t="shared" si="91"/>
        <v>82.82</v>
      </c>
      <c r="R1167" s="15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60" hidden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5">
        <f t="shared" si="90"/>
        <v>19</v>
      </c>
      <c r="Q1168" s="5">
        <f t="shared" si="91"/>
        <v>358.88</v>
      </c>
      <c r="R1168" s="15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45" hidden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5">
        <f t="shared" si="90"/>
        <v>2</v>
      </c>
      <c r="Q1169" s="5">
        <f t="shared" si="91"/>
        <v>61.19</v>
      </c>
      <c r="R1169" s="15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45" hidden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5">
        <f t="shared" si="90"/>
        <v>6</v>
      </c>
      <c r="Q1170" s="5">
        <f t="shared" si="91"/>
        <v>340</v>
      </c>
      <c r="R1170" s="15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45" hidden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5">
        <f t="shared" si="90"/>
        <v>0</v>
      </c>
      <c r="Q1171" s="5">
        <f t="shared" si="91"/>
        <v>5.67</v>
      </c>
      <c r="R1171" s="15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45" hidden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5">
        <f t="shared" si="90"/>
        <v>0</v>
      </c>
      <c r="Q1172" s="5">
        <f t="shared" si="91"/>
        <v>50</v>
      </c>
      <c r="R1172" s="15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45" hidden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5">
        <f t="shared" si="90"/>
        <v>0</v>
      </c>
      <c r="Q1173" s="5">
        <f t="shared" si="91"/>
        <v>25</v>
      </c>
      <c r="R1173" s="15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30" hidden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5">
        <f t="shared" si="90"/>
        <v>0</v>
      </c>
      <c r="Q1174" s="5">
        <f t="shared" si="91"/>
        <v>0</v>
      </c>
      <c r="R1174" s="15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60" hidden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5">
        <f t="shared" si="90"/>
        <v>0</v>
      </c>
      <c r="Q1175" s="5">
        <f t="shared" si="91"/>
        <v>30</v>
      </c>
      <c r="R1175" s="15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45" hidden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5">
        <f t="shared" si="90"/>
        <v>6</v>
      </c>
      <c r="Q1176" s="5">
        <f t="shared" si="91"/>
        <v>46.63</v>
      </c>
      <c r="R1176" s="15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45" hidden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5">
        <f t="shared" si="90"/>
        <v>3</v>
      </c>
      <c r="Q1177" s="5">
        <f t="shared" si="91"/>
        <v>65</v>
      </c>
      <c r="R1177" s="15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60" hidden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5">
        <f t="shared" si="90"/>
        <v>0</v>
      </c>
      <c r="Q1178" s="5">
        <f t="shared" si="91"/>
        <v>10</v>
      </c>
      <c r="R1178" s="15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60" hidden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5">
        <f t="shared" si="90"/>
        <v>0</v>
      </c>
      <c r="Q1179" s="5">
        <f t="shared" si="91"/>
        <v>0</v>
      </c>
      <c r="R1179" s="15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60" hidden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5">
        <f t="shared" si="90"/>
        <v>0</v>
      </c>
      <c r="Q1180" s="5">
        <f t="shared" si="91"/>
        <v>5</v>
      </c>
      <c r="R1180" s="15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45" hidden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5">
        <f t="shared" si="90"/>
        <v>5</v>
      </c>
      <c r="Q1181" s="5">
        <f t="shared" si="91"/>
        <v>640</v>
      </c>
      <c r="R1181" s="15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45" hidden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5">
        <f t="shared" si="90"/>
        <v>12</v>
      </c>
      <c r="Q1182" s="5">
        <f t="shared" si="91"/>
        <v>69.12</v>
      </c>
      <c r="R1182" s="15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30" hidden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5">
        <f t="shared" si="90"/>
        <v>0</v>
      </c>
      <c r="Q1183" s="5">
        <f t="shared" si="91"/>
        <v>1.33</v>
      </c>
      <c r="R1183" s="15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60" hidden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5">
        <f t="shared" si="90"/>
        <v>4</v>
      </c>
      <c r="Q1184" s="5">
        <f t="shared" si="91"/>
        <v>10.5</v>
      </c>
      <c r="R1184" s="15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60" hidden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5">
        <f t="shared" si="90"/>
        <v>4</v>
      </c>
      <c r="Q1185" s="5">
        <f t="shared" si="91"/>
        <v>33.33</v>
      </c>
      <c r="R1185" s="15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60" hidden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5">
        <f t="shared" si="90"/>
        <v>105</v>
      </c>
      <c r="Q1186" s="5">
        <f t="shared" si="91"/>
        <v>61.56</v>
      </c>
      <c r="R1186" s="15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60" hidden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5">
        <f t="shared" si="90"/>
        <v>105</v>
      </c>
      <c r="Q1187" s="5">
        <f t="shared" si="91"/>
        <v>118.74</v>
      </c>
      <c r="R1187" s="15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60" hidden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5">
        <f t="shared" si="90"/>
        <v>107</v>
      </c>
      <c r="Q1188" s="5">
        <f t="shared" si="91"/>
        <v>65.08</v>
      </c>
      <c r="R1188" s="15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60" hidden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5">
        <f t="shared" si="90"/>
        <v>104</v>
      </c>
      <c r="Q1189" s="5">
        <f t="shared" si="91"/>
        <v>130.16</v>
      </c>
      <c r="R1189" s="15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45" hidden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5">
        <f t="shared" si="90"/>
        <v>161</v>
      </c>
      <c r="Q1190" s="5">
        <f t="shared" si="91"/>
        <v>37.78</v>
      </c>
      <c r="R1190" s="15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60" hidden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5">
        <f t="shared" si="90"/>
        <v>108</v>
      </c>
      <c r="Q1191" s="5">
        <f t="shared" si="91"/>
        <v>112.79</v>
      </c>
      <c r="R1191" s="15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45" hidden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5">
        <f t="shared" si="90"/>
        <v>135</v>
      </c>
      <c r="Q1192" s="5">
        <f t="shared" si="91"/>
        <v>51.92</v>
      </c>
      <c r="R1192" s="15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60" hidden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5">
        <f t="shared" si="90"/>
        <v>109</v>
      </c>
      <c r="Q1193" s="5">
        <f t="shared" si="91"/>
        <v>89.24</v>
      </c>
      <c r="R1193" s="15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30" hidden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5">
        <f t="shared" si="90"/>
        <v>290</v>
      </c>
      <c r="Q1194" s="5">
        <f t="shared" si="91"/>
        <v>19.329999999999998</v>
      </c>
      <c r="R1194" s="15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60" hidden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5">
        <f t="shared" si="90"/>
        <v>104</v>
      </c>
      <c r="Q1195" s="5">
        <f t="shared" si="91"/>
        <v>79.97</v>
      </c>
      <c r="R1195" s="15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60" hidden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5">
        <f t="shared" si="90"/>
        <v>322</v>
      </c>
      <c r="Q1196" s="5">
        <f t="shared" si="91"/>
        <v>56.41</v>
      </c>
      <c r="R1196" s="15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60" hidden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5">
        <f t="shared" si="90"/>
        <v>135</v>
      </c>
      <c r="Q1197" s="5">
        <f t="shared" si="91"/>
        <v>79.41</v>
      </c>
      <c r="R1197" s="15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30" hidden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5">
        <f t="shared" si="90"/>
        <v>270</v>
      </c>
      <c r="Q1198" s="5">
        <f t="shared" si="91"/>
        <v>76.44</v>
      </c>
      <c r="R1198" s="15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60" hidden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5">
        <f t="shared" si="90"/>
        <v>253</v>
      </c>
      <c r="Q1199" s="5">
        <f t="shared" si="91"/>
        <v>121</v>
      </c>
      <c r="R1199" s="15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60" hidden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5">
        <f t="shared" si="90"/>
        <v>261</v>
      </c>
      <c r="Q1200" s="5">
        <f t="shared" si="91"/>
        <v>54.62</v>
      </c>
      <c r="R1200" s="15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60" hidden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5">
        <f t="shared" si="90"/>
        <v>101</v>
      </c>
      <c r="Q1201" s="5">
        <f t="shared" si="91"/>
        <v>299.22000000000003</v>
      </c>
      <c r="R1201" s="15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60" hidden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5">
        <f t="shared" si="90"/>
        <v>126</v>
      </c>
      <c r="Q1202" s="5">
        <f t="shared" si="91"/>
        <v>58.53</v>
      </c>
      <c r="R1202" s="15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60" hidden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5">
        <f t="shared" si="90"/>
        <v>102</v>
      </c>
      <c r="Q1203" s="5">
        <f t="shared" si="91"/>
        <v>55.37</v>
      </c>
      <c r="R1203" s="15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60" hidden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5">
        <f t="shared" si="90"/>
        <v>199</v>
      </c>
      <c r="Q1204" s="5">
        <f t="shared" si="91"/>
        <v>183.8</v>
      </c>
      <c r="R1204" s="15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45" hidden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5">
        <f t="shared" si="90"/>
        <v>102</v>
      </c>
      <c r="Q1205" s="5">
        <f t="shared" si="91"/>
        <v>165.35</v>
      </c>
      <c r="R1205" s="15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45" hidden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5">
        <f t="shared" si="90"/>
        <v>103</v>
      </c>
      <c r="Q1206" s="5">
        <f t="shared" si="91"/>
        <v>234.79</v>
      </c>
      <c r="R1206" s="15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60" hidden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5">
        <f t="shared" si="90"/>
        <v>101</v>
      </c>
      <c r="Q1207" s="5">
        <f t="shared" si="91"/>
        <v>211.48</v>
      </c>
      <c r="R1207" s="15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60" hidden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5">
        <f t="shared" si="90"/>
        <v>115</v>
      </c>
      <c r="Q1208" s="5">
        <f t="shared" si="91"/>
        <v>32.340000000000003</v>
      </c>
      <c r="R1208" s="15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30" hidden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5">
        <f t="shared" si="90"/>
        <v>104</v>
      </c>
      <c r="Q1209" s="5">
        <f t="shared" si="91"/>
        <v>123.38</v>
      </c>
      <c r="R1209" s="15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60" hidden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5">
        <f t="shared" si="90"/>
        <v>155</v>
      </c>
      <c r="Q1210" s="5">
        <f t="shared" si="91"/>
        <v>207.07</v>
      </c>
      <c r="R1210" s="15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60" hidden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5">
        <f t="shared" si="90"/>
        <v>106</v>
      </c>
      <c r="Q1211" s="5">
        <f t="shared" si="91"/>
        <v>138.26</v>
      </c>
      <c r="R1211" s="15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30" hidden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5">
        <f t="shared" si="90"/>
        <v>254</v>
      </c>
      <c r="Q1212" s="5">
        <f t="shared" si="91"/>
        <v>493.82</v>
      </c>
      <c r="R1212" s="15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60" hidden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5">
        <f t="shared" si="90"/>
        <v>101</v>
      </c>
      <c r="Q1213" s="5">
        <f t="shared" si="91"/>
        <v>168.5</v>
      </c>
      <c r="R1213" s="15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60" hidden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5">
        <f t="shared" si="90"/>
        <v>129</v>
      </c>
      <c r="Q1214" s="5">
        <f t="shared" si="91"/>
        <v>38.869999999999997</v>
      </c>
      <c r="R1214" s="15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60" hidden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5">
        <f t="shared" si="90"/>
        <v>102</v>
      </c>
      <c r="Q1215" s="5">
        <f t="shared" si="91"/>
        <v>61.53</v>
      </c>
      <c r="R1215" s="15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60" hidden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5">
        <f t="shared" si="90"/>
        <v>132</v>
      </c>
      <c r="Q1216" s="5">
        <f t="shared" si="91"/>
        <v>105.44</v>
      </c>
      <c r="R1216" s="15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60" hidden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5">
        <f t="shared" si="90"/>
        <v>786</v>
      </c>
      <c r="Q1217" s="5">
        <f t="shared" si="91"/>
        <v>71.59</v>
      </c>
      <c r="R1217" s="15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30" hidden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5">
        <f t="shared" si="90"/>
        <v>146</v>
      </c>
      <c r="Q1218" s="5">
        <f t="shared" si="91"/>
        <v>91.88</v>
      </c>
      <c r="R1218" s="15">
        <f t="shared" si="92"/>
        <v>42247.616400462968</v>
      </c>
      <c r="S1218" s="15">
        <f t="shared" si="93"/>
        <v>42279.960416666669</v>
      </c>
      <c r="T1218">
        <f t="shared" si="94"/>
        <v>2015</v>
      </c>
    </row>
    <row r="1219" spans="1:20" ht="45" hidden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5">
        <f t="shared" ref="P1219:P1282" si="95">ROUND(E1219/D1219*100,0)</f>
        <v>103</v>
      </c>
      <c r="Q1219" s="5">
        <f t="shared" ref="Q1219:Q1282" si="96">IFERROR(ROUND(E1219/L1219,2),0)</f>
        <v>148.57</v>
      </c>
      <c r="R1219" s="15">
        <f t="shared" ref="R1219:R1282" si="97">(((J1219/60/60)/24)+DATE(1970,1,1))</f>
        <v>42535.809490740736</v>
      </c>
      <c r="S1219" s="15">
        <f t="shared" ref="S1219:S1282" si="98">(((I1219/60/60)/24)+DATE(1970,1,1))</f>
        <v>42565.809490740736</v>
      </c>
      <c r="T1219">
        <f t="shared" ref="T1219:T1282" si="99">YEAR(R1219)</f>
        <v>2016</v>
      </c>
    </row>
    <row r="1220" spans="1:20" ht="60" hidden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5">
        <f t="shared" si="95"/>
        <v>172</v>
      </c>
      <c r="Q1220" s="5">
        <f t="shared" si="96"/>
        <v>174.21</v>
      </c>
      <c r="R1220" s="15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45" hidden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5">
        <f t="shared" si="95"/>
        <v>159</v>
      </c>
      <c r="Q1221" s="5">
        <f t="shared" si="96"/>
        <v>102.86</v>
      </c>
      <c r="R1221" s="15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45" hidden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5">
        <f t="shared" si="95"/>
        <v>104</v>
      </c>
      <c r="Q1222" s="5">
        <f t="shared" si="96"/>
        <v>111.18</v>
      </c>
      <c r="R1222" s="15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60" hidden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5">
        <f t="shared" si="95"/>
        <v>111</v>
      </c>
      <c r="Q1223" s="5">
        <f t="shared" si="96"/>
        <v>23.8</v>
      </c>
      <c r="R1223" s="15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30" hidden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5">
        <f t="shared" si="95"/>
        <v>280</v>
      </c>
      <c r="Q1224" s="5">
        <f t="shared" si="96"/>
        <v>81.27</v>
      </c>
      <c r="R1224" s="15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45" hidden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5">
        <f t="shared" si="95"/>
        <v>112</v>
      </c>
      <c r="Q1225" s="5">
        <f t="shared" si="96"/>
        <v>116.21</v>
      </c>
      <c r="R1225" s="15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30" hidden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5">
        <f t="shared" si="95"/>
        <v>7</v>
      </c>
      <c r="Q1226" s="5">
        <f t="shared" si="96"/>
        <v>58.89</v>
      </c>
      <c r="R1226" s="15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60" hidden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5">
        <f t="shared" si="95"/>
        <v>4</v>
      </c>
      <c r="Q1227" s="5">
        <f t="shared" si="96"/>
        <v>44</v>
      </c>
      <c r="R1227" s="15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45" hidden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5">
        <f t="shared" si="95"/>
        <v>4</v>
      </c>
      <c r="Q1228" s="5">
        <f t="shared" si="96"/>
        <v>48.43</v>
      </c>
      <c r="R1228" s="15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60" hidden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5">
        <f t="shared" si="95"/>
        <v>0</v>
      </c>
      <c r="Q1229" s="5">
        <f t="shared" si="96"/>
        <v>0</v>
      </c>
      <c r="R1229" s="15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45" hidden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5">
        <f t="shared" si="95"/>
        <v>29</v>
      </c>
      <c r="Q1230" s="5">
        <f t="shared" si="96"/>
        <v>61.04</v>
      </c>
      <c r="R1230" s="15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60" hidden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5">
        <f t="shared" si="95"/>
        <v>1</v>
      </c>
      <c r="Q1231" s="5">
        <f t="shared" si="96"/>
        <v>25</v>
      </c>
      <c r="R1231" s="15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45" hidden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5">
        <f t="shared" si="95"/>
        <v>0</v>
      </c>
      <c r="Q1232" s="5">
        <f t="shared" si="96"/>
        <v>0</v>
      </c>
      <c r="R1232" s="15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45" hidden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5">
        <f t="shared" si="95"/>
        <v>0</v>
      </c>
      <c r="Q1233" s="5">
        <f t="shared" si="96"/>
        <v>0</v>
      </c>
      <c r="R1233" s="15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60" hidden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5">
        <f t="shared" si="95"/>
        <v>1</v>
      </c>
      <c r="Q1234" s="5">
        <f t="shared" si="96"/>
        <v>40</v>
      </c>
      <c r="R1234" s="15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60" hidden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5">
        <f t="shared" si="95"/>
        <v>12</v>
      </c>
      <c r="Q1235" s="5">
        <f t="shared" si="96"/>
        <v>19.329999999999998</v>
      </c>
      <c r="R1235" s="15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45" hidden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5">
        <f t="shared" si="95"/>
        <v>0</v>
      </c>
      <c r="Q1236" s="5">
        <f t="shared" si="96"/>
        <v>0</v>
      </c>
      <c r="R1236" s="15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60" hidden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5">
        <f t="shared" si="95"/>
        <v>3</v>
      </c>
      <c r="Q1237" s="5">
        <f t="shared" si="96"/>
        <v>35</v>
      </c>
      <c r="R1237" s="15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ht="30" hidden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5">
        <f t="shared" si="95"/>
        <v>0</v>
      </c>
      <c r="Q1238" s="5">
        <f t="shared" si="96"/>
        <v>0</v>
      </c>
      <c r="R1238" s="15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60" hidden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5">
        <f t="shared" si="95"/>
        <v>0</v>
      </c>
      <c r="Q1239" s="5">
        <f t="shared" si="96"/>
        <v>0</v>
      </c>
      <c r="R1239" s="15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60" hidden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5">
        <f t="shared" si="95"/>
        <v>18</v>
      </c>
      <c r="Q1240" s="5">
        <f t="shared" si="96"/>
        <v>59.33</v>
      </c>
      <c r="R1240" s="15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30" hidden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5">
        <f t="shared" si="95"/>
        <v>0</v>
      </c>
      <c r="Q1241" s="5">
        <f t="shared" si="96"/>
        <v>0</v>
      </c>
      <c r="R1241" s="15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45" hidden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5">
        <f t="shared" si="95"/>
        <v>3</v>
      </c>
      <c r="Q1242" s="5">
        <f t="shared" si="96"/>
        <v>30.13</v>
      </c>
      <c r="R1242" s="15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60" hidden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5">
        <f t="shared" si="95"/>
        <v>51</v>
      </c>
      <c r="Q1243" s="5">
        <f t="shared" si="96"/>
        <v>74.62</v>
      </c>
      <c r="R1243" s="15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60" hidden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5">
        <f t="shared" si="95"/>
        <v>1</v>
      </c>
      <c r="Q1244" s="5">
        <f t="shared" si="96"/>
        <v>5</v>
      </c>
      <c r="R1244" s="15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45" hidden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5">
        <f t="shared" si="95"/>
        <v>14</v>
      </c>
      <c r="Q1245" s="5">
        <f t="shared" si="96"/>
        <v>44.5</v>
      </c>
      <c r="R1245" s="15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45" hidden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5">
        <f t="shared" si="95"/>
        <v>104</v>
      </c>
      <c r="Q1246" s="5">
        <f t="shared" si="96"/>
        <v>46.13</v>
      </c>
      <c r="R1246" s="15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45" hidden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5">
        <f t="shared" si="95"/>
        <v>120</v>
      </c>
      <c r="Q1247" s="5">
        <f t="shared" si="96"/>
        <v>141.47</v>
      </c>
      <c r="R1247" s="15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60" hidden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5">
        <f t="shared" si="95"/>
        <v>117</v>
      </c>
      <c r="Q1248" s="5">
        <f t="shared" si="96"/>
        <v>75.48</v>
      </c>
      <c r="R1248" s="15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30" hidden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5">
        <f t="shared" si="95"/>
        <v>122</v>
      </c>
      <c r="Q1249" s="5">
        <f t="shared" si="96"/>
        <v>85.5</v>
      </c>
      <c r="R1249" s="15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45" hidden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5">
        <f t="shared" si="95"/>
        <v>152</v>
      </c>
      <c r="Q1250" s="5">
        <f t="shared" si="96"/>
        <v>64.25</v>
      </c>
      <c r="R1250" s="15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45" hidden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5">
        <f t="shared" si="95"/>
        <v>104</v>
      </c>
      <c r="Q1251" s="5">
        <f t="shared" si="96"/>
        <v>64.47</v>
      </c>
      <c r="R1251" s="15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60" hidden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5">
        <f t="shared" si="95"/>
        <v>200</v>
      </c>
      <c r="Q1252" s="5">
        <f t="shared" si="96"/>
        <v>118.2</v>
      </c>
      <c r="R1252" s="15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45" hidden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5">
        <f t="shared" si="95"/>
        <v>102</v>
      </c>
      <c r="Q1253" s="5">
        <f t="shared" si="96"/>
        <v>82.54</v>
      </c>
      <c r="R1253" s="15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45" hidden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5">
        <f t="shared" si="95"/>
        <v>138</v>
      </c>
      <c r="Q1254" s="5">
        <f t="shared" si="96"/>
        <v>34.17</v>
      </c>
      <c r="R1254" s="15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60" hidden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5">
        <f t="shared" si="95"/>
        <v>303833</v>
      </c>
      <c r="Q1255" s="5">
        <f t="shared" si="96"/>
        <v>42.73</v>
      </c>
      <c r="R1255" s="15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60" hidden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5">
        <f t="shared" si="95"/>
        <v>199</v>
      </c>
      <c r="Q1256" s="5">
        <f t="shared" si="96"/>
        <v>94.49</v>
      </c>
      <c r="R1256" s="15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45" hidden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5">
        <f t="shared" si="95"/>
        <v>202</v>
      </c>
      <c r="Q1257" s="5">
        <f t="shared" si="96"/>
        <v>55.7</v>
      </c>
      <c r="R1257" s="15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60" hidden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5">
        <f t="shared" si="95"/>
        <v>118</v>
      </c>
      <c r="Q1258" s="5">
        <f t="shared" si="96"/>
        <v>98.03</v>
      </c>
      <c r="R1258" s="15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60" hidden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5">
        <f t="shared" si="95"/>
        <v>295</v>
      </c>
      <c r="Q1259" s="5">
        <f t="shared" si="96"/>
        <v>92.1</v>
      </c>
      <c r="R1259" s="15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45" hidden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5">
        <f t="shared" si="95"/>
        <v>213</v>
      </c>
      <c r="Q1260" s="5">
        <f t="shared" si="96"/>
        <v>38.18</v>
      </c>
      <c r="R1260" s="15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45" hidden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5">
        <f t="shared" si="95"/>
        <v>104</v>
      </c>
      <c r="Q1261" s="5">
        <f t="shared" si="96"/>
        <v>27.15</v>
      </c>
      <c r="R1261" s="15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45" hidden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5">
        <f t="shared" si="95"/>
        <v>114</v>
      </c>
      <c r="Q1262" s="5">
        <f t="shared" si="96"/>
        <v>50.69</v>
      </c>
      <c r="R1262" s="15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45" hidden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5">
        <f t="shared" si="95"/>
        <v>101</v>
      </c>
      <c r="Q1263" s="5">
        <f t="shared" si="96"/>
        <v>38.94</v>
      </c>
      <c r="R1263" s="15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60" hidden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5">
        <f t="shared" si="95"/>
        <v>125</v>
      </c>
      <c r="Q1264" s="5">
        <f t="shared" si="96"/>
        <v>77.64</v>
      </c>
      <c r="R1264" s="15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30" hidden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5">
        <f t="shared" si="95"/>
        <v>119</v>
      </c>
      <c r="Q1265" s="5">
        <f t="shared" si="96"/>
        <v>43.54</v>
      </c>
      <c r="R1265" s="15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60" hidden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5">
        <f t="shared" si="95"/>
        <v>166</v>
      </c>
      <c r="Q1266" s="5">
        <f t="shared" si="96"/>
        <v>31.82</v>
      </c>
      <c r="R1266" s="15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60" hidden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5">
        <f t="shared" si="95"/>
        <v>119</v>
      </c>
      <c r="Q1267" s="5">
        <f t="shared" si="96"/>
        <v>63.18</v>
      </c>
      <c r="R1267" s="15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45" hidden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5">
        <f t="shared" si="95"/>
        <v>100</v>
      </c>
      <c r="Q1268" s="5">
        <f t="shared" si="96"/>
        <v>190.9</v>
      </c>
      <c r="R1268" s="15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60" hidden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5">
        <f t="shared" si="95"/>
        <v>102</v>
      </c>
      <c r="Q1269" s="5">
        <f t="shared" si="96"/>
        <v>140.86000000000001</v>
      </c>
      <c r="R1269" s="15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45" hidden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5">
        <f t="shared" si="95"/>
        <v>117</v>
      </c>
      <c r="Q1270" s="5">
        <f t="shared" si="96"/>
        <v>76.92</v>
      </c>
      <c r="R1270" s="15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60" hidden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5">
        <f t="shared" si="95"/>
        <v>109</v>
      </c>
      <c r="Q1271" s="5">
        <f t="shared" si="96"/>
        <v>99.16</v>
      </c>
      <c r="R1271" s="15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45" hidden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5">
        <f t="shared" si="95"/>
        <v>115</v>
      </c>
      <c r="Q1272" s="5">
        <f t="shared" si="96"/>
        <v>67.88</v>
      </c>
      <c r="R1272" s="15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60" hidden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5">
        <f t="shared" si="95"/>
        <v>102</v>
      </c>
      <c r="Q1273" s="5">
        <f t="shared" si="96"/>
        <v>246.29</v>
      </c>
      <c r="R1273" s="15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60" hidden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5">
        <f t="shared" si="95"/>
        <v>106</v>
      </c>
      <c r="Q1274" s="5">
        <f t="shared" si="96"/>
        <v>189.29</v>
      </c>
      <c r="R1274" s="15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45" hidden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5">
        <f t="shared" si="95"/>
        <v>104</v>
      </c>
      <c r="Q1275" s="5">
        <f t="shared" si="96"/>
        <v>76.67</v>
      </c>
      <c r="R1275" s="15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45" hidden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5">
        <f t="shared" si="95"/>
        <v>155</v>
      </c>
      <c r="Q1276" s="5">
        <f t="shared" si="96"/>
        <v>82.96</v>
      </c>
      <c r="R1276" s="15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45" hidden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5">
        <f t="shared" si="95"/>
        <v>162</v>
      </c>
      <c r="Q1277" s="5">
        <f t="shared" si="96"/>
        <v>62.52</v>
      </c>
      <c r="R1277" s="15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30" hidden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5">
        <f t="shared" si="95"/>
        <v>104</v>
      </c>
      <c r="Q1278" s="5">
        <f t="shared" si="96"/>
        <v>46.07</v>
      </c>
      <c r="R1278" s="15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60" hidden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5">
        <f t="shared" si="95"/>
        <v>106</v>
      </c>
      <c r="Q1279" s="5">
        <f t="shared" si="96"/>
        <v>38.54</v>
      </c>
      <c r="R1279" s="15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60" hidden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5">
        <f t="shared" si="95"/>
        <v>155</v>
      </c>
      <c r="Q1280" s="5">
        <f t="shared" si="96"/>
        <v>53.01</v>
      </c>
      <c r="R1280" s="15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60" hidden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5">
        <f t="shared" si="95"/>
        <v>111</v>
      </c>
      <c r="Q1281" s="5">
        <f t="shared" si="96"/>
        <v>73.36</v>
      </c>
      <c r="R1281" s="15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45" hidden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5">
        <f t="shared" si="95"/>
        <v>111</v>
      </c>
      <c r="Q1282" s="5">
        <f t="shared" si="96"/>
        <v>127.98</v>
      </c>
      <c r="R1282" s="15">
        <f t="shared" si="97"/>
        <v>40513.757569444446</v>
      </c>
      <c r="S1282" s="15">
        <f t="shared" si="98"/>
        <v>40603.757569444446</v>
      </c>
      <c r="T1282">
        <f t="shared" si="99"/>
        <v>2010</v>
      </c>
    </row>
    <row r="1283" spans="1:20" ht="60" hidden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5">
        <f t="shared" ref="P1283:P1346" si="100">ROUND(E1283/D1283*100,0)</f>
        <v>111</v>
      </c>
      <c r="Q1283" s="5">
        <f t="shared" ref="Q1283:Q1346" si="101">IFERROR(ROUND(E1283/L1283,2),0)</f>
        <v>104.73</v>
      </c>
      <c r="R1283" s="15">
        <f t="shared" ref="R1283:R1346" si="102">(((J1283/60/60)/24)+DATE(1970,1,1))</f>
        <v>41463.743472222224</v>
      </c>
      <c r="S1283" s="15">
        <f t="shared" ref="S1283:S1346" si="103">(((I1283/60/60)/24)+DATE(1970,1,1))</f>
        <v>41483.743472222224</v>
      </c>
      <c r="T1283">
        <f t="shared" ref="T1283:T1346" si="104">YEAR(R1283)</f>
        <v>2013</v>
      </c>
    </row>
    <row r="1284" spans="1:20" ht="60" hidden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5">
        <f t="shared" si="100"/>
        <v>124</v>
      </c>
      <c r="Q1284" s="5">
        <f t="shared" si="101"/>
        <v>67.67</v>
      </c>
      <c r="R1284" s="15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45" hidden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5">
        <f t="shared" si="100"/>
        <v>211</v>
      </c>
      <c r="Q1285" s="5">
        <f t="shared" si="101"/>
        <v>95.93</v>
      </c>
      <c r="R1285" s="15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60" hidden="1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5">
        <f t="shared" si="100"/>
        <v>101</v>
      </c>
      <c r="Q1286" s="5">
        <f t="shared" si="101"/>
        <v>65.16</v>
      </c>
      <c r="R1286" s="15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60" hidden="1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5">
        <f t="shared" si="100"/>
        <v>102</v>
      </c>
      <c r="Q1287" s="5">
        <f t="shared" si="101"/>
        <v>32.270000000000003</v>
      </c>
      <c r="R1287" s="15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45" hidden="1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5">
        <f t="shared" si="100"/>
        <v>108</v>
      </c>
      <c r="Q1288" s="5">
        <f t="shared" si="101"/>
        <v>81.25</v>
      </c>
      <c r="R1288" s="15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5">
        <f t="shared" si="100"/>
        <v>242</v>
      </c>
      <c r="Q1289" s="5">
        <f t="shared" si="101"/>
        <v>24.2</v>
      </c>
      <c r="R1289" s="15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60" hidden="1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5">
        <f t="shared" si="100"/>
        <v>100</v>
      </c>
      <c r="Q1290" s="5">
        <f t="shared" si="101"/>
        <v>65.87</v>
      </c>
      <c r="R1290" s="15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45" hidden="1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5">
        <f t="shared" si="100"/>
        <v>125</v>
      </c>
      <c r="Q1291" s="5">
        <f t="shared" si="101"/>
        <v>36.08</v>
      </c>
      <c r="R1291" s="15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30" hidden="1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5">
        <f t="shared" si="100"/>
        <v>109</v>
      </c>
      <c r="Q1292" s="5">
        <f t="shared" si="101"/>
        <v>44.19</v>
      </c>
      <c r="R1292" s="15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60" hidden="1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5">
        <f t="shared" si="100"/>
        <v>146</v>
      </c>
      <c r="Q1293" s="5">
        <f t="shared" si="101"/>
        <v>104.07</v>
      </c>
      <c r="R1293" s="15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60" hidden="1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5">
        <f t="shared" si="100"/>
        <v>110</v>
      </c>
      <c r="Q1294" s="5">
        <f t="shared" si="101"/>
        <v>35.96</v>
      </c>
      <c r="R1294" s="15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60" hidden="1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5">
        <f t="shared" si="100"/>
        <v>102</v>
      </c>
      <c r="Q1295" s="5">
        <f t="shared" si="101"/>
        <v>127.79</v>
      </c>
      <c r="R1295" s="15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5">
        <f t="shared" si="100"/>
        <v>122</v>
      </c>
      <c r="Q1296" s="5">
        <f t="shared" si="101"/>
        <v>27.73</v>
      </c>
      <c r="R1296" s="15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60" hidden="1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5">
        <f t="shared" si="100"/>
        <v>102</v>
      </c>
      <c r="Q1297" s="5">
        <f t="shared" si="101"/>
        <v>39.83</v>
      </c>
      <c r="R1297" s="15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5">
        <f t="shared" si="100"/>
        <v>141</v>
      </c>
      <c r="Q1298" s="5">
        <f t="shared" si="101"/>
        <v>52.17</v>
      </c>
      <c r="R1298" s="15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60" hidden="1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5">
        <f t="shared" si="100"/>
        <v>110</v>
      </c>
      <c r="Q1299" s="5">
        <f t="shared" si="101"/>
        <v>92.04</v>
      </c>
      <c r="R1299" s="15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60" hidden="1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5">
        <f t="shared" si="100"/>
        <v>105</v>
      </c>
      <c r="Q1300" s="5">
        <f t="shared" si="101"/>
        <v>63.42</v>
      </c>
      <c r="R1300" s="15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45" hidden="1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5">
        <f t="shared" si="100"/>
        <v>124</v>
      </c>
      <c r="Q1301" s="5">
        <f t="shared" si="101"/>
        <v>135.63</v>
      </c>
      <c r="R1301" s="15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60" hidden="1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5">
        <f t="shared" si="100"/>
        <v>135</v>
      </c>
      <c r="Q1302" s="5">
        <f t="shared" si="101"/>
        <v>168.75</v>
      </c>
      <c r="R1302" s="15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60" hidden="1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5">
        <f t="shared" si="100"/>
        <v>103</v>
      </c>
      <c r="Q1303" s="5">
        <f t="shared" si="101"/>
        <v>70.86</v>
      </c>
      <c r="R1303" s="15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45" hidden="1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5">
        <f t="shared" si="100"/>
        <v>100</v>
      </c>
      <c r="Q1304" s="5">
        <f t="shared" si="101"/>
        <v>50</v>
      </c>
      <c r="R1304" s="15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30" hidden="1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5">
        <f t="shared" si="100"/>
        <v>130</v>
      </c>
      <c r="Q1305" s="5">
        <f t="shared" si="101"/>
        <v>42.21</v>
      </c>
      <c r="R1305" s="15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45" hidden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5">
        <f t="shared" si="100"/>
        <v>40</v>
      </c>
      <c r="Q1306" s="5">
        <f t="shared" si="101"/>
        <v>152.41</v>
      </c>
      <c r="R1306" s="15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60" hidden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5">
        <f t="shared" si="100"/>
        <v>26</v>
      </c>
      <c r="Q1307" s="5">
        <f t="shared" si="101"/>
        <v>90.62</v>
      </c>
      <c r="R1307" s="15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60" hidden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5">
        <f t="shared" si="100"/>
        <v>65</v>
      </c>
      <c r="Q1308" s="5">
        <f t="shared" si="101"/>
        <v>201.6</v>
      </c>
      <c r="R1308" s="15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30" hidden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5">
        <f t="shared" si="100"/>
        <v>12</v>
      </c>
      <c r="Q1309" s="5">
        <f t="shared" si="101"/>
        <v>127.93</v>
      </c>
      <c r="R1309" s="15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30" hidden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5">
        <f t="shared" si="100"/>
        <v>11</v>
      </c>
      <c r="Q1310" s="5">
        <f t="shared" si="101"/>
        <v>29.89</v>
      </c>
      <c r="R1310" s="15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45" hidden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5">
        <f t="shared" si="100"/>
        <v>112</v>
      </c>
      <c r="Q1311" s="5">
        <f t="shared" si="101"/>
        <v>367.97</v>
      </c>
      <c r="R1311" s="15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45" hidden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5">
        <f t="shared" si="100"/>
        <v>16</v>
      </c>
      <c r="Q1312" s="5">
        <f t="shared" si="101"/>
        <v>129.16999999999999</v>
      </c>
      <c r="R1312" s="15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60" hidden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5">
        <f t="shared" si="100"/>
        <v>32</v>
      </c>
      <c r="Q1313" s="5">
        <f t="shared" si="101"/>
        <v>800.7</v>
      </c>
      <c r="R1313" s="15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45" hidden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5">
        <f t="shared" si="100"/>
        <v>1</v>
      </c>
      <c r="Q1314" s="5">
        <f t="shared" si="101"/>
        <v>28</v>
      </c>
      <c r="R1314" s="15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60" hidden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5">
        <f t="shared" si="100"/>
        <v>31</v>
      </c>
      <c r="Q1315" s="5">
        <f t="shared" si="101"/>
        <v>102.02</v>
      </c>
      <c r="R1315" s="15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60" hidden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5">
        <f t="shared" si="100"/>
        <v>1</v>
      </c>
      <c r="Q1316" s="5">
        <f t="shared" si="101"/>
        <v>184.36</v>
      </c>
      <c r="R1316" s="15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30" hidden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5">
        <f t="shared" si="100"/>
        <v>40</v>
      </c>
      <c r="Q1317" s="5">
        <f t="shared" si="101"/>
        <v>162.91999999999999</v>
      </c>
      <c r="R1317" s="15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45" hidden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5">
        <f t="shared" si="100"/>
        <v>0</v>
      </c>
      <c r="Q1318" s="5">
        <f t="shared" si="101"/>
        <v>1</v>
      </c>
      <c r="R1318" s="15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60" hidden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5">
        <f t="shared" si="100"/>
        <v>6</v>
      </c>
      <c r="Q1319" s="5">
        <f t="shared" si="101"/>
        <v>603.53</v>
      </c>
      <c r="R1319" s="15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45" hidden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5">
        <f t="shared" si="100"/>
        <v>15</v>
      </c>
      <c r="Q1320" s="5">
        <f t="shared" si="101"/>
        <v>45.41</v>
      </c>
      <c r="R1320" s="15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60" hidden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5">
        <f t="shared" si="100"/>
        <v>15</v>
      </c>
      <c r="Q1321" s="5">
        <f t="shared" si="101"/>
        <v>97.33</v>
      </c>
      <c r="R1321" s="15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60" hidden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5">
        <f t="shared" si="100"/>
        <v>1</v>
      </c>
      <c r="Q1322" s="5">
        <f t="shared" si="101"/>
        <v>167.67</v>
      </c>
      <c r="R1322" s="15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60" hidden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5">
        <f t="shared" si="100"/>
        <v>1</v>
      </c>
      <c r="Q1323" s="5">
        <f t="shared" si="101"/>
        <v>859.86</v>
      </c>
      <c r="R1323" s="15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60" hidden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5">
        <f t="shared" si="100"/>
        <v>0</v>
      </c>
      <c r="Q1324" s="5">
        <f t="shared" si="101"/>
        <v>26.5</v>
      </c>
      <c r="R1324" s="15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60" hidden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5">
        <f t="shared" si="100"/>
        <v>9</v>
      </c>
      <c r="Q1325" s="5">
        <f t="shared" si="101"/>
        <v>30.27</v>
      </c>
      <c r="R1325" s="15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60" hidden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5">
        <f t="shared" si="100"/>
        <v>10</v>
      </c>
      <c r="Q1326" s="5">
        <f t="shared" si="101"/>
        <v>54.67</v>
      </c>
      <c r="R1326" s="15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60" hidden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5">
        <f t="shared" si="100"/>
        <v>2</v>
      </c>
      <c r="Q1327" s="5">
        <f t="shared" si="101"/>
        <v>60.75</v>
      </c>
      <c r="R1327" s="15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60" hidden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5">
        <f t="shared" si="100"/>
        <v>1</v>
      </c>
      <c r="Q1328" s="5">
        <f t="shared" si="101"/>
        <v>102.73</v>
      </c>
      <c r="R1328" s="15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45" hidden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5">
        <f t="shared" si="100"/>
        <v>4</v>
      </c>
      <c r="Q1329" s="5">
        <f t="shared" si="101"/>
        <v>41.59</v>
      </c>
      <c r="R1329" s="15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60" hidden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5">
        <f t="shared" si="100"/>
        <v>2</v>
      </c>
      <c r="Q1330" s="5">
        <f t="shared" si="101"/>
        <v>116.53</v>
      </c>
      <c r="R1330" s="15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45" hidden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5">
        <f t="shared" si="100"/>
        <v>1</v>
      </c>
      <c r="Q1331" s="5">
        <f t="shared" si="101"/>
        <v>45.33</v>
      </c>
      <c r="R1331" s="15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45" hidden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5">
        <f t="shared" si="100"/>
        <v>22</v>
      </c>
      <c r="Q1332" s="5">
        <f t="shared" si="101"/>
        <v>157.46</v>
      </c>
      <c r="R1332" s="15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45" hidden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5">
        <f t="shared" si="100"/>
        <v>1</v>
      </c>
      <c r="Q1333" s="5">
        <f t="shared" si="101"/>
        <v>100.5</v>
      </c>
      <c r="R1333" s="15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60" hidden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5">
        <f t="shared" si="100"/>
        <v>0</v>
      </c>
      <c r="Q1334" s="5">
        <f t="shared" si="101"/>
        <v>0</v>
      </c>
      <c r="R1334" s="15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60" hidden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5">
        <f t="shared" si="100"/>
        <v>0</v>
      </c>
      <c r="Q1335" s="5">
        <f t="shared" si="101"/>
        <v>0</v>
      </c>
      <c r="R1335" s="15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45" hidden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5">
        <f t="shared" si="100"/>
        <v>11</v>
      </c>
      <c r="Q1336" s="5">
        <f t="shared" si="101"/>
        <v>51.82</v>
      </c>
      <c r="R1336" s="15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60" hidden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5">
        <f t="shared" si="100"/>
        <v>20</v>
      </c>
      <c r="Q1337" s="5">
        <f t="shared" si="101"/>
        <v>308.75</v>
      </c>
      <c r="R1337" s="15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60" hidden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5">
        <f t="shared" si="100"/>
        <v>85</v>
      </c>
      <c r="Q1338" s="5">
        <f t="shared" si="101"/>
        <v>379.23</v>
      </c>
      <c r="R1338" s="15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45" hidden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5">
        <f t="shared" si="100"/>
        <v>49</v>
      </c>
      <c r="Q1339" s="5">
        <f t="shared" si="101"/>
        <v>176.36</v>
      </c>
      <c r="R1339" s="15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60" hidden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5">
        <f t="shared" si="100"/>
        <v>3</v>
      </c>
      <c r="Q1340" s="5">
        <f t="shared" si="101"/>
        <v>66.069999999999993</v>
      </c>
      <c r="R1340" s="15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30" hidden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5">
        <f t="shared" si="100"/>
        <v>7</v>
      </c>
      <c r="Q1341" s="5">
        <f t="shared" si="101"/>
        <v>89.65</v>
      </c>
      <c r="R1341" s="15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45" hidden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5">
        <f t="shared" si="100"/>
        <v>0</v>
      </c>
      <c r="Q1342" s="5">
        <f t="shared" si="101"/>
        <v>0</v>
      </c>
      <c r="R1342" s="15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60" hidden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5">
        <f t="shared" si="100"/>
        <v>70</v>
      </c>
      <c r="Q1343" s="5">
        <f t="shared" si="101"/>
        <v>382.39</v>
      </c>
      <c r="R1343" s="15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60" hidden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5">
        <f t="shared" si="100"/>
        <v>0</v>
      </c>
      <c r="Q1344" s="5">
        <f t="shared" si="101"/>
        <v>100</v>
      </c>
      <c r="R1344" s="15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60" hidden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5">
        <f t="shared" si="100"/>
        <v>102</v>
      </c>
      <c r="Q1345" s="5">
        <f t="shared" si="101"/>
        <v>158.36000000000001</v>
      </c>
      <c r="R1345" s="15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60" hidden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5">
        <f t="shared" si="100"/>
        <v>378</v>
      </c>
      <c r="Q1346" s="5">
        <f t="shared" si="101"/>
        <v>40.76</v>
      </c>
      <c r="R1346" s="15">
        <f t="shared" si="102"/>
        <v>42522.789803240739</v>
      </c>
      <c r="S1346" s="15">
        <f t="shared" si="103"/>
        <v>42551.789803240739</v>
      </c>
      <c r="T1346">
        <f t="shared" si="104"/>
        <v>2016</v>
      </c>
    </row>
    <row r="1347" spans="1:20" ht="45" hidden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5">
        <f t="shared" ref="P1347:P1410" si="105">ROUND(E1347/D1347*100,0)</f>
        <v>125</v>
      </c>
      <c r="Q1347" s="5">
        <f t="shared" ref="Q1347:Q1410" si="106">IFERROR(ROUND(E1347/L1347,2),0)</f>
        <v>53.57</v>
      </c>
      <c r="R1347" s="15">
        <f t="shared" ref="R1347:R1410" si="107">(((J1347/60/60)/24)+DATE(1970,1,1))</f>
        <v>41799.814340277779</v>
      </c>
      <c r="S1347" s="15">
        <f t="shared" ref="S1347:S1410" si="108">(((I1347/60/60)/24)+DATE(1970,1,1))</f>
        <v>41834.814340277779</v>
      </c>
      <c r="T1347">
        <f t="shared" ref="T1347:T1410" si="109">YEAR(R1347)</f>
        <v>2014</v>
      </c>
    </row>
    <row r="1348" spans="1:20" ht="45" hidden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5">
        <f t="shared" si="105"/>
        <v>147</v>
      </c>
      <c r="Q1348" s="5">
        <f t="shared" si="106"/>
        <v>48.45</v>
      </c>
      <c r="R1348" s="15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60" hidden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5">
        <f t="shared" si="105"/>
        <v>102</v>
      </c>
      <c r="Q1349" s="5">
        <f t="shared" si="106"/>
        <v>82.42</v>
      </c>
      <c r="R1349" s="15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60" hidden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5">
        <f t="shared" si="105"/>
        <v>102</v>
      </c>
      <c r="Q1350" s="5">
        <f t="shared" si="106"/>
        <v>230.19</v>
      </c>
      <c r="R1350" s="15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60" hidden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5">
        <f t="shared" si="105"/>
        <v>204</v>
      </c>
      <c r="Q1351" s="5">
        <f t="shared" si="106"/>
        <v>59.36</v>
      </c>
      <c r="R1351" s="15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60" hidden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5">
        <f t="shared" si="105"/>
        <v>104</v>
      </c>
      <c r="Q1352" s="5">
        <f t="shared" si="106"/>
        <v>66.7</v>
      </c>
      <c r="R1352" s="15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45" hidden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5">
        <f t="shared" si="105"/>
        <v>101</v>
      </c>
      <c r="Q1353" s="5">
        <f t="shared" si="106"/>
        <v>168.78</v>
      </c>
      <c r="R1353" s="15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60" hidden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5">
        <f t="shared" si="105"/>
        <v>136</v>
      </c>
      <c r="Q1354" s="5">
        <f t="shared" si="106"/>
        <v>59.97</v>
      </c>
      <c r="R1354" s="15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45" hidden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5">
        <f t="shared" si="105"/>
        <v>134</v>
      </c>
      <c r="Q1355" s="5">
        <f t="shared" si="106"/>
        <v>31.81</v>
      </c>
      <c r="R1355" s="15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60" hidden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5">
        <f t="shared" si="105"/>
        <v>130</v>
      </c>
      <c r="Q1356" s="5">
        <f t="shared" si="106"/>
        <v>24.42</v>
      </c>
      <c r="R1356" s="15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60" hidden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5">
        <f t="shared" si="105"/>
        <v>123</v>
      </c>
      <c r="Q1357" s="5">
        <f t="shared" si="106"/>
        <v>25.35</v>
      </c>
      <c r="R1357" s="15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60" hidden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5">
        <f t="shared" si="105"/>
        <v>183</v>
      </c>
      <c r="Q1358" s="5">
        <f t="shared" si="106"/>
        <v>71.44</v>
      </c>
      <c r="R1358" s="15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45" hidden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5">
        <f t="shared" si="105"/>
        <v>125</v>
      </c>
      <c r="Q1359" s="5">
        <f t="shared" si="106"/>
        <v>38.549999999999997</v>
      </c>
      <c r="R1359" s="15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45" hidden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5">
        <f t="shared" si="105"/>
        <v>112</v>
      </c>
      <c r="Q1360" s="5">
        <f t="shared" si="106"/>
        <v>68.37</v>
      </c>
      <c r="R1360" s="15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60" hidden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5">
        <f t="shared" si="105"/>
        <v>116</v>
      </c>
      <c r="Q1361" s="5">
        <f t="shared" si="106"/>
        <v>40.21</v>
      </c>
      <c r="R1361" s="15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30" hidden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5">
        <f t="shared" si="105"/>
        <v>173</v>
      </c>
      <c r="Q1362" s="5">
        <f t="shared" si="106"/>
        <v>32.07</v>
      </c>
      <c r="R1362" s="15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45" hidden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5">
        <f t="shared" si="105"/>
        <v>126</v>
      </c>
      <c r="Q1363" s="5">
        <f t="shared" si="106"/>
        <v>28.63</v>
      </c>
      <c r="R1363" s="15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45" hidden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5">
        <f t="shared" si="105"/>
        <v>109</v>
      </c>
      <c r="Q1364" s="5">
        <f t="shared" si="106"/>
        <v>43.64</v>
      </c>
      <c r="R1364" s="15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60" hidden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5">
        <f t="shared" si="105"/>
        <v>100</v>
      </c>
      <c r="Q1365" s="5">
        <f t="shared" si="106"/>
        <v>40</v>
      </c>
      <c r="R1365" s="15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60" hidden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5">
        <f t="shared" si="105"/>
        <v>119</v>
      </c>
      <c r="Q1366" s="5">
        <f t="shared" si="106"/>
        <v>346.04</v>
      </c>
      <c r="R1366" s="15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60" hidden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5">
        <f t="shared" si="105"/>
        <v>100</v>
      </c>
      <c r="Q1367" s="5">
        <f t="shared" si="106"/>
        <v>81.739999999999995</v>
      </c>
      <c r="R1367" s="15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hidden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5">
        <f t="shared" si="105"/>
        <v>126</v>
      </c>
      <c r="Q1368" s="5">
        <f t="shared" si="106"/>
        <v>64.540000000000006</v>
      </c>
      <c r="R1368" s="15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45" hidden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5">
        <f t="shared" si="105"/>
        <v>114</v>
      </c>
      <c r="Q1369" s="5">
        <f t="shared" si="106"/>
        <v>63.48</v>
      </c>
      <c r="R1369" s="15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45" hidden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5">
        <f t="shared" si="105"/>
        <v>111</v>
      </c>
      <c r="Q1370" s="5">
        <f t="shared" si="106"/>
        <v>63.62</v>
      </c>
      <c r="R1370" s="15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60" hidden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5">
        <f t="shared" si="105"/>
        <v>105</v>
      </c>
      <c r="Q1371" s="5">
        <f t="shared" si="106"/>
        <v>83.97</v>
      </c>
      <c r="R1371" s="15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30" hidden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5">
        <f t="shared" si="105"/>
        <v>104</v>
      </c>
      <c r="Q1372" s="5">
        <f t="shared" si="106"/>
        <v>77.75</v>
      </c>
      <c r="R1372" s="15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60" hidden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5">
        <f t="shared" si="105"/>
        <v>107</v>
      </c>
      <c r="Q1373" s="5">
        <f t="shared" si="106"/>
        <v>107.07</v>
      </c>
      <c r="R1373" s="15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ht="30" hidden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5">
        <f t="shared" si="105"/>
        <v>124</v>
      </c>
      <c r="Q1374" s="5">
        <f t="shared" si="106"/>
        <v>38.75</v>
      </c>
      <c r="R1374" s="15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45" hidden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5">
        <f t="shared" si="105"/>
        <v>105</v>
      </c>
      <c r="Q1375" s="5">
        <f t="shared" si="106"/>
        <v>201.94</v>
      </c>
      <c r="R1375" s="15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60" hidden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5">
        <f t="shared" si="105"/>
        <v>189</v>
      </c>
      <c r="Q1376" s="5">
        <f t="shared" si="106"/>
        <v>43.06</v>
      </c>
      <c r="R1376" s="15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60" hidden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5">
        <f t="shared" si="105"/>
        <v>171</v>
      </c>
      <c r="Q1377" s="5">
        <f t="shared" si="106"/>
        <v>62.87</v>
      </c>
      <c r="R1377" s="15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30" hidden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5">
        <f t="shared" si="105"/>
        <v>252</v>
      </c>
      <c r="Q1378" s="5">
        <f t="shared" si="106"/>
        <v>55.61</v>
      </c>
      <c r="R1378" s="15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60" hidden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5">
        <f t="shared" si="105"/>
        <v>116</v>
      </c>
      <c r="Q1379" s="5">
        <f t="shared" si="106"/>
        <v>48.71</v>
      </c>
      <c r="R1379" s="15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hidden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5">
        <f t="shared" si="105"/>
        <v>203</v>
      </c>
      <c r="Q1380" s="5">
        <f t="shared" si="106"/>
        <v>30.58</v>
      </c>
      <c r="R1380" s="15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30" hidden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5">
        <f t="shared" si="105"/>
        <v>112</v>
      </c>
      <c r="Q1381" s="5">
        <f t="shared" si="106"/>
        <v>73.91</v>
      </c>
      <c r="R1381" s="15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45" hidden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5">
        <f t="shared" si="105"/>
        <v>424</v>
      </c>
      <c r="Q1382" s="5">
        <f t="shared" si="106"/>
        <v>21.2</v>
      </c>
      <c r="R1382" s="15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60" hidden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5">
        <f t="shared" si="105"/>
        <v>107</v>
      </c>
      <c r="Q1383" s="5">
        <f t="shared" si="106"/>
        <v>73.36</v>
      </c>
      <c r="R1383" s="15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45" hidden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5">
        <f t="shared" si="105"/>
        <v>104</v>
      </c>
      <c r="Q1384" s="5">
        <f t="shared" si="106"/>
        <v>56.41</v>
      </c>
      <c r="R1384" s="15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60" hidden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5">
        <f t="shared" si="105"/>
        <v>212</v>
      </c>
      <c r="Q1385" s="5">
        <f t="shared" si="106"/>
        <v>50.25</v>
      </c>
      <c r="R1385" s="15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45" hidden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5">
        <f t="shared" si="105"/>
        <v>124</v>
      </c>
      <c r="Q1386" s="5">
        <f t="shared" si="106"/>
        <v>68.94</v>
      </c>
      <c r="R1386" s="15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45" hidden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5">
        <f t="shared" si="105"/>
        <v>110</v>
      </c>
      <c r="Q1387" s="5">
        <f t="shared" si="106"/>
        <v>65.91</v>
      </c>
      <c r="R1387" s="15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30" hidden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5">
        <f t="shared" si="105"/>
        <v>219</v>
      </c>
      <c r="Q1388" s="5">
        <f t="shared" si="106"/>
        <v>62.5</v>
      </c>
      <c r="R1388" s="15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60" hidden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5">
        <f t="shared" si="105"/>
        <v>137</v>
      </c>
      <c r="Q1389" s="5">
        <f t="shared" si="106"/>
        <v>70.06</v>
      </c>
      <c r="R1389" s="15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60" hidden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5">
        <f t="shared" si="105"/>
        <v>135</v>
      </c>
      <c r="Q1390" s="5">
        <f t="shared" si="106"/>
        <v>60.18</v>
      </c>
      <c r="R1390" s="15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30" hidden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5">
        <f t="shared" si="105"/>
        <v>145</v>
      </c>
      <c r="Q1391" s="5">
        <f t="shared" si="106"/>
        <v>21.38</v>
      </c>
      <c r="R1391" s="15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45" hidden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5">
        <f t="shared" si="105"/>
        <v>109</v>
      </c>
      <c r="Q1392" s="5">
        <f t="shared" si="106"/>
        <v>160.79</v>
      </c>
      <c r="R1392" s="15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45" hidden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5">
        <f t="shared" si="105"/>
        <v>110</v>
      </c>
      <c r="Q1393" s="5">
        <f t="shared" si="106"/>
        <v>42.38</v>
      </c>
      <c r="R1393" s="15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45" hidden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5">
        <f t="shared" si="105"/>
        <v>114</v>
      </c>
      <c r="Q1394" s="5">
        <f t="shared" si="106"/>
        <v>27.32</v>
      </c>
      <c r="R1394" s="15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ht="30" hidden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5">
        <f t="shared" si="105"/>
        <v>102</v>
      </c>
      <c r="Q1395" s="5">
        <f t="shared" si="106"/>
        <v>196.83</v>
      </c>
      <c r="R1395" s="15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45" hidden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5">
        <f t="shared" si="105"/>
        <v>122</v>
      </c>
      <c r="Q1396" s="5">
        <f t="shared" si="106"/>
        <v>53.88</v>
      </c>
      <c r="R1396" s="15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ht="30" hidden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5">
        <f t="shared" si="105"/>
        <v>112</v>
      </c>
      <c r="Q1397" s="5">
        <f t="shared" si="106"/>
        <v>47.76</v>
      </c>
      <c r="R1397" s="15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60" hidden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5">
        <f t="shared" si="105"/>
        <v>107</v>
      </c>
      <c r="Q1398" s="5">
        <f t="shared" si="106"/>
        <v>88.19</v>
      </c>
      <c r="R1398" s="15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45" hidden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5">
        <f t="shared" si="105"/>
        <v>114</v>
      </c>
      <c r="Q1399" s="5">
        <f t="shared" si="106"/>
        <v>72.06</v>
      </c>
      <c r="R1399" s="15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45" hidden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5">
        <f t="shared" si="105"/>
        <v>110</v>
      </c>
      <c r="Q1400" s="5">
        <f t="shared" si="106"/>
        <v>74.25</v>
      </c>
      <c r="R1400" s="15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45" hidden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5">
        <f t="shared" si="105"/>
        <v>126</v>
      </c>
      <c r="Q1401" s="5">
        <f t="shared" si="106"/>
        <v>61.7</v>
      </c>
      <c r="R1401" s="15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45" hidden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5">
        <f t="shared" si="105"/>
        <v>167</v>
      </c>
      <c r="Q1402" s="5">
        <f t="shared" si="106"/>
        <v>17.239999999999998</v>
      </c>
      <c r="R1402" s="15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60" hidden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5">
        <f t="shared" si="105"/>
        <v>497</v>
      </c>
      <c r="Q1403" s="5">
        <f t="shared" si="106"/>
        <v>51.72</v>
      </c>
      <c r="R1403" s="15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60" hidden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5">
        <f t="shared" si="105"/>
        <v>109</v>
      </c>
      <c r="Q1404" s="5">
        <f t="shared" si="106"/>
        <v>24.15</v>
      </c>
      <c r="R1404" s="15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60" hidden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5">
        <f t="shared" si="105"/>
        <v>103</v>
      </c>
      <c r="Q1405" s="5">
        <f t="shared" si="106"/>
        <v>62.17</v>
      </c>
      <c r="R1405" s="15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60" hidden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5">
        <f t="shared" si="105"/>
        <v>2</v>
      </c>
      <c r="Q1406" s="5">
        <f t="shared" si="106"/>
        <v>48.2</v>
      </c>
      <c r="R1406" s="15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30" hidden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5">
        <f t="shared" si="105"/>
        <v>0</v>
      </c>
      <c r="Q1407" s="5">
        <f t="shared" si="106"/>
        <v>6.18</v>
      </c>
      <c r="R1407" s="15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ht="30" hidden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5">
        <f t="shared" si="105"/>
        <v>0</v>
      </c>
      <c r="Q1408" s="5">
        <f t="shared" si="106"/>
        <v>5</v>
      </c>
      <c r="R1408" s="15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45" hidden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5">
        <f t="shared" si="105"/>
        <v>1</v>
      </c>
      <c r="Q1409" s="5">
        <f t="shared" si="106"/>
        <v>7.5</v>
      </c>
      <c r="R1409" s="15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60" hidden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5">
        <f t="shared" si="105"/>
        <v>7</v>
      </c>
      <c r="Q1410" s="5">
        <f t="shared" si="106"/>
        <v>12</v>
      </c>
      <c r="R1410" s="15">
        <f t="shared" si="107"/>
        <v>42291.872175925921</v>
      </c>
      <c r="S1410" s="15">
        <f t="shared" si="108"/>
        <v>42321.913842592592</v>
      </c>
      <c r="T1410">
        <f t="shared" si="109"/>
        <v>2015</v>
      </c>
    </row>
    <row r="1411" spans="1:20" ht="45" hidden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5">
        <f t="shared" ref="P1411:P1474" si="110">ROUND(E1411/D1411*100,0)</f>
        <v>0</v>
      </c>
      <c r="Q1411" s="5">
        <f t="shared" ref="Q1411:Q1474" si="111">IFERROR(ROUND(E1411/L1411,2),0)</f>
        <v>0</v>
      </c>
      <c r="R1411" s="15">
        <f t="shared" ref="R1411:R1474" si="112">(((J1411/60/60)/24)+DATE(1970,1,1))</f>
        <v>41945.133506944447</v>
      </c>
      <c r="S1411" s="15">
        <f t="shared" ref="S1411:S1474" si="113">(((I1411/60/60)/24)+DATE(1970,1,1))</f>
        <v>42005.175173611111</v>
      </c>
      <c r="T1411">
        <f t="shared" ref="T1411:T1474" si="114">YEAR(R1411)</f>
        <v>2014</v>
      </c>
    </row>
    <row r="1412" spans="1:20" ht="60" hidden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5">
        <f t="shared" si="110"/>
        <v>0</v>
      </c>
      <c r="Q1412" s="5">
        <f t="shared" si="111"/>
        <v>1</v>
      </c>
      <c r="R1412" s="15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60" hidden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5">
        <f t="shared" si="110"/>
        <v>0</v>
      </c>
      <c r="Q1413" s="5">
        <f t="shared" si="111"/>
        <v>2.33</v>
      </c>
      <c r="R1413" s="15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45" hidden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5">
        <f t="shared" si="110"/>
        <v>5</v>
      </c>
      <c r="Q1414" s="5">
        <f t="shared" si="111"/>
        <v>24.62</v>
      </c>
      <c r="R1414" s="15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60" hidden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5">
        <f t="shared" si="110"/>
        <v>5</v>
      </c>
      <c r="Q1415" s="5">
        <f t="shared" si="111"/>
        <v>100</v>
      </c>
      <c r="R1415" s="15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60" hidden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5">
        <f t="shared" si="110"/>
        <v>0</v>
      </c>
      <c r="Q1416" s="5">
        <f t="shared" si="111"/>
        <v>1</v>
      </c>
      <c r="R1416" s="15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45" hidden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5">
        <f t="shared" si="110"/>
        <v>18</v>
      </c>
      <c r="Q1417" s="5">
        <f t="shared" si="111"/>
        <v>88.89</v>
      </c>
      <c r="R1417" s="15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45" hidden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5">
        <f t="shared" si="110"/>
        <v>0</v>
      </c>
      <c r="Q1418" s="5">
        <f t="shared" si="111"/>
        <v>0</v>
      </c>
      <c r="R1418" s="15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45" hidden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5">
        <f t="shared" si="110"/>
        <v>1</v>
      </c>
      <c r="Q1419" s="5">
        <f t="shared" si="111"/>
        <v>27.5</v>
      </c>
      <c r="R1419" s="15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60" hidden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5">
        <f t="shared" si="110"/>
        <v>0</v>
      </c>
      <c r="Q1420" s="5">
        <f t="shared" si="111"/>
        <v>6</v>
      </c>
      <c r="R1420" s="15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60" hidden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5">
        <f t="shared" si="110"/>
        <v>7</v>
      </c>
      <c r="Q1421" s="5">
        <f t="shared" si="111"/>
        <v>44.5</v>
      </c>
      <c r="R1421" s="15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30" hidden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5">
        <f t="shared" si="110"/>
        <v>3</v>
      </c>
      <c r="Q1422" s="5">
        <f t="shared" si="111"/>
        <v>1</v>
      </c>
      <c r="R1422" s="15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60" hidden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5">
        <f t="shared" si="110"/>
        <v>0</v>
      </c>
      <c r="Q1423" s="5">
        <f t="shared" si="111"/>
        <v>100</v>
      </c>
      <c r="R1423" s="15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60" hidden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5">
        <f t="shared" si="110"/>
        <v>0</v>
      </c>
      <c r="Q1424" s="5">
        <f t="shared" si="111"/>
        <v>13</v>
      </c>
      <c r="R1424" s="15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60" hidden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5">
        <f t="shared" si="110"/>
        <v>0</v>
      </c>
      <c r="Q1425" s="5">
        <f t="shared" si="111"/>
        <v>100</v>
      </c>
      <c r="R1425" s="15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45" hidden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5">
        <f t="shared" si="110"/>
        <v>20</v>
      </c>
      <c r="Q1426" s="5">
        <f t="shared" si="111"/>
        <v>109.07</v>
      </c>
      <c r="R1426" s="15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60" hidden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5">
        <f t="shared" si="110"/>
        <v>0</v>
      </c>
      <c r="Q1427" s="5">
        <f t="shared" si="111"/>
        <v>0</v>
      </c>
      <c r="R1427" s="15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60" hidden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5">
        <f t="shared" si="110"/>
        <v>0</v>
      </c>
      <c r="Q1428" s="5">
        <f t="shared" si="111"/>
        <v>0</v>
      </c>
      <c r="R1428" s="15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60" hidden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5">
        <f t="shared" si="110"/>
        <v>8</v>
      </c>
      <c r="Q1429" s="5">
        <f t="shared" si="111"/>
        <v>104.75</v>
      </c>
      <c r="R1429" s="15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60" hidden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5">
        <f t="shared" si="110"/>
        <v>5</v>
      </c>
      <c r="Q1430" s="5">
        <f t="shared" si="111"/>
        <v>15</v>
      </c>
      <c r="R1430" s="15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45" hidden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5">
        <f t="shared" si="110"/>
        <v>0</v>
      </c>
      <c r="Q1431" s="5">
        <f t="shared" si="111"/>
        <v>0</v>
      </c>
      <c r="R1431" s="15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45" hidden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5">
        <f t="shared" si="110"/>
        <v>8</v>
      </c>
      <c r="Q1432" s="5">
        <f t="shared" si="111"/>
        <v>80.599999999999994</v>
      </c>
      <c r="R1432" s="15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60" hidden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5">
        <f t="shared" si="110"/>
        <v>32</v>
      </c>
      <c r="Q1433" s="5">
        <f t="shared" si="111"/>
        <v>115.55</v>
      </c>
      <c r="R1433" s="15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60" hidden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5">
        <f t="shared" si="110"/>
        <v>0</v>
      </c>
      <c r="Q1434" s="5">
        <f t="shared" si="111"/>
        <v>0</v>
      </c>
      <c r="R1434" s="15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60" hidden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5">
        <f t="shared" si="110"/>
        <v>7</v>
      </c>
      <c r="Q1435" s="5">
        <f t="shared" si="111"/>
        <v>80.5</v>
      </c>
      <c r="R1435" s="15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45" hidden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5">
        <f t="shared" si="110"/>
        <v>10</v>
      </c>
      <c r="Q1436" s="5">
        <f t="shared" si="111"/>
        <v>744.55</v>
      </c>
      <c r="R1436" s="15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45" hidden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5">
        <f t="shared" si="110"/>
        <v>0</v>
      </c>
      <c r="Q1437" s="5">
        <f t="shared" si="111"/>
        <v>7.5</v>
      </c>
      <c r="R1437" s="15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60" hidden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5">
        <f t="shared" si="110"/>
        <v>1</v>
      </c>
      <c r="Q1438" s="5">
        <f t="shared" si="111"/>
        <v>38.5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60" hidden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5">
        <f t="shared" si="110"/>
        <v>27</v>
      </c>
      <c r="Q1439" s="5">
        <f t="shared" si="111"/>
        <v>36.68</v>
      </c>
      <c r="R1439" s="15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60" hidden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5">
        <f t="shared" si="110"/>
        <v>3</v>
      </c>
      <c r="Q1440" s="5">
        <f t="shared" si="111"/>
        <v>75</v>
      </c>
      <c r="R1440" s="15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45" hidden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5">
        <f t="shared" si="110"/>
        <v>7</v>
      </c>
      <c r="Q1441" s="5">
        <f t="shared" si="111"/>
        <v>30</v>
      </c>
      <c r="R1441" s="15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60" hidden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5">
        <f t="shared" si="110"/>
        <v>0</v>
      </c>
      <c r="Q1442" s="5">
        <f t="shared" si="111"/>
        <v>1</v>
      </c>
      <c r="R1442" s="15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60" hidden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5">
        <f t="shared" si="110"/>
        <v>1</v>
      </c>
      <c r="Q1443" s="5">
        <f t="shared" si="111"/>
        <v>673.33</v>
      </c>
      <c r="R1443" s="15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60" hidden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5">
        <f t="shared" si="110"/>
        <v>0</v>
      </c>
      <c r="Q1444" s="5">
        <f t="shared" si="111"/>
        <v>0</v>
      </c>
      <c r="R1444" s="15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60" hidden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5">
        <f t="shared" si="110"/>
        <v>0</v>
      </c>
      <c r="Q1445" s="5">
        <f t="shared" si="111"/>
        <v>0</v>
      </c>
      <c r="R1445" s="15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45" hidden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5">
        <f t="shared" si="110"/>
        <v>0</v>
      </c>
      <c r="Q1446" s="5">
        <f t="shared" si="111"/>
        <v>0</v>
      </c>
      <c r="R1446" s="15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60" hidden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5">
        <f t="shared" si="110"/>
        <v>0</v>
      </c>
      <c r="Q1447" s="5">
        <f t="shared" si="111"/>
        <v>0</v>
      </c>
      <c r="R1447" s="15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60" hidden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5">
        <f t="shared" si="110"/>
        <v>0</v>
      </c>
      <c r="Q1448" s="5">
        <f t="shared" si="111"/>
        <v>0</v>
      </c>
      <c r="R1448" s="15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30" hidden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5">
        <f t="shared" si="110"/>
        <v>0</v>
      </c>
      <c r="Q1449" s="5">
        <f t="shared" si="111"/>
        <v>25</v>
      </c>
      <c r="R1449" s="15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60" hidden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5">
        <f t="shared" si="110"/>
        <v>0</v>
      </c>
      <c r="Q1450" s="5">
        <f t="shared" si="111"/>
        <v>0</v>
      </c>
      <c r="R1450" s="15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60" hidden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5">
        <f t="shared" si="110"/>
        <v>0</v>
      </c>
      <c r="Q1451" s="5">
        <f t="shared" si="111"/>
        <v>0</v>
      </c>
      <c r="R1451" s="15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60" hidden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5">
        <f t="shared" si="110"/>
        <v>0</v>
      </c>
      <c r="Q1452" s="5">
        <f t="shared" si="111"/>
        <v>1</v>
      </c>
      <c r="R1452" s="15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45" hidden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5">
        <f t="shared" si="110"/>
        <v>0</v>
      </c>
      <c r="Q1453" s="5">
        <f t="shared" si="111"/>
        <v>1</v>
      </c>
      <c r="R1453" s="15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45" hidden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5">
        <f t="shared" si="110"/>
        <v>0</v>
      </c>
      <c r="Q1454" s="5">
        <f t="shared" si="111"/>
        <v>0</v>
      </c>
      <c r="R1454" s="15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60" hidden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5">
        <f t="shared" si="110"/>
        <v>0</v>
      </c>
      <c r="Q1455" s="5">
        <f t="shared" si="111"/>
        <v>0</v>
      </c>
      <c r="R1455" s="15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60" hidden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5">
        <f t="shared" si="110"/>
        <v>1</v>
      </c>
      <c r="Q1456" s="5">
        <f t="shared" si="111"/>
        <v>15</v>
      </c>
      <c r="R1456" s="15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60" hidden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5">
        <f t="shared" si="110"/>
        <v>11</v>
      </c>
      <c r="Q1457" s="5">
        <f t="shared" si="111"/>
        <v>225</v>
      </c>
      <c r="R1457" s="15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ht="30" hidden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5">
        <f t="shared" si="110"/>
        <v>3</v>
      </c>
      <c r="Q1458" s="5">
        <f t="shared" si="111"/>
        <v>48.33</v>
      </c>
      <c r="R1458" s="15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30" hidden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5">
        <f t="shared" si="110"/>
        <v>0</v>
      </c>
      <c r="Q1459" s="5">
        <f t="shared" si="111"/>
        <v>0</v>
      </c>
      <c r="R1459" s="15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60" hidden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5">
        <f t="shared" si="110"/>
        <v>0</v>
      </c>
      <c r="Q1460" s="5">
        <f t="shared" si="111"/>
        <v>0</v>
      </c>
      <c r="R1460" s="15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45" hidden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5">
        <f t="shared" si="110"/>
        <v>0</v>
      </c>
      <c r="Q1461" s="5">
        <f t="shared" si="111"/>
        <v>0</v>
      </c>
      <c r="R1461" s="15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45" hidden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5">
        <f t="shared" si="110"/>
        <v>0</v>
      </c>
      <c r="Q1462" s="5">
        <f t="shared" si="111"/>
        <v>0</v>
      </c>
      <c r="R1462" s="15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30" hidden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5">
        <f t="shared" si="110"/>
        <v>101</v>
      </c>
      <c r="Q1463" s="5">
        <f t="shared" si="111"/>
        <v>44.67</v>
      </c>
      <c r="R1463" s="15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30" hidden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5">
        <f t="shared" si="110"/>
        <v>109</v>
      </c>
      <c r="Q1464" s="5">
        <f t="shared" si="111"/>
        <v>28.94</v>
      </c>
      <c r="R1464" s="15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60" hidden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5">
        <f t="shared" si="110"/>
        <v>148</v>
      </c>
      <c r="Q1465" s="5">
        <f t="shared" si="111"/>
        <v>35.44</v>
      </c>
      <c r="R1465" s="15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hidden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5">
        <f t="shared" si="110"/>
        <v>163</v>
      </c>
      <c r="Q1466" s="5">
        <f t="shared" si="111"/>
        <v>34.869999999999997</v>
      </c>
      <c r="R1466" s="15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60" hidden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5">
        <f t="shared" si="110"/>
        <v>456</v>
      </c>
      <c r="Q1467" s="5">
        <f t="shared" si="111"/>
        <v>52.62</v>
      </c>
      <c r="R1467" s="15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60" hidden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5">
        <f t="shared" si="110"/>
        <v>108</v>
      </c>
      <c r="Q1468" s="5">
        <f t="shared" si="111"/>
        <v>69.599999999999994</v>
      </c>
      <c r="R1468" s="15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30" hidden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5">
        <f t="shared" si="110"/>
        <v>115</v>
      </c>
      <c r="Q1469" s="5">
        <f t="shared" si="111"/>
        <v>76.72</v>
      </c>
      <c r="R1469" s="15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60" hidden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5">
        <f t="shared" si="110"/>
        <v>102</v>
      </c>
      <c r="Q1470" s="5">
        <f t="shared" si="111"/>
        <v>33.19</v>
      </c>
      <c r="R1470" s="15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45" hidden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5">
        <f t="shared" si="110"/>
        <v>108</v>
      </c>
      <c r="Q1471" s="5">
        <f t="shared" si="111"/>
        <v>149.46</v>
      </c>
      <c r="R1471" s="15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60" hidden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5">
        <f t="shared" si="110"/>
        <v>125</v>
      </c>
      <c r="Q1472" s="5">
        <f t="shared" si="111"/>
        <v>23.17</v>
      </c>
      <c r="R1472" s="15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60" hidden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5">
        <f t="shared" si="110"/>
        <v>104</v>
      </c>
      <c r="Q1473" s="5">
        <f t="shared" si="111"/>
        <v>96.88</v>
      </c>
      <c r="R1473" s="15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60" hidden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5">
        <f t="shared" si="110"/>
        <v>139</v>
      </c>
      <c r="Q1474" s="5">
        <f t="shared" si="111"/>
        <v>103.2</v>
      </c>
      <c r="R1474" s="15">
        <f t="shared" si="112"/>
        <v>41533.542858796296</v>
      </c>
      <c r="S1474" s="15">
        <f t="shared" si="113"/>
        <v>41563.542858796296</v>
      </c>
      <c r="T1474">
        <f t="shared" si="114"/>
        <v>2013</v>
      </c>
    </row>
    <row r="1475" spans="1:20" hidden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5">
        <f t="shared" ref="P1475:P1538" si="115">ROUND(E1475/D1475*100,0)</f>
        <v>121</v>
      </c>
      <c r="Q1475" s="5">
        <f t="shared" ref="Q1475:Q1538" si="116">IFERROR(ROUND(E1475/L1475,2),0)</f>
        <v>38.46</v>
      </c>
      <c r="R1475" s="15">
        <f t="shared" ref="R1475:R1538" si="117">(((J1475/60/60)/24)+DATE(1970,1,1))</f>
        <v>40939.979618055557</v>
      </c>
      <c r="S1475" s="15">
        <f t="shared" ref="S1475:S1538" si="118">(((I1475/60/60)/24)+DATE(1970,1,1))</f>
        <v>40969.979618055557</v>
      </c>
      <c r="T1475">
        <f t="shared" ref="T1475:T1538" si="119">YEAR(R1475)</f>
        <v>2012</v>
      </c>
    </row>
    <row r="1476" spans="1:20" ht="60" hidden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5">
        <f t="shared" si="115"/>
        <v>112</v>
      </c>
      <c r="Q1476" s="5">
        <f t="shared" si="116"/>
        <v>44.32</v>
      </c>
      <c r="R1476" s="15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45" hidden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5">
        <f t="shared" si="115"/>
        <v>189</v>
      </c>
      <c r="Q1477" s="5">
        <f t="shared" si="116"/>
        <v>64.17</v>
      </c>
      <c r="R1477" s="15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45" hidden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5">
        <f t="shared" si="115"/>
        <v>662</v>
      </c>
      <c r="Q1478" s="5">
        <f t="shared" si="116"/>
        <v>43.33</v>
      </c>
      <c r="R1478" s="15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60" hidden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5">
        <f t="shared" si="115"/>
        <v>111</v>
      </c>
      <c r="Q1479" s="5">
        <f t="shared" si="116"/>
        <v>90.5</v>
      </c>
      <c r="R1479" s="15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60" hidden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5">
        <f t="shared" si="115"/>
        <v>1182</v>
      </c>
      <c r="Q1480" s="5">
        <f t="shared" si="116"/>
        <v>29.19</v>
      </c>
      <c r="R1480" s="15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60" hidden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5">
        <f t="shared" si="115"/>
        <v>137</v>
      </c>
      <c r="Q1481" s="5">
        <f t="shared" si="116"/>
        <v>30.96</v>
      </c>
      <c r="R1481" s="15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60" hidden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5">
        <f t="shared" si="115"/>
        <v>117</v>
      </c>
      <c r="Q1482" s="5">
        <f t="shared" si="116"/>
        <v>92.16</v>
      </c>
      <c r="R1482" s="15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60" hidden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5">
        <f t="shared" si="115"/>
        <v>2</v>
      </c>
      <c r="Q1483" s="5">
        <f t="shared" si="116"/>
        <v>17.5</v>
      </c>
      <c r="R1483" s="15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45" hidden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5">
        <f t="shared" si="115"/>
        <v>0</v>
      </c>
      <c r="Q1484" s="5">
        <f t="shared" si="116"/>
        <v>5</v>
      </c>
      <c r="R1484" s="15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60" hidden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5">
        <f t="shared" si="115"/>
        <v>1</v>
      </c>
      <c r="Q1485" s="5">
        <f t="shared" si="116"/>
        <v>25</v>
      </c>
      <c r="R1485" s="15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hidden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5">
        <f t="shared" si="115"/>
        <v>0</v>
      </c>
      <c r="Q1486" s="5">
        <f t="shared" si="116"/>
        <v>0</v>
      </c>
      <c r="R1486" s="15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60" hidden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5">
        <f t="shared" si="115"/>
        <v>2</v>
      </c>
      <c r="Q1487" s="5">
        <f t="shared" si="116"/>
        <v>50</v>
      </c>
      <c r="R1487" s="15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60" hidden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5">
        <f t="shared" si="115"/>
        <v>0</v>
      </c>
      <c r="Q1488" s="5">
        <f t="shared" si="116"/>
        <v>16</v>
      </c>
      <c r="R1488" s="15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45" hidden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5">
        <f t="shared" si="115"/>
        <v>0</v>
      </c>
      <c r="Q1489" s="5">
        <f t="shared" si="116"/>
        <v>0</v>
      </c>
      <c r="R1489" s="15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45" hidden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5">
        <f t="shared" si="115"/>
        <v>2</v>
      </c>
      <c r="Q1490" s="5">
        <f t="shared" si="116"/>
        <v>60</v>
      </c>
      <c r="R1490" s="15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45" hidden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5">
        <f t="shared" si="115"/>
        <v>0</v>
      </c>
      <c r="Q1491" s="5">
        <f t="shared" si="116"/>
        <v>0</v>
      </c>
      <c r="R1491" s="15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45" hidden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5">
        <f t="shared" si="115"/>
        <v>31</v>
      </c>
      <c r="Q1492" s="5">
        <f t="shared" si="116"/>
        <v>47.11</v>
      </c>
      <c r="R1492" s="15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45" hidden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5">
        <f t="shared" si="115"/>
        <v>8</v>
      </c>
      <c r="Q1493" s="5">
        <f t="shared" si="116"/>
        <v>100</v>
      </c>
      <c r="R1493" s="15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60" hidden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5">
        <f t="shared" si="115"/>
        <v>1</v>
      </c>
      <c r="Q1494" s="5">
        <f t="shared" si="116"/>
        <v>15</v>
      </c>
      <c r="R1494" s="15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45" hidden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5">
        <f t="shared" si="115"/>
        <v>0</v>
      </c>
      <c r="Q1495" s="5">
        <f t="shared" si="116"/>
        <v>0</v>
      </c>
      <c r="R1495" s="15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60" hidden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5">
        <f t="shared" si="115"/>
        <v>9</v>
      </c>
      <c r="Q1496" s="5">
        <f t="shared" si="116"/>
        <v>40.450000000000003</v>
      </c>
      <c r="R1496" s="15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30" hidden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5">
        <f t="shared" si="115"/>
        <v>0</v>
      </c>
      <c r="Q1497" s="5">
        <f t="shared" si="116"/>
        <v>0</v>
      </c>
      <c r="R1497" s="15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45" hidden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5">
        <f t="shared" si="115"/>
        <v>0</v>
      </c>
      <c r="Q1498" s="5">
        <f t="shared" si="116"/>
        <v>0</v>
      </c>
      <c r="R1498" s="15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60" hidden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5">
        <f t="shared" si="115"/>
        <v>0</v>
      </c>
      <c r="Q1499" s="5">
        <f t="shared" si="116"/>
        <v>1</v>
      </c>
      <c r="R1499" s="15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60" hidden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5">
        <f t="shared" si="115"/>
        <v>2</v>
      </c>
      <c r="Q1500" s="5">
        <f t="shared" si="116"/>
        <v>19</v>
      </c>
      <c r="R1500" s="15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60" hidden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5">
        <f t="shared" si="115"/>
        <v>0</v>
      </c>
      <c r="Q1501" s="5">
        <f t="shared" si="116"/>
        <v>5</v>
      </c>
      <c r="R1501" s="15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60" hidden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5">
        <f t="shared" si="115"/>
        <v>25</v>
      </c>
      <c r="Q1502" s="5">
        <f t="shared" si="116"/>
        <v>46.73</v>
      </c>
      <c r="R1502" s="15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45" hidden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5">
        <f t="shared" si="115"/>
        <v>166</v>
      </c>
      <c r="Q1503" s="5">
        <f t="shared" si="116"/>
        <v>97.73</v>
      </c>
      <c r="R1503" s="15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60" hidden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5">
        <f t="shared" si="115"/>
        <v>101</v>
      </c>
      <c r="Q1504" s="5">
        <f t="shared" si="116"/>
        <v>67.84</v>
      </c>
      <c r="R1504" s="15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60" hidden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5">
        <f t="shared" si="115"/>
        <v>108</v>
      </c>
      <c r="Q1505" s="5">
        <f t="shared" si="116"/>
        <v>56.98</v>
      </c>
      <c r="R1505" s="15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45" hidden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5">
        <f t="shared" si="115"/>
        <v>278</v>
      </c>
      <c r="Q1506" s="5">
        <f t="shared" si="116"/>
        <v>67.16</v>
      </c>
      <c r="R1506" s="15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60" hidden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5">
        <f t="shared" si="115"/>
        <v>104</v>
      </c>
      <c r="Q1507" s="5">
        <f t="shared" si="116"/>
        <v>48.04</v>
      </c>
      <c r="R1507" s="15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45" hidden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5">
        <f t="shared" si="115"/>
        <v>111</v>
      </c>
      <c r="Q1508" s="5">
        <f t="shared" si="116"/>
        <v>38.86</v>
      </c>
      <c r="R1508" s="15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60" hidden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5">
        <f t="shared" si="115"/>
        <v>215</v>
      </c>
      <c r="Q1509" s="5">
        <f t="shared" si="116"/>
        <v>78.180000000000007</v>
      </c>
      <c r="R1509" s="15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45" hidden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5">
        <f t="shared" si="115"/>
        <v>111</v>
      </c>
      <c r="Q1510" s="5">
        <f t="shared" si="116"/>
        <v>97.11</v>
      </c>
      <c r="R1510" s="15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60" hidden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5">
        <f t="shared" si="115"/>
        <v>124</v>
      </c>
      <c r="Q1511" s="5">
        <f t="shared" si="116"/>
        <v>110.39</v>
      </c>
      <c r="R1511" s="15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60" hidden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5">
        <f t="shared" si="115"/>
        <v>101</v>
      </c>
      <c r="Q1512" s="5">
        <f t="shared" si="116"/>
        <v>39.92</v>
      </c>
      <c r="R1512" s="15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60" hidden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5">
        <f t="shared" si="115"/>
        <v>112</v>
      </c>
      <c r="Q1513" s="5">
        <f t="shared" si="116"/>
        <v>75.98</v>
      </c>
      <c r="R1513" s="15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60" hidden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5">
        <f t="shared" si="115"/>
        <v>559</v>
      </c>
      <c r="Q1514" s="5">
        <f t="shared" si="116"/>
        <v>58.38</v>
      </c>
      <c r="R1514" s="15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45" hidden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5">
        <f t="shared" si="115"/>
        <v>150</v>
      </c>
      <c r="Q1515" s="5">
        <f t="shared" si="116"/>
        <v>55.82</v>
      </c>
      <c r="R1515" s="15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45" hidden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5">
        <f t="shared" si="115"/>
        <v>106</v>
      </c>
      <c r="Q1516" s="5">
        <f t="shared" si="116"/>
        <v>151.24</v>
      </c>
      <c r="R1516" s="15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60" hidden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5">
        <f t="shared" si="115"/>
        <v>157</v>
      </c>
      <c r="Q1517" s="5">
        <f t="shared" si="116"/>
        <v>849.67</v>
      </c>
      <c r="R1517" s="15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45" hidden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5">
        <f t="shared" si="115"/>
        <v>109</v>
      </c>
      <c r="Q1518" s="5">
        <f t="shared" si="116"/>
        <v>159.24</v>
      </c>
      <c r="R1518" s="15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60" hidden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5">
        <f t="shared" si="115"/>
        <v>162</v>
      </c>
      <c r="Q1519" s="5">
        <f t="shared" si="116"/>
        <v>39.51</v>
      </c>
      <c r="R1519" s="15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30" hidden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5">
        <f t="shared" si="115"/>
        <v>205</v>
      </c>
      <c r="Q1520" s="5">
        <f t="shared" si="116"/>
        <v>130.53</v>
      </c>
      <c r="R1520" s="15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60" hidden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5">
        <f t="shared" si="115"/>
        <v>103</v>
      </c>
      <c r="Q1521" s="5">
        <f t="shared" si="116"/>
        <v>64.16</v>
      </c>
      <c r="R1521" s="15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45" hidden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5">
        <f t="shared" si="115"/>
        <v>103</v>
      </c>
      <c r="Q1522" s="5">
        <f t="shared" si="116"/>
        <v>111.53</v>
      </c>
      <c r="R1522" s="15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45" hidden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5">
        <f t="shared" si="115"/>
        <v>107</v>
      </c>
      <c r="Q1523" s="5">
        <f t="shared" si="116"/>
        <v>170.45</v>
      </c>
      <c r="R1523" s="15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60" hidden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5">
        <f t="shared" si="115"/>
        <v>139</v>
      </c>
      <c r="Q1524" s="5">
        <f t="shared" si="116"/>
        <v>133.74</v>
      </c>
      <c r="R1524" s="15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60" hidden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5">
        <f t="shared" si="115"/>
        <v>125</v>
      </c>
      <c r="Q1525" s="5">
        <f t="shared" si="116"/>
        <v>95.83</v>
      </c>
      <c r="R1525" s="15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45" hidden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5">
        <f t="shared" si="115"/>
        <v>207</v>
      </c>
      <c r="Q1526" s="5">
        <f t="shared" si="116"/>
        <v>221.79</v>
      </c>
      <c r="R1526" s="15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60" hidden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5">
        <f t="shared" si="115"/>
        <v>174</v>
      </c>
      <c r="Q1527" s="5">
        <f t="shared" si="116"/>
        <v>32.32</v>
      </c>
      <c r="R1527" s="15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60" hidden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5">
        <f t="shared" si="115"/>
        <v>120</v>
      </c>
      <c r="Q1528" s="5">
        <f t="shared" si="116"/>
        <v>98.84</v>
      </c>
      <c r="R1528" s="15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45" hidden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5">
        <f t="shared" si="115"/>
        <v>110</v>
      </c>
      <c r="Q1529" s="5">
        <f t="shared" si="116"/>
        <v>55.22</v>
      </c>
      <c r="R1529" s="15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30" hidden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5">
        <f t="shared" si="115"/>
        <v>282</v>
      </c>
      <c r="Q1530" s="5">
        <f t="shared" si="116"/>
        <v>52.79</v>
      </c>
      <c r="R1530" s="15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45" hidden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5">
        <f t="shared" si="115"/>
        <v>101</v>
      </c>
      <c r="Q1531" s="5">
        <f t="shared" si="116"/>
        <v>135.66999999999999</v>
      </c>
      <c r="R1531" s="15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60" hidden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5">
        <f t="shared" si="115"/>
        <v>135</v>
      </c>
      <c r="Q1532" s="5">
        <f t="shared" si="116"/>
        <v>53.99</v>
      </c>
      <c r="R1532" s="15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60" hidden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5">
        <f t="shared" si="115"/>
        <v>176</v>
      </c>
      <c r="Q1533" s="5">
        <f t="shared" si="116"/>
        <v>56.64</v>
      </c>
      <c r="R1533" s="15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60" hidden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5">
        <f t="shared" si="115"/>
        <v>484</v>
      </c>
      <c r="Q1534" s="5">
        <f t="shared" si="116"/>
        <v>82.32</v>
      </c>
      <c r="R1534" s="15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45" hidden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5">
        <f t="shared" si="115"/>
        <v>145</v>
      </c>
      <c r="Q1535" s="5">
        <f t="shared" si="116"/>
        <v>88.26</v>
      </c>
      <c r="R1535" s="15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60" hidden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5">
        <f t="shared" si="115"/>
        <v>418</v>
      </c>
      <c r="Q1536" s="5">
        <f t="shared" si="116"/>
        <v>84.91</v>
      </c>
      <c r="R1536" s="15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60" hidden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5">
        <f t="shared" si="115"/>
        <v>132</v>
      </c>
      <c r="Q1537" s="5">
        <f t="shared" si="116"/>
        <v>48.15</v>
      </c>
      <c r="R1537" s="15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60" hidden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5">
        <f t="shared" si="115"/>
        <v>250</v>
      </c>
      <c r="Q1538" s="5">
        <f t="shared" si="116"/>
        <v>66.02</v>
      </c>
      <c r="R1538" s="15">
        <f t="shared" si="117"/>
        <v>42213.802199074074</v>
      </c>
      <c r="S1538" s="15">
        <f t="shared" si="118"/>
        <v>42243.802199074074</v>
      </c>
      <c r="T1538">
        <f t="shared" si="119"/>
        <v>2015</v>
      </c>
    </row>
    <row r="1539" spans="1:20" ht="45" hidden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5">
        <f t="shared" ref="P1539:P1602" si="120">ROUND(E1539/D1539*100,0)</f>
        <v>180</v>
      </c>
      <c r="Q1539" s="5">
        <f t="shared" ref="Q1539:Q1602" si="121">IFERROR(ROUND(E1539/L1539,2),0)</f>
        <v>96.38</v>
      </c>
      <c r="R1539" s="15">
        <f t="shared" ref="R1539:R1602" si="122">(((J1539/60/60)/24)+DATE(1970,1,1))</f>
        <v>42552.315127314811</v>
      </c>
      <c r="S1539" s="15">
        <f t="shared" ref="S1539:S1602" si="123">(((I1539/60/60)/24)+DATE(1970,1,1))</f>
        <v>42588.75</v>
      </c>
      <c r="T1539">
        <f t="shared" ref="T1539:T1602" si="124">YEAR(R1539)</f>
        <v>2016</v>
      </c>
    </row>
    <row r="1540" spans="1:20" ht="45" hidden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5">
        <f t="shared" si="120"/>
        <v>103</v>
      </c>
      <c r="Q1540" s="5">
        <f t="shared" si="121"/>
        <v>156.16999999999999</v>
      </c>
      <c r="R1540" s="15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60" hidden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5">
        <f t="shared" si="120"/>
        <v>136</v>
      </c>
      <c r="Q1541" s="5">
        <f t="shared" si="121"/>
        <v>95.76</v>
      </c>
      <c r="R1541" s="15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60" hidden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5">
        <f t="shared" si="120"/>
        <v>118</v>
      </c>
      <c r="Q1542" s="5">
        <f t="shared" si="121"/>
        <v>180.41</v>
      </c>
      <c r="R1542" s="15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45" hidden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5">
        <f t="shared" si="120"/>
        <v>0</v>
      </c>
      <c r="Q1543" s="5">
        <f t="shared" si="121"/>
        <v>3</v>
      </c>
      <c r="R1543" s="15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60" hidden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5">
        <f t="shared" si="120"/>
        <v>4</v>
      </c>
      <c r="Q1544" s="5">
        <f t="shared" si="121"/>
        <v>20</v>
      </c>
      <c r="R1544" s="15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45" hidden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5">
        <f t="shared" si="120"/>
        <v>0</v>
      </c>
      <c r="Q1545" s="5">
        <f t="shared" si="121"/>
        <v>10</v>
      </c>
      <c r="R1545" s="15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45" hidden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5">
        <f t="shared" si="120"/>
        <v>0</v>
      </c>
      <c r="Q1546" s="5">
        <f t="shared" si="121"/>
        <v>0</v>
      </c>
      <c r="R1546" s="15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45" hidden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5">
        <f t="shared" si="120"/>
        <v>0</v>
      </c>
      <c r="Q1547" s="5">
        <f t="shared" si="121"/>
        <v>1</v>
      </c>
      <c r="R1547" s="15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60" hidden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5">
        <f t="shared" si="120"/>
        <v>29</v>
      </c>
      <c r="Q1548" s="5">
        <f t="shared" si="121"/>
        <v>26.27</v>
      </c>
      <c r="R1548" s="15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45" hidden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5">
        <f t="shared" si="120"/>
        <v>0</v>
      </c>
      <c r="Q1549" s="5">
        <f t="shared" si="121"/>
        <v>0</v>
      </c>
      <c r="R1549" s="15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30" hidden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5">
        <f t="shared" si="120"/>
        <v>9</v>
      </c>
      <c r="Q1550" s="5">
        <f t="shared" si="121"/>
        <v>60</v>
      </c>
      <c r="R1550" s="15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45" hidden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5">
        <f t="shared" si="120"/>
        <v>34</v>
      </c>
      <c r="Q1551" s="5">
        <f t="shared" si="121"/>
        <v>28.33</v>
      </c>
      <c r="R1551" s="15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60" hidden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5">
        <f t="shared" si="120"/>
        <v>13</v>
      </c>
      <c r="Q1552" s="5">
        <f t="shared" si="121"/>
        <v>14.43</v>
      </c>
      <c r="R1552" s="15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60" hidden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5">
        <f t="shared" si="120"/>
        <v>0</v>
      </c>
      <c r="Q1553" s="5">
        <f t="shared" si="121"/>
        <v>0</v>
      </c>
      <c r="R1553" s="15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60" hidden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5">
        <f t="shared" si="120"/>
        <v>49</v>
      </c>
      <c r="Q1554" s="5">
        <f t="shared" si="121"/>
        <v>132.19</v>
      </c>
      <c r="R1554" s="15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45" hidden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5">
        <f t="shared" si="120"/>
        <v>0</v>
      </c>
      <c r="Q1555" s="5">
        <f t="shared" si="121"/>
        <v>0</v>
      </c>
      <c r="R1555" s="15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60" hidden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5">
        <f t="shared" si="120"/>
        <v>0</v>
      </c>
      <c r="Q1556" s="5">
        <f t="shared" si="121"/>
        <v>0</v>
      </c>
      <c r="R1556" s="15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45" hidden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5">
        <f t="shared" si="120"/>
        <v>0</v>
      </c>
      <c r="Q1557" s="5">
        <f t="shared" si="121"/>
        <v>0</v>
      </c>
      <c r="R1557" s="15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45" hidden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5">
        <f t="shared" si="120"/>
        <v>45</v>
      </c>
      <c r="Q1558" s="5">
        <f t="shared" si="121"/>
        <v>56.42</v>
      </c>
      <c r="R1558" s="15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45" hidden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5">
        <f t="shared" si="120"/>
        <v>4</v>
      </c>
      <c r="Q1559" s="5">
        <f t="shared" si="121"/>
        <v>100</v>
      </c>
      <c r="R1559" s="15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45" hidden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5">
        <f t="shared" si="120"/>
        <v>5</v>
      </c>
      <c r="Q1560" s="5">
        <f t="shared" si="121"/>
        <v>11.67</v>
      </c>
      <c r="R1560" s="15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45" hidden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5">
        <f t="shared" si="120"/>
        <v>0</v>
      </c>
      <c r="Q1561" s="5">
        <f t="shared" si="121"/>
        <v>50</v>
      </c>
      <c r="R1561" s="15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60" hidden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5">
        <f t="shared" si="120"/>
        <v>4</v>
      </c>
      <c r="Q1562" s="5">
        <f t="shared" si="121"/>
        <v>23.5</v>
      </c>
      <c r="R1562" s="15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60" hidden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5">
        <f t="shared" si="120"/>
        <v>1</v>
      </c>
      <c r="Q1563" s="5">
        <f t="shared" si="121"/>
        <v>67</v>
      </c>
      <c r="R1563" s="15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60" hidden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5">
        <f t="shared" si="120"/>
        <v>0</v>
      </c>
      <c r="Q1564" s="5">
        <f t="shared" si="121"/>
        <v>0</v>
      </c>
      <c r="R1564" s="15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45" hidden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5">
        <f t="shared" si="120"/>
        <v>1</v>
      </c>
      <c r="Q1565" s="5">
        <f t="shared" si="121"/>
        <v>42.5</v>
      </c>
      <c r="R1565" s="15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60" hidden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5">
        <f t="shared" si="120"/>
        <v>0</v>
      </c>
      <c r="Q1566" s="5">
        <f t="shared" si="121"/>
        <v>10</v>
      </c>
      <c r="R1566" s="15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60" hidden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5">
        <f t="shared" si="120"/>
        <v>3</v>
      </c>
      <c r="Q1567" s="5">
        <f t="shared" si="121"/>
        <v>100</v>
      </c>
      <c r="R1567" s="15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45" hidden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5">
        <f t="shared" si="120"/>
        <v>21</v>
      </c>
      <c r="Q1568" s="5">
        <f t="shared" si="121"/>
        <v>108.05</v>
      </c>
      <c r="R1568" s="15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60" hidden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5">
        <f t="shared" si="120"/>
        <v>4</v>
      </c>
      <c r="Q1569" s="5">
        <f t="shared" si="121"/>
        <v>26.92</v>
      </c>
      <c r="R1569" s="15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45" hidden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5">
        <f t="shared" si="120"/>
        <v>14</v>
      </c>
      <c r="Q1570" s="5">
        <f t="shared" si="121"/>
        <v>155</v>
      </c>
      <c r="R1570" s="15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hidden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5">
        <f t="shared" si="120"/>
        <v>0</v>
      </c>
      <c r="Q1571" s="5">
        <f t="shared" si="121"/>
        <v>0</v>
      </c>
      <c r="R1571" s="15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30" hidden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5">
        <f t="shared" si="120"/>
        <v>41</v>
      </c>
      <c r="Q1572" s="5">
        <f t="shared" si="121"/>
        <v>47.77</v>
      </c>
      <c r="R1572" s="15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60" hidden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5">
        <f t="shared" si="120"/>
        <v>1</v>
      </c>
      <c r="Q1573" s="5">
        <f t="shared" si="121"/>
        <v>20</v>
      </c>
      <c r="R1573" s="15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60" hidden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5">
        <f t="shared" si="120"/>
        <v>5</v>
      </c>
      <c r="Q1574" s="5">
        <f t="shared" si="121"/>
        <v>41.67</v>
      </c>
      <c r="R1574" s="15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60" hidden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5">
        <f t="shared" si="120"/>
        <v>2</v>
      </c>
      <c r="Q1575" s="5">
        <f t="shared" si="121"/>
        <v>74.33</v>
      </c>
      <c r="R1575" s="15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60" hidden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5">
        <f t="shared" si="120"/>
        <v>5</v>
      </c>
      <c r="Q1576" s="5">
        <f t="shared" si="121"/>
        <v>84.33</v>
      </c>
      <c r="R1576" s="15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60" hidden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5">
        <f t="shared" si="120"/>
        <v>23</v>
      </c>
      <c r="Q1577" s="5">
        <f t="shared" si="121"/>
        <v>65.459999999999994</v>
      </c>
      <c r="R1577" s="15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45" hidden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5">
        <f t="shared" si="120"/>
        <v>13</v>
      </c>
      <c r="Q1578" s="5">
        <f t="shared" si="121"/>
        <v>65</v>
      </c>
      <c r="R1578" s="15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60" hidden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5">
        <f t="shared" si="120"/>
        <v>1</v>
      </c>
      <c r="Q1579" s="5">
        <f t="shared" si="121"/>
        <v>27.5</v>
      </c>
      <c r="R1579" s="15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60" hidden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5">
        <f t="shared" si="120"/>
        <v>11</v>
      </c>
      <c r="Q1580" s="5">
        <f t="shared" si="121"/>
        <v>51.25</v>
      </c>
      <c r="R1580" s="15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45" hidden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5">
        <f t="shared" si="120"/>
        <v>1</v>
      </c>
      <c r="Q1581" s="5">
        <f t="shared" si="121"/>
        <v>14</v>
      </c>
      <c r="R1581" s="15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45" hidden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5">
        <f t="shared" si="120"/>
        <v>0</v>
      </c>
      <c r="Q1582" s="5">
        <f t="shared" si="121"/>
        <v>0</v>
      </c>
      <c r="R1582" s="15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60" hidden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5">
        <f t="shared" si="120"/>
        <v>1</v>
      </c>
      <c r="Q1583" s="5">
        <f t="shared" si="121"/>
        <v>5</v>
      </c>
      <c r="R1583" s="15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30" hidden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5">
        <f t="shared" si="120"/>
        <v>9</v>
      </c>
      <c r="Q1584" s="5">
        <f t="shared" si="121"/>
        <v>31</v>
      </c>
      <c r="R1584" s="15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60" hidden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5">
        <f t="shared" si="120"/>
        <v>0</v>
      </c>
      <c r="Q1585" s="5">
        <f t="shared" si="121"/>
        <v>15</v>
      </c>
      <c r="R1585" s="15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60" hidden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5">
        <f t="shared" si="120"/>
        <v>0</v>
      </c>
      <c r="Q1586" s="5">
        <f t="shared" si="121"/>
        <v>0</v>
      </c>
      <c r="R1586" s="15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60" hidden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5">
        <f t="shared" si="120"/>
        <v>79</v>
      </c>
      <c r="Q1587" s="5">
        <f t="shared" si="121"/>
        <v>131.66999999999999</v>
      </c>
      <c r="R1587" s="15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30" hidden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5">
        <f t="shared" si="120"/>
        <v>0</v>
      </c>
      <c r="Q1588" s="5">
        <f t="shared" si="121"/>
        <v>0</v>
      </c>
      <c r="R1588" s="15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60" hidden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5">
        <f t="shared" si="120"/>
        <v>0</v>
      </c>
      <c r="Q1589" s="5">
        <f t="shared" si="121"/>
        <v>1</v>
      </c>
      <c r="R1589" s="15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30" hidden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5">
        <f t="shared" si="120"/>
        <v>0</v>
      </c>
      <c r="Q1590" s="5">
        <f t="shared" si="121"/>
        <v>0</v>
      </c>
      <c r="R1590" s="15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45" hidden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5">
        <f t="shared" si="120"/>
        <v>0</v>
      </c>
      <c r="Q1591" s="5">
        <f t="shared" si="121"/>
        <v>0</v>
      </c>
      <c r="R1591" s="15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hidden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5">
        <f t="shared" si="120"/>
        <v>2</v>
      </c>
      <c r="Q1592" s="5">
        <f t="shared" si="121"/>
        <v>510</v>
      </c>
      <c r="R1592" s="15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60" hidden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5">
        <f t="shared" si="120"/>
        <v>29</v>
      </c>
      <c r="Q1593" s="5">
        <f t="shared" si="121"/>
        <v>44.48</v>
      </c>
      <c r="R1593" s="15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30" hidden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5">
        <f t="shared" si="120"/>
        <v>0</v>
      </c>
      <c r="Q1594" s="5">
        <f t="shared" si="121"/>
        <v>0</v>
      </c>
      <c r="R1594" s="15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45" hidden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5">
        <f t="shared" si="120"/>
        <v>0</v>
      </c>
      <c r="Q1595" s="5">
        <f t="shared" si="121"/>
        <v>1</v>
      </c>
      <c r="R1595" s="15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45" hidden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5">
        <f t="shared" si="120"/>
        <v>21</v>
      </c>
      <c r="Q1596" s="5">
        <f t="shared" si="121"/>
        <v>20.5</v>
      </c>
      <c r="R1596" s="15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45" hidden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5">
        <f t="shared" si="120"/>
        <v>0</v>
      </c>
      <c r="Q1597" s="5">
        <f t="shared" si="121"/>
        <v>40</v>
      </c>
      <c r="R1597" s="15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45" hidden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5">
        <f t="shared" si="120"/>
        <v>2</v>
      </c>
      <c r="Q1598" s="5">
        <f t="shared" si="121"/>
        <v>25</v>
      </c>
      <c r="R1598" s="15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45" hidden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5">
        <f t="shared" si="120"/>
        <v>0</v>
      </c>
      <c r="Q1599" s="5">
        <f t="shared" si="121"/>
        <v>0</v>
      </c>
      <c r="R1599" s="15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60" hidden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5">
        <f t="shared" si="120"/>
        <v>0</v>
      </c>
      <c r="Q1600" s="5">
        <f t="shared" si="121"/>
        <v>1</v>
      </c>
      <c r="R1600" s="15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45" hidden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5">
        <f t="shared" si="120"/>
        <v>0</v>
      </c>
      <c r="Q1601" s="5">
        <f t="shared" si="121"/>
        <v>0</v>
      </c>
      <c r="R1601" s="15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60" hidden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5">
        <f t="shared" si="120"/>
        <v>7</v>
      </c>
      <c r="Q1602" s="5">
        <f t="shared" si="121"/>
        <v>40.78</v>
      </c>
      <c r="R1602" s="15">
        <f t="shared" si="122"/>
        <v>41791.057314814818</v>
      </c>
      <c r="S1602" s="15">
        <f t="shared" si="123"/>
        <v>41835.21597222222</v>
      </c>
      <c r="T1602">
        <f t="shared" si="124"/>
        <v>2014</v>
      </c>
    </row>
    <row r="1603" spans="1:20" ht="45" hidden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5">
        <f t="shared" ref="P1603:P1666" si="125">ROUND(E1603/D1603*100,0)</f>
        <v>108</v>
      </c>
      <c r="Q1603" s="5">
        <f t="shared" ref="Q1603:Q1666" si="126">IFERROR(ROUND(E1603/L1603,2),0)</f>
        <v>48.33</v>
      </c>
      <c r="R1603" s="15">
        <f t="shared" ref="R1603:R1666" si="127">(((J1603/60/60)/24)+DATE(1970,1,1))</f>
        <v>40638.092974537038</v>
      </c>
      <c r="S1603" s="15">
        <f t="shared" ref="S1603:S1666" si="128">(((I1603/60/60)/24)+DATE(1970,1,1))</f>
        <v>40668.092974537038</v>
      </c>
      <c r="T1603">
        <f t="shared" ref="T1603:T1666" si="129">YEAR(R1603)</f>
        <v>2011</v>
      </c>
    </row>
    <row r="1604" spans="1:20" ht="45" hidden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5">
        <f t="shared" si="125"/>
        <v>100</v>
      </c>
      <c r="Q1604" s="5">
        <f t="shared" si="126"/>
        <v>46.95</v>
      </c>
      <c r="R1604" s="15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45" hidden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5">
        <f t="shared" si="125"/>
        <v>100</v>
      </c>
      <c r="Q1605" s="5">
        <f t="shared" si="126"/>
        <v>66.69</v>
      </c>
      <c r="R1605" s="15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60" hidden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5">
        <f t="shared" si="125"/>
        <v>122</v>
      </c>
      <c r="Q1606" s="5">
        <f t="shared" si="126"/>
        <v>48.84</v>
      </c>
      <c r="R1606" s="15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60" hidden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5">
        <f t="shared" si="125"/>
        <v>101</v>
      </c>
      <c r="Q1607" s="5">
        <f t="shared" si="126"/>
        <v>137.31</v>
      </c>
      <c r="R1607" s="15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60" hidden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5">
        <f t="shared" si="125"/>
        <v>101</v>
      </c>
      <c r="Q1608" s="5">
        <f t="shared" si="126"/>
        <v>87.83</v>
      </c>
      <c r="R1608" s="15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45" hidden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5">
        <f t="shared" si="125"/>
        <v>145</v>
      </c>
      <c r="Q1609" s="5">
        <f t="shared" si="126"/>
        <v>70.790000000000006</v>
      </c>
      <c r="R1609" s="15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45" hidden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5">
        <f t="shared" si="125"/>
        <v>101</v>
      </c>
      <c r="Q1610" s="5">
        <f t="shared" si="126"/>
        <v>52.83</v>
      </c>
      <c r="R1610" s="15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45" hidden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5">
        <f t="shared" si="125"/>
        <v>118</v>
      </c>
      <c r="Q1611" s="5">
        <f t="shared" si="126"/>
        <v>443.75</v>
      </c>
      <c r="R1611" s="15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30" hidden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5">
        <f t="shared" si="125"/>
        <v>272</v>
      </c>
      <c r="Q1612" s="5">
        <f t="shared" si="126"/>
        <v>48.54</v>
      </c>
      <c r="R1612" s="15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hidden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5">
        <f t="shared" si="125"/>
        <v>125</v>
      </c>
      <c r="Q1613" s="5">
        <f t="shared" si="126"/>
        <v>37.07</v>
      </c>
      <c r="R1613" s="15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45" hidden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5">
        <f t="shared" si="125"/>
        <v>110</v>
      </c>
      <c r="Q1614" s="5">
        <f t="shared" si="126"/>
        <v>50</v>
      </c>
      <c r="R1614" s="15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60" hidden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5">
        <f t="shared" si="125"/>
        <v>102</v>
      </c>
      <c r="Q1615" s="5">
        <f t="shared" si="126"/>
        <v>39.04</v>
      </c>
      <c r="R1615" s="15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60" hidden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5">
        <f t="shared" si="125"/>
        <v>103</v>
      </c>
      <c r="Q1616" s="5">
        <f t="shared" si="126"/>
        <v>66.69</v>
      </c>
      <c r="R1616" s="15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45" hidden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5">
        <f t="shared" si="125"/>
        <v>114</v>
      </c>
      <c r="Q1617" s="5">
        <f t="shared" si="126"/>
        <v>67.13</v>
      </c>
      <c r="R1617" s="15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45" hidden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5">
        <f t="shared" si="125"/>
        <v>104</v>
      </c>
      <c r="Q1618" s="5">
        <f t="shared" si="126"/>
        <v>66.37</v>
      </c>
      <c r="R1618" s="15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45" hidden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5">
        <f t="shared" si="125"/>
        <v>146</v>
      </c>
      <c r="Q1619" s="5">
        <f t="shared" si="126"/>
        <v>64.62</v>
      </c>
      <c r="R1619" s="15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45" hidden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5">
        <f t="shared" si="125"/>
        <v>105</v>
      </c>
      <c r="Q1620" s="5">
        <f t="shared" si="126"/>
        <v>58.37</v>
      </c>
      <c r="R1620" s="15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60" hidden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5">
        <f t="shared" si="125"/>
        <v>133</v>
      </c>
      <c r="Q1621" s="5">
        <f t="shared" si="126"/>
        <v>86.96</v>
      </c>
      <c r="R1621" s="15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30" hidden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5">
        <f t="shared" si="125"/>
        <v>113</v>
      </c>
      <c r="Q1622" s="5">
        <f t="shared" si="126"/>
        <v>66.47</v>
      </c>
      <c r="R1622" s="15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45" hidden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5">
        <f t="shared" si="125"/>
        <v>121</v>
      </c>
      <c r="Q1623" s="5">
        <f t="shared" si="126"/>
        <v>163.78</v>
      </c>
      <c r="R1623" s="15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45" hidden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5">
        <f t="shared" si="125"/>
        <v>102</v>
      </c>
      <c r="Q1624" s="5">
        <f t="shared" si="126"/>
        <v>107.98</v>
      </c>
      <c r="R1624" s="15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60" hidden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5">
        <f t="shared" si="125"/>
        <v>101</v>
      </c>
      <c r="Q1625" s="5">
        <f t="shared" si="126"/>
        <v>42.11</v>
      </c>
      <c r="R1625" s="15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45" hidden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5">
        <f t="shared" si="125"/>
        <v>118</v>
      </c>
      <c r="Q1626" s="5">
        <f t="shared" si="126"/>
        <v>47.2</v>
      </c>
      <c r="R1626" s="15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60" hidden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5">
        <f t="shared" si="125"/>
        <v>155</v>
      </c>
      <c r="Q1627" s="5">
        <f t="shared" si="126"/>
        <v>112.02</v>
      </c>
      <c r="R1627" s="15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45" hidden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5">
        <f t="shared" si="125"/>
        <v>101</v>
      </c>
      <c r="Q1628" s="5">
        <f t="shared" si="126"/>
        <v>74.95</v>
      </c>
      <c r="R1628" s="15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60" hidden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5">
        <f t="shared" si="125"/>
        <v>117</v>
      </c>
      <c r="Q1629" s="5">
        <f t="shared" si="126"/>
        <v>61.58</v>
      </c>
      <c r="R1629" s="15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30" hidden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5">
        <f t="shared" si="125"/>
        <v>101</v>
      </c>
      <c r="Q1630" s="5">
        <f t="shared" si="126"/>
        <v>45.88</v>
      </c>
      <c r="R1630" s="15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30" hidden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5">
        <f t="shared" si="125"/>
        <v>104</v>
      </c>
      <c r="Q1631" s="5">
        <f t="shared" si="126"/>
        <v>75.849999999999994</v>
      </c>
      <c r="R1631" s="15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60" hidden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5">
        <f t="shared" si="125"/>
        <v>265</v>
      </c>
      <c r="Q1632" s="5">
        <f t="shared" si="126"/>
        <v>84.21</v>
      </c>
      <c r="R1632" s="15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60" hidden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5">
        <f t="shared" si="125"/>
        <v>156</v>
      </c>
      <c r="Q1633" s="5">
        <f t="shared" si="126"/>
        <v>117.23</v>
      </c>
      <c r="R1633" s="15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60" hidden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5">
        <f t="shared" si="125"/>
        <v>102</v>
      </c>
      <c r="Q1634" s="5">
        <f t="shared" si="126"/>
        <v>86.49</v>
      </c>
      <c r="R1634" s="15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60" hidden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5">
        <f t="shared" si="125"/>
        <v>100</v>
      </c>
      <c r="Q1635" s="5">
        <f t="shared" si="126"/>
        <v>172.41</v>
      </c>
      <c r="R1635" s="15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45" hidden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5">
        <f t="shared" si="125"/>
        <v>101</v>
      </c>
      <c r="Q1636" s="5">
        <f t="shared" si="126"/>
        <v>62.81</v>
      </c>
      <c r="R1636" s="15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60" hidden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5">
        <f t="shared" si="125"/>
        <v>125</v>
      </c>
      <c r="Q1637" s="5">
        <f t="shared" si="126"/>
        <v>67.73</v>
      </c>
      <c r="R1637" s="15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45" hidden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5">
        <f t="shared" si="125"/>
        <v>104</v>
      </c>
      <c r="Q1638" s="5">
        <f t="shared" si="126"/>
        <v>53.56</v>
      </c>
      <c r="R1638" s="15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45" hidden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5">
        <f t="shared" si="125"/>
        <v>104</v>
      </c>
      <c r="Q1639" s="5">
        <f t="shared" si="126"/>
        <v>34.6</v>
      </c>
      <c r="R1639" s="15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30" hidden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5">
        <f t="shared" si="125"/>
        <v>105</v>
      </c>
      <c r="Q1640" s="5">
        <f t="shared" si="126"/>
        <v>38.89</v>
      </c>
      <c r="R1640" s="15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60" hidden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5">
        <f t="shared" si="125"/>
        <v>100</v>
      </c>
      <c r="Q1641" s="5">
        <f t="shared" si="126"/>
        <v>94.74</v>
      </c>
      <c r="R1641" s="15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60" hidden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5">
        <f t="shared" si="125"/>
        <v>170</v>
      </c>
      <c r="Q1642" s="5">
        <f t="shared" si="126"/>
        <v>39.97</v>
      </c>
      <c r="R1642" s="15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30" hidden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5">
        <f t="shared" si="125"/>
        <v>101</v>
      </c>
      <c r="Q1643" s="5">
        <f t="shared" si="126"/>
        <v>97.5</v>
      </c>
      <c r="R1643" s="15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45" hidden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5">
        <f t="shared" si="125"/>
        <v>100</v>
      </c>
      <c r="Q1644" s="5">
        <f t="shared" si="126"/>
        <v>42.86</v>
      </c>
      <c r="R1644" s="15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30" hidden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5">
        <f t="shared" si="125"/>
        <v>125</v>
      </c>
      <c r="Q1645" s="5">
        <f t="shared" si="126"/>
        <v>168.51</v>
      </c>
      <c r="R1645" s="15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60" hidden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5">
        <f t="shared" si="125"/>
        <v>110</v>
      </c>
      <c r="Q1646" s="5">
        <f t="shared" si="126"/>
        <v>85.55</v>
      </c>
      <c r="R1646" s="15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45" hidden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5">
        <f t="shared" si="125"/>
        <v>111</v>
      </c>
      <c r="Q1647" s="5">
        <f t="shared" si="126"/>
        <v>554</v>
      </c>
      <c r="R1647" s="15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60" hidden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5">
        <f t="shared" si="125"/>
        <v>110</v>
      </c>
      <c r="Q1648" s="5">
        <f t="shared" si="126"/>
        <v>26.55</v>
      </c>
      <c r="R1648" s="15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45" hidden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5">
        <f t="shared" si="125"/>
        <v>105</v>
      </c>
      <c r="Q1649" s="5">
        <f t="shared" si="126"/>
        <v>113.83</v>
      </c>
      <c r="R1649" s="15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45" hidden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5">
        <f t="shared" si="125"/>
        <v>125</v>
      </c>
      <c r="Q1650" s="5">
        <f t="shared" si="126"/>
        <v>32.01</v>
      </c>
      <c r="R1650" s="15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60" hidden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5">
        <f t="shared" si="125"/>
        <v>101</v>
      </c>
      <c r="Q1651" s="5">
        <f t="shared" si="126"/>
        <v>47.19</v>
      </c>
      <c r="R1651" s="15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45" hidden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5">
        <f t="shared" si="125"/>
        <v>142</v>
      </c>
      <c r="Q1652" s="5">
        <f t="shared" si="126"/>
        <v>88.47</v>
      </c>
      <c r="R1652" s="15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60" hidden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5">
        <f t="shared" si="125"/>
        <v>101</v>
      </c>
      <c r="Q1653" s="5">
        <f t="shared" si="126"/>
        <v>100.75</v>
      </c>
      <c r="R1653" s="15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60" hidden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5">
        <f t="shared" si="125"/>
        <v>101</v>
      </c>
      <c r="Q1654" s="5">
        <f t="shared" si="126"/>
        <v>64.709999999999994</v>
      </c>
      <c r="R1654" s="15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45" hidden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5">
        <f t="shared" si="125"/>
        <v>174</v>
      </c>
      <c r="Q1655" s="5">
        <f t="shared" si="126"/>
        <v>51.85</v>
      </c>
      <c r="R1655" s="15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60" hidden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5">
        <f t="shared" si="125"/>
        <v>120</v>
      </c>
      <c r="Q1656" s="5">
        <f t="shared" si="126"/>
        <v>38.79</v>
      </c>
      <c r="R1656" s="15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45" hidden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5">
        <f t="shared" si="125"/>
        <v>143</v>
      </c>
      <c r="Q1657" s="5">
        <f t="shared" si="126"/>
        <v>44.65</v>
      </c>
      <c r="R1657" s="15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60" hidden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5">
        <f t="shared" si="125"/>
        <v>100</v>
      </c>
      <c r="Q1658" s="5">
        <f t="shared" si="126"/>
        <v>156.77000000000001</v>
      </c>
      <c r="R1658" s="15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60" hidden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5">
        <f t="shared" si="125"/>
        <v>105</v>
      </c>
      <c r="Q1659" s="5">
        <f t="shared" si="126"/>
        <v>118.7</v>
      </c>
      <c r="R1659" s="15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60" hidden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5">
        <f t="shared" si="125"/>
        <v>132</v>
      </c>
      <c r="Q1660" s="5">
        <f t="shared" si="126"/>
        <v>74.150000000000006</v>
      </c>
      <c r="R1660" s="15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60" hidden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5">
        <f t="shared" si="125"/>
        <v>113</v>
      </c>
      <c r="Q1661" s="5">
        <f t="shared" si="126"/>
        <v>12.53</v>
      </c>
      <c r="R1661" s="15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60" hidden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5">
        <f t="shared" si="125"/>
        <v>1254</v>
      </c>
      <c r="Q1662" s="5">
        <f t="shared" si="126"/>
        <v>27.86</v>
      </c>
      <c r="R1662" s="15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75" hidden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5">
        <f t="shared" si="125"/>
        <v>103</v>
      </c>
      <c r="Q1663" s="5">
        <f t="shared" si="126"/>
        <v>80.180000000000007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60" hidden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5">
        <f t="shared" si="125"/>
        <v>103</v>
      </c>
      <c r="Q1664" s="5">
        <f t="shared" si="126"/>
        <v>132.44</v>
      </c>
      <c r="R1664" s="15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45" hidden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5">
        <f t="shared" si="125"/>
        <v>108</v>
      </c>
      <c r="Q1665" s="5">
        <f t="shared" si="126"/>
        <v>33.75</v>
      </c>
      <c r="R1665" s="15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45" hidden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5">
        <f t="shared" si="125"/>
        <v>122</v>
      </c>
      <c r="Q1666" s="5">
        <f t="shared" si="126"/>
        <v>34.380000000000003</v>
      </c>
      <c r="R1666" s="15">
        <f t="shared" si="127"/>
        <v>40939.761782407404</v>
      </c>
      <c r="S1666" s="15">
        <f t="shared" si="128"/>
        <v>40984.165972222225</v>
      </c>
      <c r="T1666">
        <f t="shared" si="129"/>
        <v>2012</v>
      </c>
    </row>
    <row r="1667" spans="1:20" ht="60" hidden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5">
        <f t="shared" ref="P1667:P1730" si="130">ROUND(E1667/D1667*100,0)</f>
        <v>119</v>
      </c>
      <c r="Q1667" s="5">
        <f t="shared" ref="Q1667:Q1730" si="131">IFERROR(ROUND(E1667/L1667,2),0)</f>
        <v>44.96</v>
      </c>
      <c r="R1667" s="15">
        <f t="shared" ref="R1667:R1730" si="132">(((J1667/60/60)/24)+DATE(1970,1,1))</f>
        <v>40564.649456018517</v>
      </c>
      <c r="S1667" s="15">
        <f t="shared" ref="S1667:S1730" si="133">(((I1667/60/60)/24)+DATE(1970,1,1))</f>
        <v>40596.125</v>
      </c>
      <c r="T1667">
        <f t="shared" ref="T1667:T1730" si="134">YEAR(R1667)</f>
        <v>2011</v>
      </c>
    </row>
    <row r="1668" spans="1:20" ht="45" hidden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5">
        <f t="shared" si="130"/>
        <v>161</v>
      </c>
      <c r="Q1668" s="5">
        <f t="shared" si="131"/>
        <v>41.04</v>
      </c>
      <c r="R1668" s="15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45" hidden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5">
        <f t="shared" si="130"/>
        <v>127</v>
      </c>
      <c r="Q1669" s="5">
        <f t="shared" si="131"/>
        <v>52.6</v>
      </c>
      <c r="R1669" s="15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60" hidden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5">
        <f t="shared" si="130"/>
        <v>103</v>
      </c>
      <c r="Q1670" s="5">
        <f t="shared" si="131"/>
        <v>70.78</v>
      </c>
      <c r="R1670" s="15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60" hidden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5">
        <f t="shared" si="130"/>
        <v>140</v>
      </c>
      <c r="Q1671" s="5">
        <f t="shared" si="131"/>
        <v>53.75</v>
      </c>
      <c r="R1671" s="15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60" hidden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5">
        <f t="shared" si="130"/>
        <v>103</v>
      </c>
      <c r="Q1672" s="5">
        <f t="shared" si="131"/>
        <v>44.61</v>
      </c>
      <c r="R1672" s="15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30" hidden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5">
        <f t="shared" si="130"/>
        <v>101</v>
      </c>
      <c r="Q1673" s="5">
        <f t="shared" si="131"/>
        <v>26.15</v>
      </c>
      <c r="R1673" s="15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45" hidden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5">
        <f t="shared" si="130"/>
        <v>113</v>
      </c>
      <c r="Q1674" s="5">
        <f t="shared" si="131"/>
        <v>39.18</v>
      </c>
      <c r="R1674" s="15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45" hidden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5">
        <f t="shared" si="130"/>
        <v>128</v>
      </c>
      <c r="Q1675" s="5">
        <f t="shared" si="131"/>
        <v>45.59</v>
      </c>
      <c r="R1675" s="15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60" hidden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5">
        <f t="shared" si="130"/>
        <v>202</v>
      </c>
      <c r="Q1676" s="5">
        <f t="shared" si="131"/>
        <v>89.25</v>
      </c>
      <c r="R1676" s="15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30" hidden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5">
        <f t="shared" si="130"/>
        <v>137</v>
      </c>
      <c r="Q1677" s="5">
        <f t="shared" si="131"/>
        <v>40.42</v>
      </c>
      <c r="R1677" s="15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45" hidden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5">
        <f t="shared" si="130"/>
        <v>115</v>
      </c>
      <c r="Q1678" s="5">
        <f t="shared" si="131"/>
        <v>82.38</v>
      </c>
      <c r="R1678" s="15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45" hidden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5">
        <f t="shared" si="130"/>
        <v>112</v>
      </c>
      <c r="Q1679" s="5">
        <f t="shared" si="131"/>
        <v>159.52000000000001</v>
      </c>
      <c r="R1679" s="15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45" hidden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5">
        <f t="shared" si="130"/>
        <v>118</v>
      </c>
      <c r="Q1680" s="5">
        <f t="shared" si="131"/>
        <v>36.24</v>
      </c>
      <c r="R1680" s="15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60" hidden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5">
        <f t="shared" si="130"/>
        <v>175</v>
      </c>
      <c r="Q1681" s="5">
        <f t="shared" si="131"/>
        <v>62.5</v>
      </c>
      <c r="R1681" s="15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30" hidden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5">
        <f t="shared" si="130"/>
        <v>118</v>
      </c>
      <c r="Q1682" s="5">
        <f t="shared" si="131"/>
        <v>47</v>
      </c>
      <c r="R1682" s="15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60" hidden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5">
        <f t="shared" si="130"/>
        <v>101</v>
      </c>
      <c r="Q1683" s="5">
        <f t="shared" si="131"/>
        <v>74.58</v>
      </c>
      <c r="R1683" s="15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45" hidden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5">
        <f t="shared" si="130"/>
        <v>0</v>
      </c>
      <c r="Q1684" s="5">
        <f t="shared" si="131"/>
        <v>0</v>
      </c>
      <c r="R1684" s="15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45" hidden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5">
        <f t="shared" si="130"/>
        <v>22</v>
      </c>
      <c r="Q1685" s="5">
        <f t="shared" si="131"/>
        <v>76</v>
      </c>
      <c r="R1685" s="15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30" hidden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5">
        <f t="shared" si="130"/>
        <v>109</v>
      </c>
      <c r="Q1686" s="5">
        <f t="shared" si="131"/>
        <v>86.44</v>
      </c>
      <c r="R1686" s="15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60" hidden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5">
        <f t="shared" si="130"/>
        <v>103</v>
      </c>
      <c r="Q1687" s="5">
        <f t="shared" si="131"/>
        <v>24</v>
      </c>
      <c r="R1687" s="15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60" hidden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5">
        <f t="shared" si="130"/>
        <v>0</v>
      </c>
      <c r="Q1688" s="5">
        <f t="shared" si="131"/>
        <v>18</v>
      </c>
      <c r="R1688" s="15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60" hidden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5">
        <f t="shared" si="130"/>
        <v>31</v>
      </c>
      <c r="Q1689" s="5">
        <f t="shared" si="131"/>
        <v>80.13</v>
      </c>
      <c r="R1689" s="15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60" hidden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5">
        <f t="shared" si="130"/>
        <v>44</v>
      </c>
      <c r="Q1690" s="5">
        <f t="shared" si="131"/>
        <v>253.14</v>
      </c>
      <c r="R1690" s="15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30" hidden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5">
        <f t="shared" si="130"/>
        <v>100</v>
      </c>
      <c r="Q1691" s="5">
        <f t="shared" si="131"/>
        <v>171.43</v>
      </c>
      <c r="R1691" s="15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45" hidden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5">
        <f t="shared" si="130"/>
        <v>25</v>
      </c>
      <c r="Q1692" s="5">
        <f t="shared" si="131"/>
        <v>57.73</v>
      </c>
      <c r="R1692" s="15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60" hidden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5">
        <f t="shared" si="130"/>
        <v>33</v>
      </c>
      <c r="Q1693" s="5">
        <f t="shared" si="131"/>
        <v>264.26</v>
      </c>
      <c r="R1693" s="15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45" hidden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5">
        <f t="shared" si="130"/>
        <v>48</v>
      </c>
      <c r="Q1694" s="5">
        <f t="shared" si="131"/>
        <v>159.33000000000001</v>
      </c>
      <c r="R1694" s="15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60" hidden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5">
        <f t="shared" si="130"/>
        <v>9</v>
      </c>
      <c r="Q1695" s="5">
        <f t="shared" si="131"/>
        <v>35</v>
      </c>
      <c r="R1695" s="15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60" hidden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5">
        <f t="shared" si="130"/>
        <v>0</v>
      </c>
      <c r="Q1696" s="5">
        <f t="shared" si="131"/>
        <v>5</v>
      </c>
      <c r="R1696" s="15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60" hidden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5">
        <f t="shared" si="130"/>
        <v>12</v>
      </c>
      <c r="Q1697" s="5">
        <f t="shared" si="131"/>
        <v>61.09</v>
      </c>
      <c r="R1697" s="15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60" hidden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5">
        <f t="shared" si="130"/>
        <v>0</v>
      </c>
      <c r="Q1698" s="5">
        <f t="shared" si="131"/>
        <v>0</v>
      </c>
      <c r="R1698" s="15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45" hidden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5">
        <f t="shared" si="130"/>
        <v>20</v>
      </c>
      <c r="Q1699" s="5">
        <f t="shared" si="131"/>
        <v>114.82</v>
      </c>
      <c r="R1699" s="15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75" hidden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5">
        <f t="shared" si="130"/>
        <v>0</v>
      </c>
      <c r="Q1700" s="5">
        <f t="shared" si="131"/>
        <v>0</v>
      </c>
      <c r="R1700" s="15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60" hidden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5">
        <f t="shared" si="130"/>
        <v>4</v>
      </c>
      <c r="Q1701" s="5">
        <f t="shared" si="131"/>
        <v>54</v>
      </c>
      <c r="R1701" s="15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60" hidden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5">
        <f t="shared" si="130"/>
        <v>26</v>
      </c>
      <c r="Q1702" s="5">
        <f t="shared" si="131"/>
        <v>65.97</v>
      </c>
      <c r="R1702" s="15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60" hidden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5">
        <f t="shared" si="130"/>
        <v>0</v>
      </c>
      <c r="Q1703" s="5">
        <f t="shared" si="131"/>
        <v>5</v>
      </c>
      <c r="R1703" s="15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30" hidden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5">
        <f t="shared" si="130"/>
        <v>0</v>
      </c>
      <c r="Q1704" s="5">
        <f t="shared" si="131"/>
        <v>1</v>
      </c>
      <c r="R1704" s="15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60" hidden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5">
        <f t="shared" si="130"/>
        <v>1</v>
      </c>
      <c r="Q1705" s="5">
        <f t="shared" si="131"/>
        <v>25.5</v>
      </c>
      <c r="R1705" s="15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45" hidden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5">
        <f t="shared" si="130"/>
        <v>65</v>
      </c>
      <c r="Q1706" s="5">
        <f t="shared" si="131"/>
        <v>118.36</v>
      </c>
      <c r="R1706" s="15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45" hidden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5">
        <f t="shared" si="130"/>
        <v>0</v>
      </c>
      <c r="Q1707" s="5">
        <f t="shared" si="131"/>
        <v>0</v>
      </c>
      <c r="R1707" s="15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45" hidden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5">
        <f t="shared" si="130"/>
        <v>0</v>
      </c>
      <c r="Q1708" s="5">
        <f t="shared" si="131"/>
        <v>0</v>
      </c>
      <c r="R1708" s="15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60" hidden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5">
        <f t="shared" si="130"/>
        <v>10</v>
      </c>
      <c r="Q1709" s="5">
        <f t="shared" si="131"/>
        <v>54.11</v>
      </c>
      <c r="R1709" s="15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60" hidden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5">
        <f t="shared" si="130"/>
        <v>0</v>
      </c>
      <c r="Q1710" s="5">
        <f t="shared" si="131"/>
        <v>0</v>
      </c>
      <c r="R1710" s="15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45" hidden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5">
        <f t="shared" si="130"/>
        <v>5</v>
      </c>
      <c r="Q1711" s="5">
        <f t="shared" si="131"/>
        <v>21.25</v>
      </c>
      <c r="R1711" s="15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30" hidden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5">
        <f t="shared" si="130"/>
        <v>1</v>
      </c>
      <c r="Q1712" s="5">
        <f t="shared" si="131"/>
        <v>34</v>
      </c>
      <c r="R1712" s="15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60" hidden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5">
        <f t="shared" si="130"/>
        <v>11</v>
      </c>
      <c r="Q1713" s="5">
        <f t="shared" si="131"/>
        <v>525</v>
      </c>
      <c r="R1713" s="15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60" hidden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5">
        <f t="shared" si="130"/>
        <v>0</v>
      </c>
      <c r="Q1714" s="5">
        <f t="shared" si="131"/>
        <v>0</v>
      </c>
      <c r="R1714" s="15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60" hidden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5">
        <f t="shared" si="130"/>
        <v>2</v>
      </c>
      <c r="Q1715" s="5">
        <f t="shared" si="131"/>
        <v>50</v>
      </c>
      <c r="R1715" s="15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60" hidden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5">
        <f t="shared" si="130"/>
        <v>8</v>
      </c>
      <c r="Q1716" s="5">
        <f t="shared" si="131"/>
        <v>115.71</v>
      </c>
      <c r="R1716" s="15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45" hidden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5">
        <f t="shared" si="130"/>
        <v>0</v>
      </c>
      <c r="Q1717" s="5">
        <f t="shared" si="131"/>
        <v>5.5</v>
      </c>
      <c r="R1717" s="15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60" hidden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5">
        <f t="shared" si="130"/>
        <v>8</v>
      </c>
      <c r="Q1718" s="5">
        <f t="shared" si="131"/>
        <v>50</v>
      </c>
      <c r="R1718" s="15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45" hidden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5">
        <f t="shared" si="130"/>
        <v>43</v>
      </c>
      <c r="Q1719" s="5">
        <f t="shared" si="131"/>
        <v>34.020000000000003</v>
      </c>
      <c r="R1719" s="15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hidden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5">
        <f t="shared" si="130"/>
        <v>0</v>
      </c>
      <c r="Q1720" s="5">
        <f t="shared" si="131"/>
        <v>37.5</v>
      </c>
      <c r="R1720" s="15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60" hidden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5">
        <f t="shared" si="130"/>
        <v>1</v>
      </c>
      <c r="Q1721" s="5">
        <f t="shared" si="131"/>
        <v>11.67</v>
      </c>
      <c r="R1721" s="15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60" hidden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5">
        <f t="shared" si="130"/>
        <v>6</v>
      </c>
      <c r="Q1722" s="5">
        <f t="shared" si="131"/>
        <v>28.13</v>
      </c>
      <c r="R1722" s="15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45" hidden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5">
        <f t="shared" si="130"/>
        <v>0</v>
      </c>
      <c r="Q1723" s="5">
        <f t="shared" si="131"/>
        <v>0</v>
      </c>
      <c r="R1723" s="15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45" hidden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5">
        <f t="shared" si="130"/>
        <v>0</v>
      </c>
      <c r="Q1724" s="5">
        <f t="shared" si="131"/>
        <v>1</v>
      </c>
      <c r="R1724" s="15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60" hidden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5">
        <f t="shared" si="130"/>
        <v>7</v>
      </c>
      <c r="Q1725" s="5">
        <f t="shared" si="131"/>
        <v>216.67</v>
      </c>
      <c r="R1725" s="15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60" hidden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5">
        <f t="shared" si="130"/>
        <v>1</v>
      </c>
      <c r="Q1726" s="5">
        <f t="shared" si="131"/>
        <v>8.75</v>
      </c>
      <c r="R1726" s="15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60" hidden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5">
        <f t="shared" si="130"/>
        <v>10</v>
      </c>
      <c r="Q1727" s="5">
        <f t="shared" si="131"/>
        <v>62.22</v>
      </c>
      <c r="R1727" s="15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30" hidden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5">
        <f t="shared" si="130"/>
        <v>34</v>
      </c>
      <c r="Q1728" s="5">
        <f t="shared" si="131"/>
        <v>137.25</v>
      </c>
      <c r="R1728" s="15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60" hidden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5">
        <f t="shared" si="130"/>
        <v>0</v>
      </c>
      <c r="Q1729" s="5">
        <f t="shared" si="131"/>
        <v>1</v>
      </c>
      <c r="R1729" s="15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45" hidden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5">
        <f t="shared" si="130"/>
        <v>68</v>
      </c>
      <c r="Q1730" s="5">
        <f t="shared" si="131"/>
        <v>122.14</v>
      </c>
      <c r="R1730" s="15">
        <f t="shared" si="132"/>
        <v>42268.625856481478</v>
      </c>
      <c r="S1730" s="15">
        <f t="shared" si="133"/>
        <v>42298.625856481478</v>
      </c>
      <c r="T1730">
        <f t="shared" si="134"/>
        <v>2015</v>
      </c>
    </row>
    <row r="1731" spans="1:20" ht="60" hidden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5">
        <f t="shared" ref="P1731:P1794" si="135">ROUND(E1731/D1731*100,0)</f>
        <v>0</v>
      </c>
      <c r="Q1731" s="5">
        <f t="shared" ref="Q1731:Q1794" si="136">IFERROR(ROUND(E1731/L1731,2),0)</f>
        <v>0</v>
      </c>
      <c r="R1731" s="15">
        <f t="shared" ref="R1731:R1794" si="137">(((J1731/60/60)/24)+DATE(1970,1,1))</f>
        <v>42471.052152777775</v>
      </c>
      <c r="S1731" s="15">
        <f t="shared" ref="S1731:S1794" si="138">(((I1731/60/60)/24)+DATE(1970,1,1))</f>
        <v>42531.052152777775</v>
      </c>
      <c r="T1731">
        <f t="shared" ref="T1731:T1794" si="139">YEAR(R1731)</f>
        <v>2016</v>
      </c>
    </row>
    <row r="1732" spans="1:20" ht="45" hidden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5">
        <f t="shared" si="135"/>
        <v>0</v>
      </c>
      <c r="Q1732" s="5">
        <f t="shared" si="136"/>
        <v>0</v>
      </c>
      <c r="R1732" s="15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30" hidden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5">
        <f t="shared" si="135"/>
        <v>0</v>
      </c>
      <c r="Q1733" s="5">
        <f t="shared" si="136"/>
        <v>0</v>
      </c>
      <c r="R1733" s="15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60" hidden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5">
        <f t="shared" si="135"/>
        <v>0</v>
      </c>
      <c r="Q1734" s="5">
        <f t="shared" si="136"/>
        <v>0</v>
      </c>
      <c r="R1734" s="15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60" hidden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5">
        <f t="shared" si="135"/>
        <v>0</v>
      </c>
      <c r="Q1735" s="5">
        <f t="shared" si="136"/>
        <v>0</v>
      </c>
      <c r="R1735" s="15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45" hidden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5">
        <f t="shared" si="135"/>
        <v>0</v>
      </c>
      <c r="Q1736" s="5">
        <f t="shared" si="136"/>
        <v>1</v>
      </c>
      <c r="R1736" s="15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45" hidden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5">
        <f t="shared" si="135"/>
        <v>11</v>
      </c>
      <c r="Q1737" s="5">
        <f t="shared" si="136"/>
        <v>55</v>
      </c>
      <c r="R1737" s="15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45" hidden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5">
        <f t="shared" si="135"/>
        <v>1</v>
      </c>
      <c r="Q1738" s="5">
        <f t="shared" si="136"/>
        <v>22</v>
      </c>
      <c r="R1738" s="15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60" hidden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5">
        <f t="shared" si="135"/>
        <v>21</v>
      </c>
      <c r="Q1739" s="5">
        <f t="shared" si="136"/>
        <v>56.67</v>
      </c>
      <c r="R1739" s="15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45" hidden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5">
        <f t="shared" si="135"/>
        <v>0</v>
      </c>
      <c r="Q1740" s="5">
        <f t="shared" si="136"/>
        <v>20</v>
      </c>
      <c r="R1740" s="15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45" hidden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5">
        <f t="shared" si="135"/>
        <v>0</v>
      </c>
      <c r="Q1741" s="5">
        <f t="shared" si="136"/>
        <v>1</v>
      </c>
      <c r="R1741" s="15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45" hidden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5">
        <f t="shared" si="135"/>
        <v>0</v>
      </c>
      <c r="Q1742" s="5">
        <f t="shared" si="136"/>
        <v>0</v>
      </c>
      <c r="R1742" s="15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45" hidden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5">
        <f t="shared" si="135"/>
        <v>111</v>
      </c>
      <c r="Q1743" s="5">
        <f t="shared" si="136"/>
        <v>25.58</v>
      </c>
      <c r="R1743" s="15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60" hidden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5">
        <f t="shared" si="135"/>
        <v>109</v>
      </c>
      <c r="Q1744" s="5">
        <f t="shared" si="136"/>
        <v>63.97</v>
      </c>
      <c r="R1744" s="15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45" hidden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5">
        <f t="shared" si="135"/>
        <v>100</v>
      </c>
      <c r="Q1745" s="5">
        <f t="shared" si="136"/>
        <v>89.93</v>
      </c>
      <c r="R1745" s="15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60" hidden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5">
        <f t="shared" si="135"/>
        <v>118</v>
      </c>
      <c r="Q1746" s="5">
        <f t="shared" si="136"/>
        <v>93.07</v>
      </c>
      <c r="R1746" s="15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60" hidden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5">
        <f t="shared" si="135"/>
        <v>114</v>
      </c>
      <c r="Q1747" s="5">
        <f t="shared" si="136"/>
        <v>89.67</v>
      </c>
      <c r="R1747" s="15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60" hidden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5">
        <f t="shared" si="135"/>
        <v>148</v>
      </c>
      <c r="Q1748" s="5">
        <f t="shared" si="136"/>
        <v>207.62</v>
      </c>
      <c r="R1748" s="15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60" hidden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5">
        <f t="shared" si="135"/>
        <v>105</v>
      </c>
      <c r="Q1749" s="5">
        <f t="shared" si="136"/>
        <v>59.41</v>
      </c>
      <c r="R1749" s="15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45" hidden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5">
        <f t="shared" si="135"/>
        <v>130</v>
      </c>
      <c r="Q1750" s="5">
        <f t="shared" si="136"/>
        <v>358.97</v>
      </c>
      <c r="R1750" s="15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45" hidden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5">
        <f t="shared" si="135"/>
        <v>123</v>
      </c>
      <c r="Q1751" s="5">
        <f t="shared" si="136"/>
        <v>94.74</v>
      </c>
      <c r="R1751" s="15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60" hidden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5">
        <f t="shared" si="135"/>
        <v>202</v>
      </c>
      <c r="Q1752" s="5">
        <f t="shared" si="136"/>
        <v>80.650000000000006</v>
      </c>
      <c r="R1752" s="15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30" hidden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5">
        <f t="shared" si="135"/>
        <v>103</v>
      </c>
      <c r="Q1753" s="5">
        <f t="shared" si="136"/>
        <v>168.69</v>
      </c>
      <c r="R1753" s="15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45" hidden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5">
        <f t="shared" si="135"/>
        <v>260</v>
      </c>
      <c r="Q1754" s="5">
        <f t="shared" si="136"/>
        <v>34.69</v>
      </c>
      <c r="R1754" s="15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45" hidden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5">
        <f t="shared" si="135"/>
        <v>108</v>
      </c>
      <c r="Q1755" s="5">
        <f t="shared" si="136"/>
        <v>462.86</v>
      </c>
      <c r="R1755" s="15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60" hidden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5">
        <f t="shared" si="135"/>
        <v>111</v>
      </c>
      <c r="Q1756" s="5">
        <f t="shared" si="136"/>
        <v>104.39</v>
      </c>
      <c r="R1756" s="15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60" hidden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5">
        <f t="shared" si="135"/>
        <v>120</v>
      </c>
      <c r="Q1757" s="5">
        <f t="shared" si="136"/>
        <v>7.5</v>
      </c>
      <c r="R1757" s="15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45" hidden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5">
        <f t="shared" si="135"/>
        <v>103</v>
      </c>
      <c r="Q1758" s="5">
        <f t="shared" si="136"/>
        <v>47.13</v>
      </c>
      <c r="R1758" s="15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45" hidden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5">
        <f t="shared" si="135"/>
        <v>116</v>
      </c>
      <c r="Q1759" s="5">
        <f t="shared" si="136"/>
        <v>414.29</v>
      </c>
      <c r="R1759" s="15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60" hidden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5">
        <f t="shared" si="135"/>
        <v>115</v>
      </c>
      <c r="Q1760" s="5">
        <f t="shared" si="136"/>
        <v>42.48</v>
      </c>
      <c r="R1760" s="15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30" hidden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5">
        <f t="shared" si="135"/>
        <v>107</v>
      </c>
      <c r="Q1761" s="5">
        <f t="shared" si="136"/>
        <v>108.78</v>
      </c>
      <c r="R1761" s="15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60" hidden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5">
        <f t="shared" si="135"/>
        <v>165</v>
      </c>
      <c r="Q1762" s="5">
        <f t="shared" si="136"/>
        <v>81.099999999999994</v>
      </c>
      <c r="R1762" s="15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30" hidden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5">
        <f t="shared" si="135"/>
        <v>155</v>
      </c>
      <c r="Q1763" s="5">
        <f t="shared" si="136"/>
        <v>51.67</v>
      </c>
      <c r="R1763" s="15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30" hidden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5">
        <f t="shared" si="135"/>
        <v>885</v>
      </c>
      <c r="Q1764" s="5">
        <f t="shared" si="136"/>
        <v>35.4</v>
      </c>
      <c r="R1764" s="15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60" hidden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5">
        <f t="shared" si="135"/>
        <v>102</v>
      </c>
      <c r="Q1765" s="5">
        <f t="shared" si="136"/>
        <v>103.64</v>
      </c>
      <c r="R1765" s="15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60" hidden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5">
        <f t="shared" si="135"/>
        <v>20</v>
      </c>
      <c r="Q1766" s="5">
        <f t="shared" si="136"/>
        <v>55.28</v>
      </c>
      <c r="R1766" s="15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60" hidden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5">
        <f t="shared" si="135"/>
        <v>59</v>
      </c>
      <c r="Q1767" s="5">
        <f t="shared" si="136"/>
        <v>72.17</v>
      </c>
      <c r="R1767" s="15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30" hidden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5">
        <f t="shared" si="135"/>
        <v>0</v>
      </c>
      <c r="Q1768" s="5">
        <f t="shared" si="136"/>
        <v>0</v>
      </c>
      <c r="R1768" s="15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45" hidden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5">
        <f t="shared" si="135"/>
        <v>46</v>
      </c>
      <c r="Q1769" s="5">
        <f t="shared" si="136"/>
        <v>58.62</v>
      </c>
      <c r="R1769" s="15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45" hidden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5">
        <f t="shared" si="135"/>
        <v>4</v>
      </c>
      <c r="Q1770" s="5">
        <f t="shared" si="136"/>
        <v>12.47</v>
      </c>
      <c r="R1770" s="15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45" hidden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5">
        <f t="shared" si="135"/>
        <v>3</v>
      </c>
      <c r="Q1771" s="5">
        <f t="shared" si="136"/>
        <v>49.14</v>
      </c>
      <c r="R1771" s="15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60" hidden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5">
        <f t="shared" si="135"/>
        <v>57</v>
      </c>
      <c r="Q1772" s="5">
        <f t="shared" si="136"/>
        <v>150.5</v>
      </c>
      <c r="R1772" s="15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60" hidden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5">
        <f t="shared" si="135"/>
        <v>21</v>
      </c>
      <c r="Q1773" s="5">
        <f t="shared" si="136"/>
        <v>35.799999999999997</v>
      </c>
      <c r="R1773" s="15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45" hidden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5">
        <f t="shared" si="135"/>
        <v>16</v>
      </c>
      <c r="Q1774" s="5">
        <f t="shared" si="136"/>
        <v>45.16</v>
      </c>
      <c r="R1774" s="15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60" hidden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5">
        <f t="shared" si="135"/>
        <v>6</v>
      </c>
      <c r="Q1775" s="5">
        <f t="shared" si="136"/>
        <v>98.79</v>
      </c>
      <c r="R1775" s="15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60" hidden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5">
        <f t="shared" si="135"/>
        <v>46</v>
      </c>
      <c r="Q1776" s="5">
        <f t="shared" si="136"/>
        <v>88.31</v>
      </c>
      <c r="R1776" s="15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45" hidden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5">
        <f t="shared" si="135"/>
        <v>65</v>
      </c>
      <c r="Q1777" s="5">
        <f t="shared" si="136"/>
        <v>170.63</v>
      </c>
      <c r="R1777" s="15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45" hidden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5">
        <f t="shared" si="135"/>
        <v>7</v>
      </c>
      <c r="Q1778" s="5">
        <f t="shared" si="136"/>
        <v>83.75</v>
      </c>
      <c r="R1778" s="15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60" hidden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5">
        <f t="shared" si="135"/>
        <v>14</v>
      </c>
      <c r="Q1779" s="5">
        <f t="shared" si="136"/>
        <v>65.099999999999994</v>
      </c>
      <c r="R1779" s="15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45" hidden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5">
        <f t="shared" si="135"/>
        <v>2</v>
      </c>
      <c r="Q1780" s="5">
        <f t="shared" si="136"/>
        <v>66.33</v>
      </c>
      <c r="R1780" s="15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60" hidden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5">
        <f t="shared" si="135"/>
        <v>36</v>
      </c>
      <c r="Q1781" s="5">
        <f t="shared" si="136"/>
        <v>104.89</v>
      </c>
      <c r="R1781" s="15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60" hidden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5">
        <f t="shared" si="135"/>
        <v>40</v>
      </c>
      <c r="Q1782" s="5">
        <f t="shared" si="136"/>
        <v>78.44</v>
      </c>
      <c r="R1782" s="15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60" hidden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5">
        <f t="shared" si="135"/>
        <v>26</v>
      </c>
      <c r="Q1783" s="5">
        <f t="shared" si="136"/>
        <v>59.04</v>
      </c>
      <c r="R1783" s="15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60" hidden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5">
        <f t="shared" si="135"/>
        <v>15</v>
      </c>
      <c r="Q1784" s="5">
        <f t="shared" si="136"/>
        <v>71.34</v>
      </c>
      <c r="R1784" s="15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60" hidden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5">
        <f t="shared" si="135"/>
        <v>24</v>
      </c>
      <c r="Q1785" s="5">
        <f t="shared" si="136"/>
        <v>51.23</v>
      </c>
      <c r="R1785" s="15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60" hidden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5">
        <f t="shared" si="135"/>
        <v>40</v>
      </c>
      <c r="Q1786" s="5">
        <f t="shared" si="136"/>
        <v>60.24</v>
      </c>
      <c r="R1786" s="15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45" hidden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5">
        <f t="shared" si="135"/>
        <v>20</v>
      </c>
      <c r="Q1787" s="5">
        <f t="shared" si="136"/>
        <v>44.94</v>
      </c>
      <c r="R1787" s="15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60" hidden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5">
        <f t="shared" si="135"/>
        <v>48</v>
      </c>
      <c r="Q1788" s="5">
        <f t="shared" si="136"/>
        <v>31.21</v>
      </c>
      <c r="R1788" s="15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45" hidden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5">
        <f t="shared" si="135"/>
        <v>15</v>
      </c>
      <c r="Q1789" s="5">
        <f t="shared" si="136"/>
        <v>63.88</v>
      </c>
      <c r="R1789" s="15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45" hidden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5">
        <f t="shared" si="135"/>
        <v>1</v>
      </c>
      <c r="Q1790" s="5">
        <f t="shared" si="136"/>
        <v>19</v>
      </c>
      <c r="R1790" s="15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45" hidden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5">
        <f t="shared" si="135"/>
        <v>1</v>
      </c>
      <c r="Q1791" s="5">
        <f t="shared" si="136"/>
        <v>10</v>
      </c>
      <c r="R1791" s="15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45" hidden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5">
        <f t="shared" si="135"/>
        <v>5</v>
      </c>
      <c r="Q1792" s="5">
        <f t="shared" si="136"/>
        <v>109.07</v>
      </c>
      <c r="R1792" s="15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45" hidden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5">
        <f t="shared" si="135"/>
        <v>4</v>
      </c>
      <c r="Q1793" s="5">
        <f t="shared" si="136"/>
        <v>26.75</v>
      </c>
      <c r="R1793" s="15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45" hidden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5">
        <f t="shared" si="135"/>
        <v>61</v>
      </c>
      <c r="Q1794" s="5">
        <f t="shared" si="136"/>
        <v>109.94</v>
      </c>
      <c r="R1794" s="15">
        <f t="shared" si="137"/>
        <v>42189.031041666662</v>
      </c>
      <c r="S1794" s="15">
        <f t="shared" si="138"/>
        <v>42226.290972222225</v>
      </c>
      <c r="T1794">
        <f t="shared" si="139"/>
        <v>2015</v>
      </c>
    </row>
    <row r="1795" spans="1:20" ht="45" hidden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5">
        <f t="shared" ref="P1795:P1858" si="140">ROUND(E1795/D1795*100,0)</f>
        <v>1</v>
      </c>
      <c r="Q1795" s="5">
        <f t="shared" ref="Q1795:Q1858" si="141">IFERROR(ROUND(E1795/L1795,2),0)</f>
        <v>20</v>
      </c>
      <c r="R1795" s="15">
        <f t="shared" ref="R1795:R1858" si="142">(((J1795/60/60)/24)+DATE(1970,1,1))</f>
        <v>41940.89166666667</v>
      </c>
      <c r="S1795" s="15">
        <f t="shared" ref="S1795:S1858" si="143">(((I1795/60/60)/24)+DATE(1970,1,1))</f>
        <v>41970.933333333334</v>
      </c>
      <c r="T1795">
        <f t="shared" ref="T1795:T1858" si="144">YEAR(R1795)</f>
        <v>2014</v>
      </c>
    </row>
    <row r="1796" spans="1:20" ht="60" hidden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5">
        <f t="shared" si="140"/>
        <v>11</v>
      </c>
      <c r="Q1796" s="5">
        <f t="shared" si="141"/>
        <v>55.39</v>
      </c>
      <c r="R1796" s="15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45" hidden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5">
        <f t="shared" si="140"/>
        <v>39</v>
      </c>
      <c r="Q1797" s="5">
        <f t="shared" si="141"/>
        <v>133.9</v>
      </c>
      <c r="R1797" s="15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60" hidden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5">
        <f t="shared" si="140"/>
        <v>22</v>
      </c>
      <c r="Q1798" s="5">
        <f t="shared" si="141"/>
        <v>48.72</v>
      </c>
      <c r="R1798" s="15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45" hidden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5">
        <f t="shared" si="140"/>
        <v>68</v>
      </c>
      <c r="Q1799" s="5">
        <f t="shared" si="141"/>
        <v>48.25</v>
      </c>
      <c r="R1799" s="15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45" hidden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5">
        <f t="shared" si="140"/>
        <v>14</v>
      </c>
      <c r="Q1800" s="5">
        <f t="shared" si="141"/>
        <v>58.97</v>
      </c>
      <c r="R1800" s="15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30" hidden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5">
        <f t="shared" si="140"/>
        <v>2</v>
      </c>
      <c r="Q1801" s="5">
        <f t="shared" si="141"/>
        <v>11.64</v>
      </c>
      <c r="R1801" s="15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60" hidden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5">
        <f t="shared" si="140"/>
        <v>20</v>
      </c>
      <c r="Q1802" s="5">
        <f t="shared" si="141"/>
        <v>83.72</v>
      </c>
      <c r="R1802" s="15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60" hidden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5">
        <f t="shared" si="140"/>
        <v>14</v>
      </c>
      <c r="Q1803" s="5">
        <f t="shared" si="141"/>
        <v>63.65</v>
      </c>
      <c r="R1803" s="15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45" hidden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5">
        <f t="shared" si="140"/>
        <v>48</v>
      </c>
      <c r="Q1804" s="5">
        <f t="shared" si="141"/>
        <v>94.28</v>
      </c>
      <c r="R1804" s="15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45" hidden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5">
        <f t="shared" si="140"/>
        <v>31</v>
      </c>
      <c r="Q1805" s="5">
        <f t="shared" si="141"/>
        <v>71.87</v>
      </c>
      <c r="R1805" s="15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45" hidden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5">
        <f t="shared" si="140"/>
        <v>35</v>
      </c>
      <c r="Q1806" s="5">
        <f t="shared" si="141"/>
        <v>104.85</v>
      </c>
      <c r="R1806" s="15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60" hidden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5">
        <f t="shared" si="140"/>
        <v>36</v>
      </c>
      <c r="Q1807" s="5">
        <f t="shared" si="141"/>
        <v>67.14</v>
      </c>
      <c r="R1807" s="15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60" hidden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5">
        <f t="shared" si="140"/>
        <v>3</v>
      </c>
      <c r="Q1808" s="5">
        <f t="shared" si="141"/>
        <v>73.88</v>
      </c>
      <c r="R1808" s="15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30" hidden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5">
        <f t="shared" si="140"/>
        <v>11</v>
      </c>
      <c r="Q1809" s="5">
        <f t="shared" si="141"/>
        <v>69.13</v>
      </c>
      <c r="R1809" s="15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60" hidden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5">
        <f t="shared" si="140"/>
        <v>41</v>
      </c>
      <c r="Q1810" s="5">
        <f t="shared" si="141"/>
        <v>120.77</v>
      </c>
      <c r="R1810" s="15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45" hidden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5">
        <f t="shared" si="140"/>
        <v>11</v>
      </c>
      <c r="Q1811" s="5">
        <f t="shared" si="141"/>
        <v>42.22</v>
      </c>
      <c r="R1811" s="15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45" hidden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5">
        <f t="shared" si="140"/>
        <v>3</v>
      </c>
      <c r="Q1812" s="5">
        <f t="shared" si="141"/>
        <v>7.5</v>
      </c>
      <c r="R1812" s="15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45" hidden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5">
        <f t="shared" si="140"/>
        <v>0</v>
      </c>
      <c r="Q1813" s="5">
        <f t="shared" si="141"/>
        <v>1.54</v>
      </c>
      <c r="R1813" s="15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60" hidden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5">
        <f t="shared" si="140"/>
        <v>13</v>
      </c>
      <c r="Q1814" s="5">
        <f t="shared" si="141"/>
        <v>37.61</v>
      </c>
      <c r="R1814" s="15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45" hidden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5">
        <f t="shared" si="140"/>
        <v>0</v>
      </c>
      <c r="Q1815" s="5">
        <f t="shared" si="141"/>
        <v>0</v>
      </c>
      <c r="R1815" s="15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45" hidden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5">
        <f t="shared" si="140"/>
        <v>49</v>
      </c>
      <c r="Q1816" s="5">
        <f t="shared" si="141"/>
        <v>42.16</v>
      </c>
      <c r="R1816" s="15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60" hidden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5">
        <f t="shared" si="140"/>
        <v>0</v>
      </c>
      <c r="Q1817" s="5">
        <f t="shared" si="141"/>
        <v>0</v>
      </c>
      <c r="R1817" s="15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45" hidden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5">
        <f t="shared" si="140"/>
        <v>2</v>
      </c>
      <c r="Q1818" s="5">
        <f t="shared" si="141"/>
        <v>84.83</v>
      </c>
      <c r="R1818" s="15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45" hidden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5">
        <f t="shared" si="140"/>
        <v>52</v>
      </c>
      <c r="Q1819" s="5">
        <f t="shared" si="141"/>
        <v>94.19</v>
      </c>
      <c r="R1819" s="15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45" hidden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5">
        <f t="shared" si="140"/>
        <v>0</v>
      </c>
      <c r="Q1820" s="5">
        <f t="shared" si="141"/>
        <v>0</v>
      </c>
      <c r="R1820" s="15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60" hidden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5">
        <f t="shared" si="140"/>
        <v>2</v>
      </c>
      <c r="Q1821" s="5">
        <f t="shared" si="141"/>
        <v>6.25</v>
      </c>
      <c r="R1821" s="15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60" hidden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5">
        <f t="shared" si="140"/>
        <v>7</v>
      </c>
      <c r="Q1822" s="5">
        <f t="shared" si="141"/>
        <v>213.38</v>
      </c>
      <c r="R1822" s="15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45" hidden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5">
        <f t="shared" si="140"/>
        <v>135</v>
      </c>
      <c r="Q1823" s="5">
        <f t="shared" si="141"/>
        <v>59.16</v>
      </c>
      <c r="R1823" s="15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30" hidden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5">
        <f t="shared" si="140"/>
        <v>100</v>
      </c>
      <c r="Q1824" s="5">
        <f t="shared" si="141"/>
        <v>27.27</v>
      </c>
      <c r="R1824" s="15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60" hidden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5">
        <f t="shared" si="140"/>
        <v>116</v>
      </c>
      <c r="Q1825" s="5">
        <f t="shared" si="141"/>
        <v>24.58</v>
      </c>
      <c r="R1825" s="15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hidden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5">
        <f t="shared" si="140"/>
        <v>100</v>
      </c>
      <c r="Q1826" s="5">
        <f t="shared" si="141"/>
        <v>75.05</v>
      </c>
      <c r="R1826" s="15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60" hidden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5">
        <f t="shared" si="140"/>
        <v>105</v>
      </c>
      <c r="Q1827" s="5">
        <f t="shared" si="141"/>
        <v>42.02</v>
      </c>
      <c r="R1827" s="15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30" hidden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5">
        <f t="shared" si="140"/>
        <v>101</v>
      </c>
      <c r="Q1828" s="5">
        <f t="shared" si="141"/>
        <v>53.16</v>
      </c>
      <c r="R1828" s="15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60" hidden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5">
        <f t="shared" si="140"/>
        <v>101</v>
      </c>
      <c r="Q1829" s="5">
        <f t="shared" si="141"/>
        <v>83.89</v>
      </c>
      <c r="R1829" s="15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60" hidden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5">
        <f t="shared" si="140"/>
        <v>100</v>
      </c>
      <c r="Q1830" s="5">
        <f t="shared" si="141"/>
        <v>417.33</v>
      </c>
      <c r="R1830" s="15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45" hidden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5">
        <f t="shared" si="140"/>
        <v>167</v>
      </c>
      <c r="Q1831" s="5">
        <f t="shared" si="141"/>
        <v>75.77</v>
      </c>
      <c r="R1831" s="15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45" hidden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5">
        <f t="shared" si="140"/>
        <v>102</v>
      </c>
      <c r="Q1832" s="5">
        <f t="shared" si="141"/>
        <v>67.39</v>
      </c>
      <c r="R1832" s="15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45" hidden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5">
        <f t="shared" si="140"/>
        <v>103</v>
      </c>
      <c r="Q1833" s="5">
        <f t="shared" si="141"/>
        <v>73.569999999999993</v>
      </c>
      <c r="R1833" s="15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60" hidden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5">
        <f t="shared" si="140"/>
        <v>143</v>
      </c>
      <c r="Q1834" s="5">
        <f t="shared" si="141"/>
        <v>25</v>
      </c>
      <c r="R1834" s="15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60" hidden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5">
        <f t="shared" si="140"/>
        <v>263</v>
      </c>
      <c r="Q1835" s="5">
        <f t="shared" si="141"/>
        <v>42</v>
      </c>
      <c r="R1835" s="15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30" hidden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5">
        <f t="shared" si="140"/>
        <v>118</v>
      </c>
      <c r="Q1836" s="5">
        <f t="shared" si="141"/>
        <v>131.16999999999999</v>
      </c>
      <c r="R1836" s="15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75" hidden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5">
        <f t="shared" si="140"/>
        <v>104</v>
      </c>
      <c r="Q1837" s="5">
        <f t="shared" si="141"/>
        <v>47.27</v>
      </c>
      <c r="R1837" s="15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30" hidden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5">
        <f t="shared" si="140"/>
        <v>200</v>
      </c>
      <c r="Q1838" s="5">
        <f t="shared" si="141"/>
        <v>182.13</v>
      </c>
      <c r="R1838" s="15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60" hidden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5">
        <f t="shared" si="140"/>
        <v>307</v>
      </c>
      <c r="Q1839" s="5">
        <f t="shared" si="141"/>
        <v>61.37</v>
      </c>
      <c r="R1839" s="15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60" hidden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5">
        <f t="shared" si="140"/>
        <v>100</v>
      </c>
      <c r="Q1840" s="5">
        <f t="shared" si="141"/>
        <v>35.770000000000003</v>
      </c>
      <c r="R1840" s="15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45" hidden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5">
        <f t="shared" si="140"/>
        <v>205</v>
      </c>
      <c r="Q1841" s="5">
        <f t="shared" si="141"/>
        <v>45.62</v>
      </c>
      <c r="R1841" s="15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60" hidden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5">
        <f t="shared" si="140"/>
        <v>109</v>
      </c>
      <c r="Q1842" s="5">
        <f t="shared" si="141"/>
        <v>75.38</v>
      </c>
      <c r="R1842" s="15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30" hidden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5">
        <f t="shared" si="140"/>
        <v>102</v>
      </c>
      <c r="Q1843" s="5">
        <f t="shared" si="141"/>
        <v>50.88</v>
      </c>
      <c r="R1843" s="15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45" hidden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5">
        <f t="shared" si="140"/>
        <v>125</v>
      </c>
      <c r="Q1844" s="5">
        <f t="shared" si="141"/>
        <v>119.29</v>
      </c>
      <c r="R1844" s="15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60" hidden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5">
        <f t="shared" si="140"/>
        <v>124</v>
      </c>
      <c r="Q1845" s="5">
        <f t="shared" si="141"/>
        <v>92.54</v>
      </c>
      <c r="R1845" s="15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60" hidden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5">
        <f t="shared" si="140"/>
        <v>101</v>
      </c>
      <c r="Q1846" s="5">
        <f t="shared" si="141"/>
        <v>76.05</v>
      </c>
      <c r="R1846" s="15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90" hidden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5">
        <f t="shared" si="140"/>
        <v>100</v>
      </c>
      <c r="Q1847" s="5">
        <f t="shared" si="141"/>
        <v>52.63</v>
      </c>
      <c r="R1847" s="15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60" hidden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5">
        <f t="shared" si="140"/>
        <v>138</v>
      </c>
      <c r="Q1848" s="5">
        <f t="shared" si="141"/>
        <v>98.99</v>
      </c>
      <c r="R1848" s="15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60" hidden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5">
        <f t="shared" si="140"/>
        <v>121</v>
      </c>
      <c r="Q1849" s="5">
        <f t="shared" si="141"/>
        <v>79.53</v>
      </c>
      <c r="R1849" s="15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45" hidden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5">
        <f t="shared" si="140"/>
        <v>107</v>
      </c>
      <c r="Q1850" s="5">
        <f t="shared" si="141"/>
        <v>134.21</v>
      </c>
      <c r="R1850" s="15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45" hidden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5">
        <f t="shared" si="140"/>
        <v>100</v>
      </c>
      <c r="Q1851" s="5">
        <f t="shared" si="141"/>
        <v>37.630000000000003</v>
      </c>
      <c r="R1851" s="15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60" hidden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5">
        <f t="shared" si="140"/>
        <v>102</v>
      </c>
      <c r="Q1852" s="5">
        <f t="shared" si="141"/>
        <v>51.04</v>
      </c>
      <c r="R1852" s="15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60" hidden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5">
        <f t="shared" si="140"/>
        <v>100</v>
      </c>
      <c r="Q1853" s="5">
        <f t="shared" si="141"/>
        <v>50.04</v>
      </c>
      <c r="R1853" s="15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60" hidden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5">
        <f t="shared" si="140"/>
        <v>117</v>
      </c>
      <c r="Q1854" s="5">
        <f t="shared" si="141"/>
        <v>133.93</v>
      </c>
      <c r="R1854" s="15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60" hidden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5">
        <f t="shared" si="140"/>
        <v>102</v>
      </c>
      <c r="Q1855" s="5">
        <f t="shared" si="141"/>
        <v>58.21</v>
      </c>
      <c r="R1855" s="15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45" hidden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5">
        <f t="shared" si="140"/>
        <v>102</v>
      </c>
      <c r="Q1856" s="5">
        <f t="shared" si="141"/>
        <v>88.04</v>
      </c>
      <c r="R1856" s="15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45" hidden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5">
        <f t="shared" si="140"/>
        <v>154</v>
      </c>
      <c r="Q1857" s="5">
        <f t="shared" si="141"/>
        <v>70.58</v>
      </c>
      <c r="R1857" s="15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60" hidden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5">
        <f t="shared" si="140"/>
        <v>101</v>
      </c>
      <c r="Q1858" s="5">
        <f t="shared" si="141"/>
        <v>53.29</v>
      </c>
      <c r="R1858" s="15">
        <f t="shared" si="142"/>
        <v>41817.854999999996</v>
      </c>
      <c r="S1858" s="15">
        <f t="shared" si="143"/>
        <v>41838.854999999996</v>
      </c>
      <c r="T1858">
        <f t="shared" si="144"/>
        <v>2014</v>
      </c>
    </row>
    <row r="1859" spans="1:20" ht="45" hidden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5">
        <f t="shared" ref="P1859:P1922" si="145">ROUND(E1859/D1859*100,0)</f>
        <v>100</v>
      </c>
      <c r="Q1859" s="5">
        <f t="shared" ref="Q1859:Q1922" si="146">IFERROR(ROUND(E1859/L1859,2),0)</f>
        <v>136.36000000000001</v>
      </c>
      <c r="R1859" s="15">
        <f t="shared" ref="R1859:R1922" si="147">(((J1859/60/60)/24)+DATE(1970,1,1))</f>
        <v>41864.76866898148</v>
      </c>
      <c r="S1859" s="15">
        <f t="shared" ref="S1859:S1922" si="148">(((I1859/60/60)/24)+DATE(1970,1,1))</f>
        <v>41894.76866898148</v>
      </c>
      <c r="T1859">
        <f t="shared" ref="T1859:T1922" si="149">YEAR(R1859)</f>
        <v>2014</v>
      </c>
    </row>
    <row r="1860" spans="1:20" ht="60" hidden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5">
        <f t="shared" si="145"/>
        <v>109</v>
      </c>
      <c r="Q1860" s="5">
        <f t="shared" si="146"/>
        <v>40.549999999999997</v>
      </c>
      <c r="R1860" s="15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30" hidden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5">
        <f t="shared" si="145"/>
        <v>132</v>
      </c>
      <c r="Q1861" s="5">
        <f t="shared" si="146"/>
        <v>70.63</v>
      </c>
      <c r="R1861" s="15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45" hidden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5">
        <f t="shared" si="145"/>
        <v>133</v>
      </c>
      <c r="Q1862" s="5">
        <f t="shared" si="146"/>
        <v>52.68</v>
      </c>
      <c r="R1862" s="15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60" hidden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5">
        <f t="shared" si="145"/>
        <v>0</v>
      </c>
      <c r="Q1863" s="5">
        <f t="shared" si="146"/>
        <v>0</v>
      </c>
      <c r="R1863" s="15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45" hidden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5">
        <f t="shared" si="145"/>
        <v>8</v>
      </c>
      <c r="Q1864" s="5">
        <f t="shared" si="146"/>
        <v>90.94</v>
      </c>
      <c r="R1864" s="15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45" hidden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5">
        <f t="shared" si="145"/>
        <v>0</v>
      </c>
      <c r="Q1865" s="5">
        <f t="shared" si="146"/>
        <v>5</v>
      </c>
      <c r="R1865" s="15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60" hidden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5">
        <f t="shared" si="145"/>
        <v>43</v>
      </c>
      <c r="Q1866" s="5">
        <f t="shared" si="146"/>
        <v>58.08</v>
      </c>
      <c r="R1866" s="15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60" hidden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5">
        <f t="shared" si="145"/>
        <v>0</v>
      </c>
      <c r="Q1867" s="5">
        <f t="shared" si="146"/>
        <v>2</v>
      </c>
      <c r="R1867" s="15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60" hidden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5">
        <f t="shared" si="145"/>
        <v>1</v>
      </c>
      <c r="Q1868" s="5">
        <f t="shared" si="146"/>
        <v>62.5</v>
      </c>
      <c r="R1868" s="15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60" hidden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5">
        <f t="shared" si="145"/>
        <v>0</v>
      </c>
      <c r="Q1869" s="5">
        <f t="shared" si="146"/>
        <v>10</v>
      </c>
      <c r="R1869" s="15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60" hidden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5">
        <f t="shared" si="145"/>
        <v>5</v>
      </c>
      <c r="Q1870" s="5">
        <f t="shared" si="146"/>
        <v>71.59</v>
      </c>
      <c r="R1870" s="15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60" hidden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5">
        <f t="shared" si="145"/>
        <v>0</v>
      </c>
      <c r="Q1871" s="5">
        <f t="shared" si="146"/>
        <v>0</v>
      </c>
      <c r="R1871" s="15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45" hidden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5">
        <f t="shared" si="145"/>
        <v>10</v>
      </c>
      <c r="Q1872" s="5">
        <f t="shared" si="146"/>
        <v>32.82</v>
      </c>
      <c r="R1872" s="15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60" hidden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5">
        <f t="shared" si="145"/>
        <v>72</v>
      </c>
      <c r="Q1873" s="5">
        <f t="shared" si="146"/>
        <v>49.12</v>
      </c>
      <c r="R1873" s="15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60" hidden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5">
        <f t="shared" si="145"/>
        <v>1</v>
      </c>
      <c r="Q1874" s="5">
        <f t="shared" si="146"/>
        <v>16.309999999999999</v>
      </c>
      <c r="R1874" s="15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60" hidden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5">
        <f t="shared" si="145"/>
        <v>0</v>
      </c>
      <c r="Q1875" s="5">
        <f t="shared" si="146"/>
        <v>18</v>
      </c>
      <c r="R1875" s="15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60" hidden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5">
        <f t="shared" si="145"/>
        <v>0</v>
      </c>
      <c r="Q1876" s="5">
        <f t="shared" si="146"/>
        <v>13</v>
      </c>
      <c r="R1876" s="15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45" hidden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5">
        <f t="shared" si="145"/>
        <v>1</v>
      </c>
      <c r="Q1877" s="5">
        <f t="shared" si="146"/>
        <v>17</v>
      </c>
      <c r="R1877" s="15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45" hidden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5">
        <f t="shared" si="145"/>
        <v>0</v>
      </c>
      <c r="Q1878" s="5">
        <f t="shared" si="146"/>
        <v>0</v>
      </c>
      <c r="R1878" s="15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45" hidden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5">
        <f t="shared" si="145"/>
        <v>0</v>
      </c>
      <c r="Q1879" s="5">
        <f t="shared" si="146"/>
        <v>0</v>
      </c>
      <c r="R1879" s="15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60" hidden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5">
        <f t="shared" si="145"/>
        <v>0</v>
      </c>
      <c r="Q1880" s="5">
        <f t="shared" si="146"/>
        <v>0</v>
      </c>
      <c r="R1880" s="15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60" hidden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5">
        <f t="shared" si="145"/>
        <v>0</v>
      </c>
      <c r="Q1881" s="5">
        <f t="shared" si="146"/>
        <v>3</v>
      </c>
      <c r="R1881" s="15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30" hidden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5">
        <f t="shared" si="145"/>
        <v>20</v>
      </c>
      <c r="Q1882" s="5">
        <f t="shared" si="146"/>
        <v>41.83</v>
      </c>
      <c r="R1882" s="15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45" hidden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5">
        <f t="shared" si="145"/>
        <v>173</v>
      </c>
      <c r="Q1883" s="5">
        <f t="shared" si="146"/>
        <v>49.34</v>
      </c>
      <c r="R1883" s="15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60" hidden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5">
        <f t="shared" si="145"/>
        <v>101</v>
      </c>
      <c r="Q1884" s="5">
        <f t="shared" si="146"/>
        <v>41.73</v>
      </c>
      <c r="R1884" s="15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45" hidden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5">
        <f t="shared" si="145"/>
        <v>105</v>
      </c>
      <c r="Q1885" s="5">
        <f t="shared" si="146"/>
        <v>32.72</v>
      </c>
      <c r="R1885" s="15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60" hidden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5">
        <f t="shared" si="145"/>
        <v>135</v>
      </c>
      <c r="Q1886" s="5">
        <f t="shared" si="146"/>
        <v>51.96</v>
      </c>
      <c r="R1886" s="15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45" hidden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5">
        <f t="shared" si="145"/>
        <v>116</v>
      </c>
      <c r="Q1887" s="5">
        <f t="shared" si="146"/>
        <v>50.69</v>
      </c>
      <c r="R1887" s="15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45" hidden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5">
        <f t="shared" si="145"/>
        <v>102</v>
      </c>
      <c r="Q1888" s="5">
        <f t="shared" si="146"/>
        <v>42.24</v>
      </c>
      <c r="R1888" s="15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60" hidden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5">
        <f t="shared" si="145"/>
        <v>111</v>
      </c>
      <c r="Q1889" s="5">
        <f t="shared" si="146"/>
        <v>416.88</v>
      </c>
      <c r="R1889" s="15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60" hidden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5">
        <f t="shared" si="145"/>
        <v>166</v>
      </c>
      <c r="Q1890" s="5">
        <f t="shared" si="146"/>
        <v>46.65</v>
      </c>
      <c r="R1890" s="15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60" hidden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5">
        <f t="shared" si="145"/>
        <v>107</v>
      </c>
      <c r="Q1891" s="5">
        <f t="shared" si="146"/>
        <v>48.45</v>
      </c>
      <c r="R1891" s="15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45" hidden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5">
        <f t="shared" si="145"/>
        <v>145</v>
      </c>
      <c r="Q1892" s="5">
        <f t="shared" si="146"/>
        <v>70.53</v>
      </c>
      <c r="R1892" s="15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60" hidden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5">
        <f t="shared" si="145"/>
        <v>106</v>
      </c>
      <c r="Q1893" s="5">
        <f t="shared" si="146"/>
        <v>87.96</v>
      </c>
      <c r="R1893" s="15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45" hidden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5">
        <f t="shared" si="145"/>
        <v>137</v>
      </c>
      <c r="Q1894" s="5">
        <f t="shared" si="146"/>
        <v>26.27</v>
      </c>
      <c r="R1894" s="15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45" hidden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5">
        <f t="shared" si="145"/>
        <v>104</v>
      </c>
      <c r="Q1895" s="5">
        <f t="shared" si="146"/>
        <v>57.78</v>
      </c>
      <c r="R1895" s="15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30" hidden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5">
        <f t="shared" si="145"/>
        <v>115</v>
      </c>
      <c r="Q1896" s="5">
        <f t="shared" si="146"/>
        <v>57.25</v>
      </c>
      <c r="R1896" s="15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60" hidden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5">
        <f t="shared" si="145"/>
        <v>102</v>
      </c>
      <c r="Q1897" s="5">
        <f t="shared" si="146"/>
        <v>196.34</v>
      </c>
      <c r="R1897" s="15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45" hidden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5">
        <f t="shared" si="145"/>
        <v>124</v>
      </c>
      <c r="Q1898" s="5">
        <f t="shared" si="146"/>
        <v>43</v>
      </c>
      <c r="R1898" s="15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60" hidden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5">
        <f t="shared" si="145"/>
        <v>102</v>
      </c>
      <c r="Q1899" s="5">
        <f t="shared" si="146"/>
        <v>35.549999999999997</v>
      </c>
      <c r="R1899" s="15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45" hidden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5">
        <f t="shared" si="145"/>
        <v>145</v>
      </c>
      <c r="Q1900" s="5">
        <f t="shared" si="146"/>
        <v>68.81</v>
      </c>
      <c r="R1900" s="15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60" hidden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5">
        <f t="shared" si="145"/>
        <v>133</v>
      </c>
      <c r="Q1901" s="5">
        <f t="shared" si="146"/>
        <v>28.57</v>
      </c>
      <c r="R1901" s="15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60" hidden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5">
        <f t="shared" si="145"/>
        <v>109</v>
      </c>
      <c r="Q1902" s="5">
        <f t="shared" si="146"/>
        <v>50.63</v>
      </c>
      <c r="R1902" s="15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60" hidden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5">
        <f t="shared" si="145"/>
        <v>3</v>
      </c>
      <c r="Q1903" s="5">
        <f t="shared" si="146"/>
        <v>106.8</v>
      </c>
      <c r="R1903" s="15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60" hidden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5">
        <f t="shared" si="145"/>
        <v>1</v>
      </c>
      <c r="Q1904" s="5">
        <f t="shared" si="146"/>
        <v>4</v>
      </c>
      <c r="R1904" s="15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60" hidden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5">
        <f t="shared" si="145"/>
        <v>47</v>
      </c>
      <c r="Q1905" s="5">
        <f t="shared" si="146"/>
        <v>34.1</v>
      </c>
      <c r="R1905" s="15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45" hidden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5">
        <f t="shared" si="145"/>
        <v>0</v>
      </c>
      <c r="Q1906" s="5">
        <f t="shared" si="146"/>
        <v>25</v>
      </c>
      <c r="R1906" s="15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60" hidden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5">
        <f t="shared" si="145"/>
        <v>0</v>
      </c>
      <c r="Q1907" s="5">
        <f t="shared" si="146"/>
        <v>10.5</v>
      </c>
      <c r="R1907" s="15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45" hidden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5">
        <f t="shared" si="145"/>
        <v>43</v>
      </c>
      <c r="Q1908" s="5">
        <f t="shared" si="146"/>
        <v>215.96</v>
      </c>
      <c r="R1908" s="15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45" hidden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5">
        <f t="shared" si="145"/>
        <v>0</v>
      </c>
      <c r="Q1909" s="5">
        <f t="shared" si="146"/>
        <v>21.25</v>
      </c>
      <c r="R1909" s="15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60" hidden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5">
        <f t="shared" si="145"/>
        <v>2</v>
      </c>
      <c r="Q1910" s="5">
        <f t="shared" si="146"/>
        <v>108.25</v>
      </c>
      <c r="R1910" s="15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60" hidden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5">
        <f t="shared" si="145"/>
        <v>14</v>
      </c>
      <c r="Q1911" s="5">
        <f t="shared" si="146"/>
        <v>129.97</v>
      </c>
      <c r="R1911" s="15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45" hidden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5">
        <f t="shared" si="145"/>
        <v>39</v>
      </c>
      <c r="Q1912" s="5">
        <f t="shared" si="146"/>
        <v>117.49</v>
      </c>
      <c r="R1912" s="15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60" hidden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5">
        <f t="shared" si="145"/>
        <v>0</v>
      </c>
      <c r="Q1913" s="5">
        <f t="shared" si="146"/>
        <v>10</v>
      </c>
      <c r="R1913" s="15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45" hidden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5">
        <f t="shared" si="145"/>
        <v>59</v>
      </c>
      <c r="Q1914" s="5">
        <f t="shared" si="146"/>
        <v>70.599999999999994</v>
      </c>
      <c r="R1914" s="15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30" hidden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5">
        <f t="shared" si="145"/>
        <v>1</v>
      </c>
      <c r="Q1915" s="5">
        <f t="shared" si="146"/>
        <v>24.5</v>
      </c>
      <c r="R1915" s="15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60" hidden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5">
        <f t="shared" si="145"/>
        <v>9</v>
      </c>
      <c r="Q1916" s="5">
        <f t="shared" si="146"/>
        <v>30</v>
      </c>
      <c r="R1916" s="15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60" hidden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5">
        <f t="shared" si="145"/>
        <v>2</v>
      </c>
      <c r="Q1917" s="5">
        <f t="shared" si="146"/>
        <v>2</v>
      </c>
      <c r="R1917" s="15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30" hidden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5">
        <f t="shared" si="145"/>
        <v>1</v>
      </c>
      <c r="Q1918" s="5">
        <f t="shared" si="146"/>
        <v>17</v>
      </c>
      <c r="R1918" s="15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30" hidden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5">
        <f t="shared" si="145"/>
        <v>53</v>
      </c>
      <c r="Q1919" s="5">
        <f t="shared" si="146"/>
        <v>2928.93</v>
      </c>
      <c r="R1919" s="15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45" hidden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5">
        <f t="shared" si="145"/>
        <v>1</v>
      </c>
      <c r="Q1920" s="5">
        <f t="shared" si="146"/>
        <v>28.89</v>
      </c>
      <c r="R1920" s="15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60" hidden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5">
        <f t="shared" si="145"/>
        <v>47</v>
      </c>
      <c r="Q1921" s="5">
        <f t="shared" si="146"/>
        <v>29.63</v>
      </c>
      <c r="R1921" s="15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45" hidden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5">
        <f t="shared" si="145"/>
        <v>43</v>
      </c>
      <c r="Q1922" s="5">
        <f t="shared" si="146"/>
        <v>40.98</v>
      </c>
      <c r="R1922" s="15">
        <f t="shared" si="147"/>
        <v>42270.875706018516</v>
      </c>
      <c r="S1922" s="15">
        <f t="shared" si="148"/>
        <v>42298.958333333328</v>
      </c>
      <c r="T1922">
        <f t="shared" si="149"/>
        <v>2015</v>
      </c>
    </row>
    <row r="1923" spans="1:20" ht="30" hidden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5">
        <f t="shared" ref="P1923:P1986" si="150">ROUND(E1923/D1923*100,0)</f>
        <v>137</v>
      </c>
      <c r="Q1923" s="5">
        <f t="shared" ref="Q1923:Q1986" si="151">IFERROR(ROUND(E1923/L1923,2),0)</f>
        <v>54</v>
      </c>
      <c r="R1923" s="15">
        <f t="shared" ref="R1923:R1986" si="152">(((J1923/60/60)/24)+DATE(1970,1,1))</f>
        <v>41074.221562500003</v>
      </c>
      <c r="S1923" s="15">
        <f t="shared" ref="S1923:S1986" si="153">(((I1923/60/60)/24)+DATE(1970,1,1))</f>
        <v>41104.221562500003</v>
      </c>
      <c r="T1923">
        <f t="shared" ref="T1923:T1986" si="154">YEAR(R1923)</f>
        <v>2012</v>
      </c>
    </row>
    <row r="1924" spans="1:20" ht="45" hidden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5">
        <f t="shared" si="150"/>
        <v>116</v>
      </c>
      <c r="Q1924" s="5">
        <f t="shared" si="151"/>
        <v>36.11</v>
      </c>
      <c r="R1924" s="15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45" hidden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5">
        <f t="shared" si="150"/>
        <v>241</v>
      </c>
      <c r="Q1925" s="5">
        <f t="shared" si="151"/>
        <v>23.15</v>
      </c>
      <c r="R1925" s="15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75" hidden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5">
        <f t="shared" si="150"/>
        <v>114</v>
      </c>
      <c r="Q1926" s="5">
        <f t="shared" si="151"/>
        <v>104</v>
      </c>
      <c r="R1926" s="15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45" hidden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5">
        <f t="shared" si="150"/>
        <v>110</v>
      </c>
      <c r="Q1927" s="5">
        <f t="shared" si="151"/>
        <v>31.83</v>
      </c>
      <c r="R1927" s="15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60" hidden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5">
        <f t="shared" si="150"/>
        <v>195</v>
      </c>
      <c r="Q1928" s="5">
        <f t="shared" si="151"/>
        <v>27.39</v>
      </c>
      <c r="R1928" s="15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hidden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5">
        <f t="shared" si="150"/>
        <v>103</v>
      </c>
      <c r="Q1929" s="5">
        <f t="shared" si="151"/>
        <v>56.36</v>
      </c>
      <c r="R1929" s="15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30" hidden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5">
        <f t="shared" si="150"/>
        <v>103</v>
      </c>
      <c r="Q1930" s="5">
        <f t="shared" si="151"/>
        <v>77.349999999999994</v>
      </c>
      <c r="R1930" s="15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45" hidden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5">
        <f t="shared" si="150"/>
        <v>100</v>
      </c>
      <c r="Q1931" s="5">
        <f t="shared" si="151"/>
        <v>42.8</v>
      </c>
      <c r="R1931" s="15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30" hidden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5">
        <f t="shared" si="150"/>
        <v>127</v>
      </c>
      <c r="Q1932" s="5">
        <f t="shared" si="151"/>
        <v>48.85</v>
      </c>
      <c r="R1932" s="15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45" hidden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5">
        <f t="shared" si="150"/>
        <v>121</v>
      </c>
      <c r="Q1933" s="5">
        <f t="shared" si="151"/>
        <v>48.24</v>
      </c>
      <c r="R1933" s="15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60" hidden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5">
        <f t="shared" si="150"/>
        <v>107</v>
      </c>
      <c r="Q1934" s="5">
        <f t="shared" si="151"/>
        <v>70.209999999999994</v>
      </c>
      <c r="R1934" s="15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60" hidden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5">
        <f t="shared" si="150"/>
        <v>172</v>
      </c>
      <c r="Q1935" s="5">
        <f t="shared" si="151"/>
        <v>94.05</v>
      </c>
      <c r="R1935" s="15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60" hidden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5">
        <f t="shared" si="150"/>
        <v>124</v>
      </c>
      <c r="Q1936" s="5">
        <f t="shared" si="151"/>
        <v>80.27</v>
      </c>
      <c r="R1936" s="15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60" hidden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5">
        <f t="shared" si="150"/>
        <v>108</v>
      </c>
      <c r="Q1937" s="5">
        <f t="shared" si="151"/>
        <v>54.2</v>
      </c>
      <c r="R1937" s="15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60" hidden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5">
        <f t="shared" si="150"/>
        <v>117</v>
      </c>
      <c r="Q1938" s="5">
        <f t="shared" si="151"/>
        <v>60.27</v>
      </c>
      <c r="R1938" s="15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45" hidden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5">
        <f t="shared" si="150"/>
        <v>187</v>
      </c>
      <c r="Q1939" s="5">
        <f t="shared" si="151"/>
        <v>38.74</v>
      </c>
      <c r="R1939" s="15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60" hidden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5">
        <f t="shared" si="150"/>
        <v>116</v>
      </c>
      <c r="Q1940" s="5">
        <f t="shared" si="151"/>
        <v>152.54</v>
      </c>
      <c r="R1940" s="15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60" hidden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5">
        <f t="shared" si="150"/>
        <v>111</v>
      </c>
      <c r="Q1941" s="5">
        <f t="shared" si="151"/>
        <v>115.31</v>
      </c>
      <c r="R1941" s="15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45" hidden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5">
        <f t="shared" si="150"/>
        <v>171</v>
      </c>
      <c r="Q1942" s="5">
        <f t="shared" si="151"/>
        <v>35.840000000000003</v>
      </c>
      <c r="R1942" s="15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60" hidden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5">
        <f t="shared" si="150"/>
        <v>126</v>
      </c>
      <c r="Q1943" s="5">
        <f t="shared" si="151"/>
        <v>64.569999999999993</v>
      </c>
      <c r="R1943" s="15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60" hidden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5">
        <f t="shared" si="150"/>
        <v>138</v>
      </c>
      <c r="Q1944" s="5">
        <f t="shared" si="151"/>
        <v>87.44</v>
      </c>
      <c r="R1944" s="15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45" hidden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5">
        <f t="shared" si="150"/>
        <v>1705</v>
      </c>
      <c r="Q1945" s="5">
        <f t="shared" si="151"/>
        <v>68.819999999999993</v>
      </c>
      <c r="R1945" s="15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60" hidden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5">
        <f t="shared" si="150"/>
        <v>788</v>
      </c>
      <c r="Q1946" s="5">
        <f t="shared" si="151"/>
        <v>176.2</v>
      </c>
      <c r="R1946" s="15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45" hidden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5">
        <f t="shared" si="150"/>
        <v>348</v>
      </c>
      <c r="Q1947" s="5">
        <f t="shared" si="151"/>
        <v>511.79</v>
      </c>
      <c r="R1947" s="15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60" hidden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5">
        <f t="shared" si="150"/>
        <v>150</v>
      </c>
      <c r="Q1948" s="5">
        <f t="shared" si="151"/>
        <v>160.44</v>
      </c>
      <c r="R1948" s="15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60" hidden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5">
        <f t="shared" si="150"/>
        <v>101</v>
      </c>
      <c r="Q1949" s="5">
        <f t="shared" si="151"/>
        <v>35</v>
      </c>
      <c r="R1949" s="15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30" hidden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5">
        <f t="shared" si="150"/>
        <v>800</v>
      </c>
      <c r="Q1950" s="5">
        <f t="shared" si="151"/>
        <v>188.51</v>
      </c>
      <c r="R1950" s="15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45" hidden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5">
        <f t="shared" si="150"/>
        <v>106</v>
      </c>
      <c r="Q1951" s="5">
        <f t="shared" si="151"/>
        <v>56.2</v>
      </c>
      <c r="R1951" s="15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45" hidden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5">
        <f t="shared" si="150"/>
        <v>201</v>
      </c>
      <c r="Q1952" s="5">
        <f t="shared" si="151"/>
        <v>51.31</v>
      </c>
      <c r="R1952" s="15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60" hidden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5">
        <f t="shared" si="150"/>
        <v>212</v>
      </c>
      <c r="Q1953" s="5">
        <f t="shared" si="151"/>
        <v>127.36</v>
      </c>
      <c r="R1953" s="15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60" hidden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5">
        <f t="shared" si="150"/>
        <v>198</v>
      </c>
      <c r="Q1954" s="5">
        <f t="shared" si="151"/>
        <v>101.86</v>
      </c>
      <c r="R1954" s="15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45" hidden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5">
        <f t="shared" si="150"/>
        <v>226</v>
      </c>
      <c r="Q1955" s="5">
        <f t="shared" si="151"/>
        <v>230.56</v>
      </c>
      <c r="R1955" s="15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30" hidden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5">
        <f t="shared" si="150"/>
        <v>699</v>
      </c>
      <c r="Q1956" s="5">
        <f t="shared" si="151"/>
        <v>842.11</v>
      </c>
      <c r="R1956" s="15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60" hidden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5">
        <f t="shared" si="150"/>
        <v>399</v>
      </c>
      <c r="Q1957" s="5">
        <f t="shared" si="151"/>
        <v>577.28</v>
      </c>
      <c r="R1957" s="15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60" hidden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5">
        <f t="shared" si="150"/>
        <v>294</v>
      </c>
      <c r="Q1958" s="5">
        <f t="shared" si="151"/>
        <v>483.34</v>
      </c>
      <c r="R1958" s="15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30" hidden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5">
        <f t="shared" si="150"/>
        <v>168</v>
      </c>
      <c r="Q1959" s="5">
        <f t="shared" si="151"/>
        <v>76.14</v>
      </c>
      <c r="R1959" s="15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60" hidden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5">
        <f t="shared" si="150"/>
        <v>1436</v>
      </c>
      <c r="Q1960" s="5">
        <f t="shared" si="151"/>
        <v>74.11</v>
      </c>
      <c r="R1960" s="15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60" hidden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5">
        <f t="shared" si="150"/>
        <v>157</v>
      </c>
      <c r="Q1961" s="5">
        <f t="shared" si="151"/>
        <v>36.97</v>
      </c>
      <c r="R1961" s="15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60" hidden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5">
        <f t="shared" si="150"/>
        <v>118</v>
      </c>
      <c r="Q1962" s="5">
        <f t="shared" si="151"/>
        <v>2500.9699999999998</v>
      </c>
      <c r="R1962" s="15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45" hidden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5">
        <f t="shared" si="150"/>
        <v>1105</v>
      </c>
      <c r="Q1963" s="5">
        <f t="shared" si="151"/>
        <v>67.69</v>
      </c>
      <c r="R1963" s="15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60" hidden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5">
        <f t="shared" si="150"/>
        <v>193</v>
      </c>
      <c r="Q1964" s="5">
        <f t="shared" si="151"/>
        <v>63.05</v>
      </c>
      <c r="R1964" s="15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60" hidden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5">
        <f t="shared" si="150"/>
        <v>127</v>
      </c>
      <c r="Q1965" s="5">
        <f t="shared" si="151"/>
        <v>117.6</v>
      </c>
      <c r="R1965" s="15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45" hidden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5">
        <f t="shared" si="150"/>
        <v>260</v>
      </c>
      <c r="Q1966" s="5">
        <f t="shared" si="151"/>
        <v>180.75</v>
      </c>
      <c r="R1966" s="15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45" hidden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5">
        <f t="shared" si="150"/>
        <v>262</v>
      </c>
      <c r="Q1967" s="5">
        <f t="shared" si="151"/>
        <v>127.32</v>
      </c>
      <c r="R1967" s="15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60" hidden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5">
        <f t="shared" si="150"/>
        <v>207</v>
      </c>
      <c r="Q1968" s="5">
        <f t="shared" si="151"/>
        <v>136.63999999999999</v>
      </c>
      <c r="R1968" s="15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60" hidden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5">
        <f t="shared" si="150"/>
        <v>370</v>
      </c>
      <c r="Q1969" s="5">
        <f t="shared" si="151"/>
        <v>182.78</v>
      </c>
      <c r="R1969" s="15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30" hidden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5">
        <f t="shared" si="150"/>
        <v>285</v>
      </c>
      <c r="Q1970" s="5">
        <f t="shared" si="151"/>
        <v>279.38</v>
      </c>
      <c r="R1970" s="15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60" hidden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5">
        <f t="shared" si="150"/>
        <v>579</v>
      </c>
      <c r="Q1971" s="5">
        <f t="shared" si="151"/>
        <v>61.38</v>
      </c>
      <c r="R1971" s="15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45" hidden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5">
        <f t="shared" si="150"/>
        <v>1132</v>
      </c>
      <c r="Q1972" s="5">
        <f t="shared" si="151"/>
        <v>80.73</v>
      </c>
      <c r="R1972" s="15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60" hidden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5">
        <f t="shared" si="150"/>
        <v>263</v>
      </c>
      <c r="Q1973" s="5">
        <f t="shared" si="151"/>
        <v>272.36</v>
      </c>
      <c r="R1973" s="15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60" hidden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5">
        <f t="shared" si="150"/>
        <v>674</v>
      </c>
      <c r="Q1974" s="5">
        <f t="shared" si="151"/>
        <v>70.849999999999994</v>
      </c>
      <c r="R1974" s="15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60" hidden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5">
        <f t="shared" si="150"/>
        <v>257</v>
      </c>
      <c r="Q1975" s="5">
        <f t="shared" si="151"/>
        <v>247.94</v>
      </c>
      <c r="R1975" s="15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60" hidden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5">
        <f t="shared" si="150"/>
        <v>375</v>
      </c>
      <c r="Q1976" s="5">
        <f t="shared" si="151"/>
        <v>186.81</v>
      </c>
      <c r="R1976" s="15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30" hidden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5">
        <f t="shared" si="150"/>
        <v>209</v>
      </c>
      <c r="Q1977" s="5">
        <f t="shared" si="151"/>
        <v>131.99</v>
      </c>
      <c r="R1977" s="15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30" hidden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5">
        <f t="shared" si="150"/>
        <v>347</v>
      </c>
      <c r="Q1978" s="5">
        <f t="shared" si="151"/>
        <v>29.31</v>
      </c>
      <c r="R1978" s="15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45" hidden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5">
        <f t="shared" si="150"/>
        <v>402</v>
      </c>
      <c r="Q1979" s="5">
        <f t="shared" si="151"/>
        <v>245.02</v>
      </c>
      <c r="R1979" s="15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60" hidden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5">
        <f t="shared" si="150"/>
        <v>1027</v>
      </c>
      <c r="Q1980" s="5">
        <f t="shared" si="151"/>
        <v>1323.25</v>
      </c>
      <c r="R1980" s="15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45" hidden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5">
        <f t="shared" si="150"/>
        <v>115</v>
      </c>
      <c r="Q1981" s="5">
        <f t="shared" si="151"/>
        <v>282.66000000000003</v>
      </c>
      <c r="R1981" s="15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30" hidden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5">
        <f t="shared" si="150"/>
        <v>355</v>
      </c>
      <c r="Q1982" s="5">
        <f t="shared" si="151"/>
        <v>91.21</v>
      </c>
      <c r="R1982" s="15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60" hidden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5">
        <f t="shared" si="150"/>
        <v>5</v>
      </c>
      <c r="Q1983" s="5">
        <f t="shared" si="151"/>
        <v>31.75</v>
      </c>
      <c r="R1983" s="15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45" hidden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5">
        <f t="shared" si="150"/>
        <v>0</v>
      </c>
      <c r="Q1984" s="5">
        <f t="shared" si="151"/>
        <v>0</v>
      </c>
      <c r="R1984" s="15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60" hidden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5">
        <f t="shared" si="150"/>
        <v>4</v>
      </c>
      <c r="Q1985" s="5">
        <f t="shared" si="151"/>
        <v>88.69</v>
      </c>
      <c r="R1985" s="15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60" hidden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5">
        <f t="shared" si="150"/>
        <v>21</v>
      </c>
      <c r="Q1986" s="5">
        <f t="shared" si="151"/>
        <v>453.14</v>
      </c>
      <c r="R1986" s="15">
        <f t="shared" si="152"/>
        <v>41913.790289351848</v>
      </c>
      <c r="S1986" s="15">
        <f t="shared" si="153"/>
        <v>41973.831956018519</v>
      </c>
      <c r="T1986">
        <f t="shared" si="154"/>
        <v>2014</v>
      </c>
    </row>
    <row r="1987" spans="1:20" ht="60" hidden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5">
        <f t="shared" ref="P1987:P2050" si="155">ROUND(E1987/D1987*100,0)</f>
        <v>3</v>
      </c>
      <c r="Q1987" s="5">
        <f t="shared" ref="Q1987:Q2050" si="156">IFERROR(ROUND(E1987/L1987,2),0)</f>
        <v>12.75</v>
      </c>
      <c r="R1987" s="15">
        <f t="shared" ref="R1987:R2050" si="157">(((J1987/60/60)/24)+DATE(1970,1,1))</f>
        <v>42555.698738425926</v>
      </c>
      <c r="S1987" s="15">
        <f t="shared" ref="S1987:S2050" si="158">(((I1987/60/60)/24)+DATE(1970,1,1))</f>
        <v>42584.958333333328</v>
      </c>
      <c r="T1987">
        <f t="shared" ref="T1987:T2050" si="159">YEAR(R1987)</f>
        <v>2016</v>
      </c>
    </row>
    <row r="1988" spans="1:20" ht="60" hidden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5">
        <f t="shared" si="155"/>
        <v>0</v>
      </c>
      <c r="Q1988" s="5">
        <f t="shared" si="156"/>
        <v>1</v>
      </c>
      <c r="R1988" s="15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30" hidden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5">
        <f t="shared" si="155"/>
        <v>42</v>
      </c>
      <c r="Q1989" s="5">
        <f t="shared" si="156"/>
        <v>83.43</v>
      </c>
      <c r="R1989" s="15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hidden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5">
        <f t="shared" si="155"/>
        <v>0</v>
      </c>
      <c r="Q1990" s="5">
        <f t="shared" si="156"/>
        <v>25</v>
      </c>
      <c r="R1990" s="15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45" hidden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5">
        <f t="shared" si="155"/>
        <v>1</v>
      </c>
      <c r="Q1991" s="5">
        <f t="shared" si="156"/>
        <v>50</v>
      </c>
      <c r="R1991" s="15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60" hidden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5">
        <f t="shared" si="155"/>
        <v>17</v>
      </c>
      <c r="Q1992" s="5">
        <f t="shared" si="156"/>
        <v>101.8</v>
      </c>
      <c r="R1992" s="15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30" hidden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5">
        <f t="shared" si="155"/>
        <v>7</v>
      </c>
      <c r="Q1993" s="5">
        <f t="shared" si="156"/>
        <v>46.67</v>
      </c>
      <c r="R1993" s="15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30" hidden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5">
        <f t="shared" si="155"/>
        <v>0</v>
      </c>
      <c r="Q1994" s="5">
        <f t="shared" si="156"/>
        <v>1</v>
      </c>
      <c r="R1994" s="15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60" hidden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5">
        <f t="shared" si="155"/>
        <v>0</v>
      </c>
      <c r="Q1995" s="5">
        <f t="shared" si="156"/>
        <v>0</v>
      </c>
      <c r="R1995" s="15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60" hidden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5">
        <f t="shared" si="155"/>
        <v>0</v>
      </c>
      <c r="Q1996" s="5">
        <f t="shared" si="156"/>
        <v>0</v>
      </c>
      <c r="R1996" s="15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60" hidden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5">
        <f t="shared" si="155"/>
        <v>8</v>
      </c>
      <c r="Q1997" s="5">
        <f t="shared" si="156"/>
        <v>26</v>
      </c>
      <c r="R1997" s="15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60" hidden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5">
        <f t="shared" si="155"/>
        <v>0</v>
      </c>
      <c r="Q1998" s="5">
        <f t="shared" si="156"/>
        <v>0</v>
      </c>
      <c r="R1998" s="15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60" hidden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5">
        <f t="shared" si="155"/>
        <v>0</v>
      </c>
      <c r="Q1999" s="5">
        <f t="shared" si="156"/>
        <v>0</v>
      </c>
      <c r="R1999" s="15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60" hidden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5">
        <f t="shared" si="155"/>
        <v>26</v>
      </c>
      <c r="Q2000" s="5">
        <f t="shared" si="156"/>
        <v>218.33</v>
      </c>
      <c r="R2000" s="15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45" hidden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5">
        <f t="shared" si="155"/>
        <v>1</v>
      </c>
      <c r="Q2001" s="5">
        <f t="shared" si="156"/>
        <v>33.71</v>
      </c>
      <c r="R2001" s="15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60" hidden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5">
        <f t="shared" si="155"/>
        <v>13</v>
      </c>
      <c r="Q2002" s="5">
        <f t="shared" si="156"/>
        <v>25</v>
      </c>
      <c r="R2002" s="15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45" hidden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5">
        <f t="shared" si="155"/>
        <v>382</v>
      </c>
      <c r="Q2003" s="5">
        <f t="shared" si="156"/>
        <v>128.38999999999999</v>
      </c>
      <c r="R2003" s="15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45" hidden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5">
        <f t="shared" si="155"/>
        <v>217</v>
      </c>
      <c r="Q2004" s="5">
        <f t="shared" si="156"/>
        <v>78.83</v>
      </c>
      <c r="R2004" s="15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60" hidden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5">
        <f t="shared" si="155"/>
        <v>312</v>
      </c>
      <c r="Q2005" s="5">
        <f t="shared" si="156"/>
        <v>91.76</v>
      </c>
      <c r="R2005" s="15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60" hidden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5">
        <f t="shared" si="155"/>
        <v>234</v>
      </c>
      <c r="Q2006" s="5">
        <f t="shared" si="156"/>
        <v>331.1</v>
      </c>
      <c r="R2006" s="15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60" hidden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5">
        <f t="shared" si="155"/>
        <v>124</v>
      </c>
      <c r="Q2007" s="5">
        <f t="shared" si="156"/>
        <v>194.26</v>
      </c>
      <c r="R2007" s="15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60" hidden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5">
        <f t="shared" si="155"/>
        <v>248</v>
      </c>
      <c r="Q2008" s="5">
        <f t="shared" si="156"/>
        <v>408.98</v>
      </c>
      <c r="R2008" s="15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60" hidden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5">
        <f t="shared" si="155"/>
        <v>116</v>
      </c>
      <c r="Q2009" s="5">
        <f t="shared" si="156"/>
        <v>84.46</v>
      </c>
      <c r="R2009" s="15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60" hidden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5">
        <f t="shared" si="155"/>
        <v>117</v>
      </c>
      <c r="Q2010" s="5">
        <f t="shared" si="156"/>
        <v>44.85</v>
      </c>
      <c r="R2010" s="15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60" hidden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5">
        <f t="shared" si="155"/>
        <v>305</v>
      </c>
      <c r="Q2011" s="5">
        <f t="shared" si="156"/>
        <v>383.36</v>
      </c>
      <c r="R2011" s="15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30" hidden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5">
        <f t="shared" si="155"/>
        <v>320</v>
      </c>
      <c r="Q2012" s="5">
        <f t="shared" si="156"/>
        <v>55.28</v>
      </c>
      <c r="R2012" s="15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45" hidden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5">
        <f t="shared" si="155"/>
        <v>820</v>
      </c>
      <c r="Q2013" s="5">
        <f t="shared" si="156"/>
        <v>422.02</v>
      </c>
      <c r="R2013" s="15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45" hidden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5">
        <f t="shared" si="155"/>
        <v>235</v>
      </c>
      <c r="Q2014" s="5">
        <f t="shared" si="156"/>
        <v>64.180000000000007</v>
      </c>
      <c r="R2014" s="15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60" hidden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5">
        <f t="shared" si="155"/>
        <v>495</v>
      </c>
      <c r="Q2015" s="5">
        <f t="shared" si="156"/>
        <v>173.58</v>
      </c>
      <c r="R2015" s="15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45" hidden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5">
        <f t="shared" si="155"/>
        <v>7814</v>
      </c>
      <c r="Q2016" s="5">
        <f t="shared" si="156"/>
        <v>88.6</v>
      </c>
      <c r="R2016" s="15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45" hidden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5">
        <f t="shared" si="155"/>
        <v>113</v>
      </c>
      <c r="Q2017" s="5">
        <f t="shared" si="156"/>
        <v>50.22</v>
      </c>
      <c r="R2017" s="15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30" hidden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5">
        <f t="shared" si="155"/>
        <v>922</v>
      </c>
      <c r="Q2018" s="5">
        <f t="shared" si="156"/>
        <v>192.39</v>
      </c>
      <c r="R2018" s="15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60" hidden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5">
        <f t="shared" si="155"/>
        <v>125</v>
      </c>
      <c r="Q2019" s="5">
        <f t="shared" si="156"/>
        <v>73.42</v>
      </c>
      <c r="R2019" s="15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60" hidden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5">
        <f t="shared" si="155"/>
        <v>102</v>
      </c>
      <c r="Q2020" s="5">
        <f t="shared" si="156"/>
        <v>147.68</v>
      </c>
      <c r="R2020" s="15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60" hidden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5">
        <f t="shared" si="155"/>
        <v>485</v>
      </c>
      <c r="Q2021" s="5">
        <f t="shared" si="156"/>
        <v>108.97</v>
      </c>
      <c r="R2021" s="15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60" hidden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5">
        <f t="shared" si="155"/>
        <v>192</v>
      </c>
      <c r="Q2022" s="5">
        <f t="shared" si="156"/>
        <v>23.65</v>
      </c>
      <c r="R2022" s="15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60" hidden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5">
        <f t="shared" si="155"/>
        <v>281</v>
      </c>
      <c r="Q2023" s="5">
        <f t="shared" si="156"/>
        <v>147.94999999999999</v>
      </c>
      <c r="R2023" s="15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60" hidden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5">
        <f t="shared" si="155"/>
        <v>125</v>
      </c>
      <c r="Q2024" s="5">
        <f t="shared" si="156"/>
        <v>385.04</v>
      </c>
      <c r="R2024" s="15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60" hidden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5">
        <f t="shared" si="155"/>
        <v>161</v>
      </c>
      <c r="Q2025" s="5">
        <f t="shared" si="156"/>
        <v>457.39</v>
      </c>
      <c r="R2025" s="15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60" hidden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5">
        <f t="shared" si="155"/>
        <v>585</v>
      </c>
      <c r="Q2026" s="5">
        <f t="shared" si="156"/>
        <v>222.99</v>
      </c>
      <c r="R2026" s="15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60" hidden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5">
        <f t="shared" si="155"/>
        <v>201</v>
      </c>
      <c r="Q2027" s="5">
        <f t="shared" si="156"/>
        <v>220.74</v>
      </c>
      <c r="R2027" s="15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30" hidden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5">
        <f t="shared" si="155"/>
        <v>133</v>
      </c>
      <c r="Q2028" s="5">
        <f t="shared" si="156"/>
        <v>73.5</v>
      </c>
      <c r="R2028" s="15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45" hidden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5">
        <f t="shared" si="155"/>
        <v>120</v>
      </c>
      <c r="Q2029" s="5">
        <f t="shared" si="156"/>
        <v>223.1</v>
      </c>
      <c r="R2029" s="15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30" hidden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5">
        <f t="shared" si="155"/>
        <v>126</v>
      </c>
      <c r="Q2030" s="5">
        <f t="shared" si="156"/>
        <v>47.91</v>
      </c>
      <c r="R2030" s="15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45" hidden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5">
        <f t="shared" si="155"/>
        <v>361</v>
      </c>
      <c r="Q2031" s="5">
        <f t="shared" si="156"/>
        <v>96.06</v>
      </c>
      <c r="R2031" s="15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45" hidden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5">
        <f t="shared" si="155"/>
        <v>226</v>
      </c>
      <c r="Q2032" s="5">
        <f t="shared" si="156"/>
        <v>118.61</v>
      </c>
      <c r="R2032" s="15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45" hidden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5">
        <f t="shared" si="155"/>
        <v>120</v>
      </c>
      <c r="Q2033" s="5">
        <f t="shared" si="156"/>
        <v>118.45</v>
      </c>
      <c r="R2033" s="15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60" hidden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5">
        <f t="shared" si="155"/>
        <v>304</v>
      </c>
      <c r="Q2034" s="5">
        <f t="shared" si="156"/>
        <v>143.21</v>
      </c>
      <c r="R2034" s="15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60" hidden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5">
        <f t="shared" si="155"/>
        <v>179</v>
      </c>
      <c r="Q2035" s="5">
        <f t="shared" si="156"/>
        <v>282.72000000000003</v>
      </c>
      <c r="R2035" s="15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60" hidden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5">
        <f t="shared" si="155"/>
        <v>387</v>
      </c>
      <c r="Q2036" s="5">
        <f t="shared" si="156"/>
        <v>593.94000000000005</v>
      </c>
      <c r="R2036" s="15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60" hidden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5">
        <f t="shared" si="155"/>
        <v>211</v>
      </c>
      <c r="Q2037" s="5">
        <f t="shared" si="156"/>
        <v>262.16000000000003</v>
      </c>
      <c r="R2037" s="15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60" hidden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5">
        <f t="shared" si="155"/>
        <v>132</v>
      </c>
      <c r="Q2038" s="5">
        <f t="shared" si="156"/>
        <v>46.58</v>
      </c>
      <c r="R2038" s="15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45" hidden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5">
        <f t="shared" si="155"/>
        <v>300</v>
      </c>
      <c r="Q2039" s="5">
        <f t="shared" si="156"/>
        <v>70.040000000000006</v>
      </c>
      <c r="R2039" s="15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60" hidden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5">
        <f t="shared" si="155"/>
        <v>421</v>
      </c>
      <c r="Q2040" s="5">
        <f t="shared" si="156"/>
        <v>164.91</v>
      </c>
      <c r="R2040" s="15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45" hidden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5">
        <f t="shared" si="155"/>
        <v>136</v>
      </c>
      <c r="Q2041" s="5">
        <f t="shared" si="156"/>
        <v>449.26</v>
      </c>
      <c r="R2041" s="15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30" hidden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5">
        <f t="shared" si="155"/>
        <v>248</v>
      </c>
      <c r="Q2042" s="5">
        <f t="shared" si="156"/>
        <v>27.47</v>
      </c>
      <c r="R2042" s="15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60" hidden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5">
        <f t="shared" si="155"/>
        <v>182</v>
      </c>
      <c r="Q2043" s="5">
        <f t="shared" si="156"/>
        <v>143.97999999999999</v>
      </c>
      <c r="R2043" s="15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45" hidden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5">
        <f t="shared" si="155"/>
        <v>124</v>
      </c>
      <c r="Q2044" s="5">
        <f t="shared" si="156"/>
        <v>88.24</v>
      </c>
      <c r="R2044" s="15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60" hidden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5">
        <f t="shared" si="155"/>
        <v>506</v>
      </c>
      <c r="Q2045" s="5">
        <f t="shared" si="156"/>
        <v>36.33</v>
      </c>
      <c r="R2045" s="15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60" hidden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5">
        <f t="shared" si="155"/>
        <v>108</v>
      </c>
      <c r="Q2046" s="5">
        <f t="shared" si="156"/>
        <v>90.18</v>
      </c>
      <c r="R2046" s="15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60" hidden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5">
        <f t="shared" si="155"/>
        <v>819</v>
      </c>
      <c r="Q2047" s="5">
        <f t="shared" si="156"/>
        <v>152.62</v>
      </c>
      <c r="R2047" s="15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60" hidden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5">
        <f t="shared" si="155"/>
        <v>121</v>
      </c>
      <c r="Q2048" s="5">
        <f t="shared" si="156"/>
        <v>55.81</v>
      </c>
      <c r="R2048" s="15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60" hidden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5">
        <f t="shared" si="155"/>
        <v>103</v>
      </c>
      <c r="Q2049" s="5">
        <f t="shared" si="156"/>
        <v>227.85</v>
      </c>
      <c r="R2049" s="15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60" hidden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5">
        <f t="shared" si="155"/>
        <v>148</v>
      </c>
      <c r="Q2050" s="5">
        <f t="shared" si="156"/>
        <v>91.83</v>
      </c>
      <c r="R2050" s="15">
        <f t="shared" si="157"/>
        <v>41387.651516203703</v>
      </c>
      <c r="S2050" s="15">
        <f t="shared" si="158"/>
        <v>41417.651516203703</v>
      </c>
      <c r="T2050">
        <f t="shared" si="159"/>
        <v>2013</v>
      </c>
    </row>
    <row r="2051" spans="1:20" hidden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5">
        <f t="shared" ref="P2051:P2114" si="160">ROUND(E2051/D2051*100,0)</f>
        <v>120</v>
      </c>
      <c r="Q2051" s="5">
        <f t="shared" ref="Q2051:Q2114" si="161">IFERROR(ROUND(E2051/L2051,2),0)</f>
        <v>80.989999999999995</v>
      </c>
      <c r="R2051" s="15">
        <f t="shared" ref="R2051:R2114" si="162">(((J2051/60/60)/24)+DATE(1970,1,1))</f>
        <v>41575.527349537035</v>
      </c>
      <c r="S2051" s="15">
        <f t="shared" ref="S2051:S2114" si="163">(((I2051/60/60)/24)+DATE(1970,1,1))</f>
        <v>41610.957638888889</v>
      </c>
      <c r="T2051">
        <f t="shared" ref="T2051:T2114" si="164">YEAR(R2051)</f>
        <v>2013</v>
      </c>
    </row>
    <row r="2052" spans="1:20" ht="60" hidden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5">
        <f t="shared" si="160"/>
        <v>473</v>
      </c>
      <c r="Q2052" s="5">
        <f t="shared" si="161"/>
        <v>278.39</v>
      </c>
      <c r="R2052" s="15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60" hidden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5">
        <f t="shared" si="160"/>
        <v>130</v>
      </c>
      <c r="Q2053" s="5">
        <f t="shared" si="161"/>
        <v>43.1</v>
      </c>
      <c r="R2053" s="15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60" hidden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5">
        <f t="shared" si="160"/>
        <v>353</v>
      </c>
      <c r="Q2054" s="5">
        <f t="shared" si="161"/>
        <v>326.29000000000002</v>
      </c>
      <c r="R2054" s="15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60" hidden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5">
        <f t="shared" si="160"/>
        <v>101</v>
      </c>
      <c r="Q2055" s="5">
        <f t="shared" si="161"/>
        <v>41.74</v>
      </c>
      <c r="R2055" s="15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60" hidden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5">
        <f t="shared" si="160"/>
        <v>114</v>
      </c>
      <c r="Q2056" s="5">
        <f t="shared" si="161"/>
        <v>64.02</v>
      </c>
      <c r="R2056" s="15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60" hidden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5">
        <f t="shared" si="160"/>
        <v>167</v>
      </c>
      <c r="Q2057" s="5">
        <f t="shared" si="161"/>
        <v>99.46</v>
      </c>
      <c r="R2057" s="15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45" hidden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5">
        <f t="shared" si="160"/>
        <v>153</v>
      </c>
      <c r="Q2058" s="5">
        <f t="shared" si="161"/>
        <v>138.49</v>
      </c>
      <c r="R2058" s="15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60" hidden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5">
        <f t="shared" si="160"/>
        <v>202</v>
      </c>
      <c r="Q2059" s="5">
        <f t="shared" si="161"/>
        <v>45.55</v>
      </c>
      <c r="R2059" s="15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30" hidden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5">
        <f t="shared" si="160"/>
        <v>168</v>
      </c>
      <c r="Q2060" s="5">
        <f t="shared" si="161"/>
        <v>10.51</v>
      </c>
      <c r="R2060" s="15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60" hidden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5">
        <f t="shared" si="160"/>
        <v>143</v>
      </c>
      <c r="Q2061" s="5">
        <f t="shared" si="161"/>
        <v>114.77</v>
      </c>
      <c r="R2061" s="15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60" hidden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5">
        <f t="shared" si="160"/>
        <v>196</v>
      </c>
      <c r="Q2062" s="5">
        <f t="shared" si="161"/>
        <v>36</v>
      </c>
      <c r="R2062" s="15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60" hidden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5">
        <f t="shared" si="160"/>
        <v>108</v>
      </c>
      <c r="Q2063" s="5">
        <f t="shared" si="161"/>
        <v>154.16999999999999</v>
      </c>
      <c r="R2063" s="15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60" hidden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5">
        <f t="shared" si="160"/>
        <v>115</v>
      </c>
      <c r="Q2064" s="5">
        <f t="shared" si="161"/>
        <v>566.39</v>
      </c>
      <c r="R2064" s="15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45" hidden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5">
        <f t="shared" si="160"/>
        <v>148</v>
      </c>
      <c r="Q2065" s="5">
        <f t="shared" si="161"/>
        <v>120.86</v>
      </c>
      <c r="R2065" s="15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60" hidden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5">
        <f t="shared" si="160"/>
        <v>191</v>
      </c>
      <c r="Q2066" s="5">
        <f t="shared" si="161"/>
        <v>86.16</v>
      </c>
      <c r="R2066" s="15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60" hidden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5">
        <f t="shared" si="160"/>
        <v>199</v>
      </c>
      <c r="Q2067" s="5">
        <f t="shared" si="161"/>
        <v>51.21</v>
      </c>
      <c r="R2067" s="15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45" hidden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5">
        <f t="shared" si="160"/>
        <v>219</v>
      </c>
      <c r="Q2068" s="5">
        <f t="shared" si="161"/>
        <v>67.260000000000005</v>
      </c>
      <c r="R2068" s="15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45" hidden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5">
        <f t="shared" si="160"/>
        <v>127</v>
      </c>
      <c r="Q2069" s="5">
        <f t="shared" si="161"/>
        <v>62.8</v>
      </c>
      <c r="R2069" s="15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60" hidden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5">
        <f t="shared" si="160"/>
        <v>105</v>
      </c>
      <c r="Q2070" s="5">
        <f t="shared" si="161"/>
        <v>346.13</v>
      </c>
      <c r="R2070" s="15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60" hidden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5">
        <f t="shared" si="160"/>
        <v>128</v>
      </c>
      <c r="Q2071" s="5">
        <f t="shared" si="161"/>
        <v>244.12</v>
      </c>
      <c r="R2071" s="15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60" hidden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5">
        <f t="shared" si="160"/>
        <v>317</v>
      </c>
      <c r="Q2072" s="5">
        <f t="shared" si="161"/>
        <v>259.25</v>
      </c>
      <c r="R2072" s="15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60" hidden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5">
        <f t="shared" si="160"/>
        <v>281</v>
      </c>
      <c r="Q2073" s="5">
        <f t="shared" si="161"/>
        <v>201.96</v>
      </c>
      <c r="R2073" s="15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60" hidden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5">
        <f t="shared" si="160"/>
        <v>111</v>
      </c>
      <c r="Q2074" s="5">
        <f t="shared" si="161"/>
        <v>226.21</v>
      </c>
      <c r="R2074" s="15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60" hidden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5">
        <f t="shared" si="160"/>
        <v>153</v>
      </c>
      <c r="Q2075" s="5">
        <f t="shared" si="161"/>
        <v>324.69</v>
      </c>
      <c r="R2075" s="15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30" hidden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5">
        <f t="shared" si="160"/>
        <v>103</v>
      </c>
      <c r="Q2076" s="5">
        <f t="shared" si="161"/>
        <v>205</v>
      </c>
      <c r="R2076" s="15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45" hidden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5">
        <f t="shared" si="160"/>
        <v>1678</v>
      </c>
      <c r="Q2077" s="5">
        <f t="shared" si="161"/>
        <v>20.47</v>
      </c>
      <c r="R2077" s="15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30" hidden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5">
        <f t="shared" si="160"/>
        <v>543</v>
      </c>
      <c r="Q2078" s="5">
        <f t="shared" si="161"/>
        <v>116.35</v>
      </c>
      <c r="R2078" s="15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45" hidden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5">
        <f t="shared" si="160"/>
        <v>116</v>
      </c>
      <c r="Q2079" s="5">
        <f t="shared" si="161"/>
        <v>307.2</v>
      </c>
      <c r="R2079" s="15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45" hidden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5">
        <f t="shared" si="160"/>
        <v>131</v>
      </c>
      <c r="Q2080" s="5">
        <f t="shared" si="161"/>
        <v>546.69000000000005</v>
      </c>
      <c r="R2080" s="15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60" hidden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5">
        <f t="shared" si="160"/>
        <v>288</v>
      </c>
      <c r="Q2081" s="5">
        <f t="shared" si="161"/>
        <v>47.47</v>
      </c>
      <c r="R2081" s="15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60" hidden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5">
        <f t="shared" si="160"/>
        <v>508</v>
      </c>
      <c r="Q2082" s="5">
        <f t="shared" si="161"/>
        <v>101.56</v>
      </c>
      <c r="R2082" s="15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60" hidden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5">
        <f t="shared" si="160"/>
        <v>115</v>
      </c>
      <c r="Q2083" s="5">
        <f t="shared" si="161"/>
        <v>72.91</v>
      </c>
      <c r="R2083" s="15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60" hidden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5">
        <f t="shared" si="160"/>
        <v>111</v>
      </c>
      <c r="Q2084" s="5">
        <f t="shared" si="161"/>
        <v>43.71</v>
      </c>
      <c r="R2084" s="15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60" hidden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5">
        <f t="shared" si="160"/>
        <v>113</v>
      </c>
      <c r="Q2085" s="5">
        <f t="shared" si="161"/>
        <v>34</v>
      </c>
      <c r="R2085" s="15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45" hidden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5">
        <f t="shared" si="160"/>
        <v>108</v>
      </c>
      <c r="Q2086" s="5">
        <f t="shared" si="161"/>
        <v>70.650000000000006</v>
      </c>
      <c r="R2086" s="15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60" hidden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5">
        <f t="shared" si="160"/>
        <v>124</v>
      </c>
      <c r="Q2087" s="5">
        <f t="shared" si="161"/>
        <v>89.3</v>
      </c>
      <c r="R2087" s="15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45" hidden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5">
        <f t="shared" si="160"/>
        <v>101</v>
      </c>
      <c r="Q2088" s="5">
        <f t="shared" si="161"/>
        <v>115.09</v>
      </c>
      <c r="R2088" s="15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60" hidden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5">
        <f t="shared" si="160"/>
        <v>104</v>
      </c>
      <c r="Q2089" s="5">
        <f t="shared" si="161"/>
        <v>62.12</v>
      </c>
      <c r="R2089" s="15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60" hidden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5">
        <f t="shared" si="160"/>
        <v>116</v>
      </c>
      <c r="Q2090" s="5">
        <f t="shared" si="161"/>
        <v>46.2</v>
      </c>
      <c r="R2090" s="15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30" hidden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5">
        <f t="shared" si="160"/>
        <v>120</v>
      </c>
      <c r="Q2091" s="5">
        <f t="shared" si="161"/>
        <v>48.55</v>
      </c>
      <c r="R2091" s="15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60" hidden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5">
        <f t="shared" si="160"/>
        <v>115</v>
      </c>
      <c r="Q2092" s="5">
        <f t="shared" si="161"/>
        <v>57.52</v>
      </c>
      <c r="R2092" s="15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60" hidden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5">
        <f t="shared" si="160"/>
        <v>120</v>
      </c>
      <c r="Q2093" s="5">
        <f t="shared" si="161"/>
        <v>88.15</v>
      </c>
      <c r="R2093" s="15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45" hidden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5">
        <f t="shared" si="160"/>
        <v>101</v>
      </c>
      <c r="Q2094" s="5">
        <f t="shared" si="161"/>
        <v>110.49</v>
      </c>
      <c r="R2094" s="15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45" hidden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5">
        <f t="shared" si="160"/>
        <v>102</v>
      </c>
      <c r="Q2095" s="5">
        <f t="shared" si="161"/>
        <v>66.83</v>
      </c>
      <c r="R2095" s="15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60" hidden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5">
        <f t="shared" si="160"/>
        <v>121</v>
      </c>
      <c r="Q2096" s="5">
        <f t="shared" si="161"/>
        <v>58.6</v>
      </c>
      <c r="R2096" s="15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45" hidden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5">
        <f t="shared" si="160"/>
        <v>100</v>
      </c>
      <c r="Q2097" s="5">
        <f t="shared" si="161"/>
        <v>113.64</v>
      </c>
      <c r="R2097" s="15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45" hidden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5">
        <f t="shared" si="160"/>
        <v>102</v>
      </c>
      <c r="Q2098" s="5">
        <f t="shared" si="161"/>
        <v>43.57</v>
      </c>
      <c r="R2098" s="15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60" hidden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5">
        <f t="shared" si="160"/>
        <v>100</v>
      </c>
      <c r="Q2099" s="5">
        <f t="shared" si="161"/>
        <v>78.95</v>
      </c>
      <c r="R2099" s="15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45" hidden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5">
        <f t="shared" si="160"/>
        <v>100</v>
      </c>
      <c r="Q2100" s="5">
        <f t="shared" si="161"/>
        <v>188.13</v>
      </c>
      <c r="R2100" s="15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hidden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5">
        <f t="shared" si="160"/>
        <v>132</v>
      </c>
      <c r="Q2101" s="5">
        <f t="shared" si="161"/>
        <v>63.03</v>
      </c>
      <c r="R2101" s="15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60" hidden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5">
        <f t="shared" si="160"/>
        <v>137</v>
      </c>
      <c r="Q2102" s="5">
        <f t="shared" si="161"/>
        <v>30.37</v>
      </c>
      <c r="R2102" s="15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60" hidden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5">
        <f t="shared" si="160"/>
        <v>113</v>
      </c>
      <c r="Q2103" s="5">
        <f t="shared" si="161"/>
        <v>51.48</v>
      </c>
      <c r="R2103" s="15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60" hidden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5">
        <f t="shared" si="160"/>
        <v>136</v>
      </c>
      <c r="Q2104" s="5">
        <f t="shared" si="161"/>
        <v>35.79</v>
      </c>
      <c r="R2104" s="15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30" hidden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5">
        <f t="shared" si="160"/>
        <v>146</v>
      </c>
      <c r="Q2105" s="5">
        <f t="shared" si="161"/>
        <v>98.82</v>
      </c>
      <c r="R2105" s="15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45" hidden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5">
        <f t="shared" si="160"/>
        <v>130</v>
      </c>
      <c r="Q2106" s="5">
        <f t="shared" si="161"/>
        <v>28</v>
      </c>
      <c r="R2106" s="15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45" hidden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5">
        <f t="shared" si="160"/>
        <v>254</v>
      </c>
      <c r="Q2107" s="5">
        <f t="shared" si="161"/>
        <v>51.31</v>
      </c>
      <c r="R2107" s="15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60" hidden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5">
        <f t="shared" si="160"/>
        <v>107</v>
      </c>
      <c r="Q2108" s="5">
        <f t="shared" si="161"/>
        <v>53.52</v>
      </c>
      <c r="R2108" s="15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45" hidden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5">
        <f t="shared" si="160"/>
        <v>108</v>
      </c>
      <c r="Q2109" s="5">
        <f t="shared" si="161"/>
        <v>37.15</v>
      </c>
      <c r="R2109" s="15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60" hidden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5">
        <f t="shared" si="160"/>
        <v>107</v>
      </c>
      <c r="Q2110" s="5">
        <f t="shared" si="161"/>
        <v>89.9</v>
      </c>
      <c r="R2110" s="15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45" hidden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5">
        <f t="shared" si="160"/>
        <v>107</v>
      </c>
      <c r="Q2111" s="5">
        <f t="shared" si="161"/>
        <v>106.53</v>
      </c>
      <c r="R2111" s="15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30" hidden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5">
        <f t="shared" si="160"/>
        <v>100</v>
      </c>
      <c r="Q2112" s="5">
        <f t="shared" si="161"/>
        <v>52.82</v>
      </c>
      <c r="R2112" s="15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60" hidden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5">
        <f t="shared" si="160"/>
        <v>107</v>
      </c>
      <c r="Q2113" s="5">
        <f t="shared" si="161"/>
        <v>54.62</v>
      </c>
      <c r="R2113" s="15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45" hidden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5">
        <f t="shared" si="160"/>
        <v>100</v>
      </c>
      <c r="Q2114" s="5">
        <f t="shared" si="161"/>
        <v>27.27</v>
      </c>
      <c r="R2114" s="15">
        <f t="shared" si="162"/>
        <v>41365.928159722222</v>
      </c>
      <c r="S2114" s="15">
        <f t="shared" si="163"/>
        <v>41379.928159722222</v>
      </c>
      <c r="T2114">
        <f t="shared" si="164"/>
        <v>2013</v>
      </c>
    </row>
    <row r="2115" spans="1:20" ht="30" hidden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5">
        <f t="shared" ref="P2115:P2178" si="165">ROUND(E2115/D2115*100,0)</f>
        <v>105</v>
      </c>
      <c r="Q2115" s="5">
        <f t="shared" ref="Q2115:Q2178" si="166">IFERROR(ROUND(E2115/L2115,2),0)</f>
        <v>68.599999999999994</v>
      </c>
      <c r="R2115" s="15">
        <f t="shared" ref="R2115:R2178" si="167">(((J2115/60/60)/24)+DATE(1970,1,1))</f>
        <v>41870.86546296296</v>
      </c>
      <c r="S2115" s="15">
        <f t="shared" ref="S2115:S2178" si="168">(((I2115/60/60)/24)+DATE(1970,1,1))</f>
        <v>41905.86546296296</v>
      </c>
      <c r="T2115">
        <f t="shared" ref="T2115:T2178" si="169">YEAR(R2115)</f>
        <v>2014</v>
      </c>
    </row>
    <row r="2116" spans="1:20" ht="60" hidden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5">
        <f t="shared" si="165"/>
        <v>105</v>
      </c>
      <c r="Q2116" s="5">
        <f t="shared" si="166"/>
        <v>35.61</v>
      </c>
      <c r="R2116" s="15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45" hidden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5">
        <f t="shared" si="165"/>
        <v>226</v>
      </c>
      <c r="Q2117" s="5">
        <f t="shared" si="166"/>
        <v>94.03</v>
      </c>
      <c r="R2117" s="15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45" hidden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5">
        <f t="shared" si="165"/>
        <v>101</v>
      </c>
      <c r="Q2118" s="5">
        <f t="shared" si="166"/>
        <v>526.46</v>
      </c>
      <c r="R2118" s="15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60" hidden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5">
        <f t="shared" si="165"/>
        <v>148</v>
      </c>
      <c r="Q2119" s="5">
        <f t="shared" si="166"/>
        <v>50.66</v>
      </c>
      <c r="R2119" s="15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30" hidden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5">
        <f t="shared" si="165"/>
        <v>135</v>
      </c>
      <c r="Q2120" s="5">
        <f t="shared" si="166"/>
        <v>79.180000000000007</v>
      </c>
      <c r="R2120" s="15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45" hidden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5">
        <f t="shared" si="165"/>
        <v>101</v>
      </c>
      <c r="Q2121" s="5">
        <f t="shared" si="166"/>
        <v>91.59</v>
      </c>
      <c r="R2121" s="15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45" hidden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5">
        <f t="shared" si="165"/>
        <v>101</v>
      </c>
      <c r="Q2122" s="5">
        <f t="shared" si="166"/>
        <v>116.96</v>
      </c>
      <c r="R2122" s="15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45" hidden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5">
        <f t="shared" si="165"/>
        <v>1</v>
      </c>
      <c r="Q2123" s="5">
        <f t="shared" si="166"/>
        <v>28.4</v>
      </c>
      <c r="R2123" s="15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45" hidden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5">
        <f t="shared" si="165"/>
        <v>0</v>
      </c>
      <c r="Q2124" s="5">
        <f t="shared" si="166"/>
        <v>103.33</v>
      </c>
      <c r="R2124" s="15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60" hidden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5">
        <f t="shared" si="165"/>
        <v>10</v>
      </c>
      <c r="Q2125" s="5">
        <f t="shared" si="166"/>
        <v>10</v>
      </c>
      <c r="R2125" s="15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60" hidden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5">
        <f t="shared" si="165"/>
        <v>10</v>
      </c>
      <c r="Q2126" s="5">
        <f t="shared" si="166"/>
        <v>23</v>
      </c>
      <c r="R2126" s="15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45" hidden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5">
        <f t="shared" si="165"/>
        <v>1</v>
      </c>
      <c r="Q2127" s="5">
        <f t="shared" si="166"/>
        <v>31.56</v>
      </c>
      <c r="R2127" s="15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45" hidden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5">
        <f t="shared" si="165"/>
        <v>0</v>
      </c>
      <c r="Q2128" s="5">
        <f t="shared" si="166"/>
        <v>5</v>
      </c>
      <c r="R2128" s="15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30" hidden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5">
        <f t="shared" si="165"/>
        <v>29</v>
      </c>
      <c r="Q2129" s="5">
        <f t="shared" si="166"/>
        <v>34.22</v>
      </c>
      <c r="R2129" s="15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60" hidden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5">
        <f t="shared" si="165"/>
        <v>0</v>
      </c>
      <c r="Q2130" s="5">
        <f t="shared" si="166"/>
        <v>25</v>
      </c>
      <c r="R2130" s="15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60" hidden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5">
        <f t="shared" si="165"/>
        <v>12</v>
      </c>
      <c r="Q2131" s="5">
        <f t="shared" si="166"/>
        <v>19.670000000000002</v>
      </c>
      <c r="R2131" s="15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30" hidden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5">
        <f t="shared" si="165"/>
        <v>0</v>
      </c>
      <c r="Q2132" s="5">
        <f t="shared" si="166"/>
        <v>21.25</v>
      </c>
      <c r="R2132" s="15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45" hidden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5">
        <f t="shared" si="165"/>
        <v>5</v>
      </c>
      <c r="Q2133" s="5">
        <f t="shared" si="166"/>
        <v>8.33</v>
      </c>
      <c r="R2133" s="15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60" hidden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5">
        <f t="shared" si="165"/>
        <v>2</v>
      </c>
      <c r="Q2134" s="5">
        <f t="shared" si="166"/>
        <v>21.34</v>
      </c>
      <c r="R2134" s="15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60" hidden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5">
        <f t="shared" si="165"/>
        <v>2</v>
      </c>
      <c r="Q2135" s="5">
        <f t="shared" si="166"/>
        <v>5.33</v>
      </c>
      <c r="R2135" s="15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45" hidden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5">
        <f t="shared" si="165"/>
        <v>2</v>
      </c>
      <c r="Q2136" s="5">
        <f t="shared" si="166"/>
        <v>34.67</v>
      </c>
      <c r="R2136" s="15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60" hidden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5">
        <f t="shared" si="165"/>
        <v>10</v>
      </c>
      <c r="Q2137" s="5">
        <f t="shared" si="166"/>
        <v>21.73</v>
      </c>
      <c r="R2137" s="15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45" hidden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5">
        <f t="shared" si="165"/>
        <v>0</v>
      </c>
      <c r="Q2138" s="5">
        <f t="shared" si="166"/>
        <v>11.92</v>
      </c>
      <c r="R2138" s="15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45" hidden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5">
        <f t="shared" si="165"/>
        <v>28</v>
      </c>
      <c r="Q2139" s="5">
        <f t="shared" si="166"/>
        <v>26.6</v>
      </c>
      <c r="R2139" s="15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45" hidden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5">
        <f t="shared" si="165"/>
        <v>13</v>
      </c>
      <c r="Q2140" s="5">
        <f t="shared" si="166"/>
        <v>10.67</v>
      </c>
      <c r="R2140" s="15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60" hidden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5">
        <f t="shared" si="165"/>
        <v>5</v>
      </c>
      <c r="Q2141" s="5">
        <f t="shared" si="166"/>
        <v>29.04</v>
      </c>
      <c r="R2141" s="15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60" hidden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5">
        <f t="shared" si="165"/>
        <v>0</v>
      </c>
      <c r="Q2142" s="5">
        <f t="shared" si="166"/>
        <v>50.91</v>
      </c>
      <c r="R2142" s="15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60" hidden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5">
        <f t="shared" si="165"/>
        <v>0</v>
      </c>
      <c r="Q2143" s="5">
        <f t="shared" si="166"/>
        <v>0</v>
      </c>
      <c r="R2143" s="15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60" hidden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5">
        <f t="shared" si="165"/>
        <v>6</v>
      </c>
      <c r="Q2144" s="5">
        <f t="shared" si="166"/>
        <v>50.08</v>
      </c>
      <c r="R2144" s="15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60" hidden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5">
        <f t="shared" si="165"/>
        <v>11</v>
      </c>
      <c r="Q2145" s="5">
        <f t="shared" si="166"/>
        <v>45</v>
      </c>
      <c r="R2145" s="15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45" hidden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5">
        <f t="shared" si="165"/>
        <v>2</v>
      </c>
      <c r="Q2146" s="5">
        <f t="shared" si="166"/>
        <v>25.29</v>
      </c>
      <c r="R2146" s="15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60" hidden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5">
        <f t="shared" si="165"/>
        <v>30</v>
      </c>
      <c r="Q2147" s="5">
        <f t="shared" si="166"/>
        <v>51.29</v>
      </c>
      <c r="R2147" s="15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60" hidden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5">
        <f t="shared" si="165"/>
        <v>0</v>
      </c>
      <c r="Q2148" s="5">
        <f t="shared" si="166"/>
        <v>1</v>
      </c>
      <c r="R2148" s="15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hidden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5">
        <f t="shared" si="165"/>
        <v>1</v>
      </c>
      <c r="Q2149" s="5">
        <f t="shared" si="166"/>
        <v>49.38</v>
      </c>
      <c r="R2149" s="15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60" hidden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5">
        <f t="shared" si="165"/>
        <v>2</v>
      </c>
      <c r="Q2150" s="5">
        <f t="shared" si="166"/>
        <v>1</v>
      </c>
      <c r="R2150" s="15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60" hidden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5">
        <f t="shared" si="165"/>
        <v>0</v>
      </c>
      <c r="Q2151" s="5">
        <f t="shared" si="166"/>
        <v>0</v>
      </c>
      <c r="R2151" s="15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hidden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5">
        <f t="shared" si="165"/>
        <v>1</v>
      </c>
      <c r="Q2152" s="5">
        <f t="shared" si="166"/>
        <v>101.25</v>
      </c>
      <c r="R2152" s="15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60" hidden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5">
        <f t="shared" si="165"/>
        <v>0</v>
      </c>
      <c r="Q2153" s="5">
        <f t="shared" si="166"/>
        <v>19.670000000000002</v>
      </c>
      <c r="R2153" s="15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60" hidden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5">
        <f t="shared" si="165"/>
        <v>0</v>
      </c>
      <c r="Q2154" s="5">
        <f t="shared" si="166"/>
        <v>12.5</v>
      </c>
      <c r="R2154" s="15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60" hidden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5">
        <f t="shared" si="165"/>
        <v>0</v>
      </c>
      <c r="Q2155" s="5">
        <f t="shared" si="166"/>
        <v>8.5</v>
      </c>
      <c r="R2155" s="15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30" hidden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5">
        <f t="shared" si="165"/>
        <v>1</v>
      </c>
      <c r="Q2156" s="5">
        <f t="shared" si="166"/>
        <v>1</v>
      </c>
      <c r="R2156" s="15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45" hidden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5">
        <f t="shared" si="165"/>
        <v>2</v>
      </c>
      <c r="Q2157" s="5">
        <f t="shared" si="166"/>
        <v>23</v>
      </c>
      <c r="R2157" s="15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45" hidden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5">
        <f t="shared" si="165"/>
        <v>3</v>
      </c>
      <c r="Q2158" s="5">
        <f t="shared" si="166"/>
        <v>17.989999999999998</v>
      </c>
      <c r="R2158" s="15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30" hidden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5">
        <f t="shared" si="165"/>
        <v>28</v>
      </c>
      <c r="Q2159" s="5">
        <f t="shared" si="166"/>
        <v>370.95</v>
      </c>
      <c r="R2159" s="15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60" hidden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5">
        <f t="shared" si="165"/>
        <v>7</v>
      </c>
      <c r="Q2160" s="5">
        <f t="shared" si="166"/>
        <v>63.57</v>
      </c>
      <c r="R2160" s="15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75" hidden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5">
        <f t="shared" si="165"/>
        <v>1</v>
      </c>
      <c r="Q2161" s="5">
        <f t="shared" si="166"/>
        <v>13</v>
      </c>
      <c r="R2161" s="15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45" hidden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5">
        <f t="shared" si="165"/>
        <v>1</v>
      </c>
      <c r="Q2162" s="5">
        <f t="shared" si="166"/>
        <v>5.31</v>
      </c>
      <c r="R2162" s="15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30" hidden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5">
        <f t="shared" si="165"/>
        <v>116</v>
      </c>
      <c r="Q2163" s="5">
        <f t="shared" si="166"/>
        <v>35.619999999999997</v>
      </c>
      <c r="R2163" s="15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60" hidden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5">
        <f t="shared" si="165"/>
        <v>112</v>
      </c>
      <c r="Q2164" s="5">
        <f t="shared" si="166"/>
        <v>87.1</v>
      </c>
      <c r="R2164" s="15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45" hidden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5">
        <f t="shared" si="165"/>
        <v>132</v>
      </c>
      <c r="Q2165" s="5">
        <f t="shared" si="166"/>
        <v>75.11</v>
      </c>
      <c r="R2165" s="15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30" hidden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5">
        <f t="shared" si="165"/>
        <v>103</v>
      </c>
      <c r="Q2166" s="5">
        <f t="shared" si="166"/>
        <v>68.010000000000005</v>
      </c>
      <c r="R2166" s="15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60" hidden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5">
        <f t="shared" si="165"/>
        <v>139</v>
      </c>
      <c r="Q2167" s="5">
        <f t="shared" si="166"/>
        <v>29.62</v>
      </c>
      <c r="R2167" s="15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60" hidden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5">
        <f t="shared" si="165"/>
        <v>147</v>
      </c>
      <c r="Q2168" s="5">
        <f t="shared" si="166"/>
        <v>91.63</v>
      </c>
      <c r="R2168" s="15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30" hidden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5">
        <f t="shared" si="165"/>
        <v>120</v>
      </c>
      <c r="Q2169" s="5">
        <f t="shared" si="166"/>
        <v>22.5</v>
      </c>
      <c r="R2169" s="15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45" hidden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5">
        <f t="shared" si="165"/>
        <v>122</v>
      </c>
      <c r="Q2170" s="5">
        <f t="shared" si="166"/>
        <v>64.37</v>
      </c>
      <c r="R2170" s="15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60" hidden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5">
        <f t="shared" si="165"/>
        <v>100</v>
      </c>
      <c r="Q2171" s="5">
        <f t="shared" si="166"/>
        <v>21.86</v>
      </c>
      <c r="R2171" s="15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45" hidden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5">
        <f t="shared" si="165"/>
        <v>181</v>
      </c>
      <c r="Q2172" s="5">
        <f t="shared" si="166"/>
        <v>33.32</v>
      </c>
      <c r="R2172" s="15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45" hidden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5">
        <f t="shared" si="165"/>
        <v>106</v>
      </c>
      <c r="Q2173" s="5">
        <f t="shared" si="166"/>
        <v>90.28</v>
      </c>
      <c r="R2173" s="15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45" hidden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5">
        <f t="shared" si="165"/>
        <v>100</v>
      </c>
      <c r="Q2174" s="5">
        <f t="shared" si="166"/>
        <v>76.92</v>
      </c>
      <c r="R2174" s="15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60" hidden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5">
        <f t="shared" si="165"/>
        <v>127</v>
      </c>
      <c r="Q2175" s="5">
        <f t="shared" si="166"/>
        <v>59.23</v>
      </c>
      <c r="R2175" s="15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60" hidden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5">
        <f t="shared" si="165"/>
        <v>103</v>
      </c>
      <c r="Q2176" s="5">
        <f t="shared" si="166"/>
        <v>65.38</v>
      </c>
      <c r="R2176" s="15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60" hidden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5">
        <f t="shared" si="165"/>
        <v>250</v>
      </c>
      <c r="Q2177" s="5">
        <f t="shared" si="166"/>
        <v>67.31</v>
      </c>
      <c r="R2177" s="15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45" hidden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5">
        <f t="shared" si="165"/>
        <v>126</v>
      </c>
      <c r="Q2178" s="5">
        <f t="shared" si="166"/>
        <v>88.75</v>
      </c>
      <c r="R2178" s="15">
        <f t="shared" si="167"/>
        <v>42096.633206018523</v>
      </c>
      <c r="S2178" s="15">
        <f t="shared" si="168"/>
        <v>42126.633206018523</v>
      </c>
      <c r="T2178">
        <f t="shared" si="169"/>
        <v>2015</v>
      </c>
    </row>
    <row r="2179" spans="1:20" ht="75" hidden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5">
        <f t="shared" ref="P2179:P2242" si="170">ROUND(E2179/D2179*100,0)</f>
        <v>100</v>
      </c>
      <c r="Q2179" s="5">
        <f t="shared" ref="Q2179:Q2242" si="171">IFERROR(ROUND(E2179/L2179,2),0)</f>
        <v>65.87</v>
      </c>
      <c r="R2179" s="15">
        <f t="shared" ref="R2179:R2242" si="172">(((J2179/60/60)/24)+DATE(1970,1,1))</f>
        <v>42502.250775462962</v>
      </c>
      <c r="S2179" s="15">
        <f t="shared" ref="S2179:S2242" si="173">(((I2179/60/60)/24)+DATE(1970,1,1))</f>
        <v>42527.250775462962</v>
      </c>
      <c r="T2179">
        <f t="shared" ref="T2179:T2242" si="174">YEAR(R2179)</f>
        <v>2016</v>
      </c>
    </row>
    <row r="2180" spans="1:20" ht="45" hidden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5">
        <f t="shared" si="170"/>
        <v>139</v>
      </c>
      <c r="Q2180" s="5">
        <f t="shared" si="171"/>
        <v>40.35</v>
      </c>
      <c r="R2180" s="15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45" hidden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5">
        <f t="shared" si="170"/>
        <v>161</v>
      </c>
      <c r="Q2181" s="5">
        <f t="shared" si="171"/>
        <v>76.86</v>
      </c>
      <c r="R2181" s="15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45" hidden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5">
        <f t="shared" si="170"/>
        <v>107</v>
      </c>
      <c r="Q2182" s="5">
        <f t="shared" si="171"/>
        <v>68.709999999999994</v>
      </c>
      <c r="R2182" s="15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60" hidden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5">
        <f t="shared" si="170"/>
        <v>153</v>
      </c>
      <c r="Q2183" s="5">
        <f t="shared" si="171"/>
        <v>57.77</v>
      </c>
      <c r="R2183" s="15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45" hidden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5">
        <f t="shared" si="170"/>
        <v>524</v>
      </c>
      <c r="Q2184" s="5">
        <f t="shared" si="171"/>
        <v>44.17</v>
      </c>
      <c r="R2184" s="15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60" hidden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5">
        <f t="shared" si="170"/>
        <v>489</v>
      </c>
      <c r="Q2185" s="5">
        <f t="shared" si="171"/>
        <v>31.57</v>
      </c>
      <c r="R2185" s="15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60" hidden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5">
        <f t="shared" si="170"/>
        <v>285</v>
      </c>
      <c r="Q2186" s="5">
        <f t="shared" si="171"/>
        <v>107.05</v>
      </c>
      <c r="R2186" s="15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60" hidden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5">
        <f t="shared" si="170"/>
        <v>1857</v>
      </c>
      <c r="Q2187" s="5">
        <f t="shared" si="171"/>
        <v>149.03</v>
      </c>
      <c r="R2187" s="15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45" hidden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5">
        <f t="shared" si="170"/>
        <v>110</v>
      </c>
      <c r="Q2188" s="5">
        <f t="shared" si="171"/>
        <v>55.96</v>
      </c>
      <c r="R2188" s="15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60" hidden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5">
        <f t="shared" si="170"/>
        <v>1015</v>
      </c>
      <c r="Q2189" s="5">
        <f t="shared" si="171"/>
        <v>56.97</v>
      </c>
      <c r="R2189" s="15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45" hidden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5">
        <f t="shared" si="170"/>
        <v>412</v>
      </c>
      <c r="Q2190" s="5">
        <f t="shared" si="171"/>
        <v>44.06</v>
      </c>
      <c r="R2190" s="15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60" hidden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5">
        <f t="shared" si="170"/>
        <v>503</v>
      </c>
      <c r="Q2191" s="5">
        <f t="shared" si="171"/>
        <v>68.63</v>
      </c>
      <c r="R2191" s="15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45" hidden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5">
        <f t="shared" si="170"/>
        <v>185</v>
      </c>
      <c r="Q2192" s="5">
        <f t="shared" si="171"/>
        <v>65.319999999999993</v>
      </c>
      <c r="R2192" s="15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60" hidden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5">
        <f t="shared" si="170"/>
        <v>120</v>
      </c>
      <c r="Q2193" s="5">
        <f t="shared" si="171"/>
        <v>35.92</v>
      </c>
      <c r="R2193" s="15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60" hidden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5">
        <f t="shared" si="170"/>
        <v>1081</v>
      </c>
      <c r="Q2194" s="5">
        <f t="shared" si="171"/>
        <v>40.07</v>
      </c>
      <c r="R2194" s="15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60" hidden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5">
        <f t="shared" si="170"/>
        <v>452</v>
      </c>
      <c r="Q2195" s="5">
        <f t="shared" si="171"/>
        <v>75.650000000000006</v>
      </c>
      <c r="R2195" s="15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60" hidden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5">
        <f t="shared" si="170"/>
        <v>537</v>
      </c>
      <c r="Q2196" s="5">
        <f t="shared" si="171"/>
        <v>61.2</v>
      </c>
      <c r="R2196" s="15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30" hidden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5">
        <f t="shared" si="170"/>
        <v>120</v>
      </c>
      <c r="Q2197" s="5">
        <f t="shared" si="171"/>
        <v>48.13</v>
      </c>
      <c r="R2197" s="15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30" hidden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5">
        <f t="shared" si="170"/>
        <v>114</v>
      </c>
      <c r="Q2198" s="5">
        <f t="shared" si="171"/>
        <v>68.11</v>
      </c>
      <c r="R2198" s="15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45" hidden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5">
        <f t="shared" si="170"/>
        <v>951</v>
      </c>
      <c r="Q2199" s="5">
        <f t="shared" si="171"/>
        <v>65.89</v>
      </c>
      <c r="R2199" s="15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60" hidden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5">
        <f t="shared" si="170"/>
        <v>133</v>
      </c>
      <c r="Q2200" s="5">
        <f t="shared" si="171"/>
        <v>81.650000000000006</v>
      </c>
      <c r="R2200" s="15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30" hidden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5">
        <f t="shared" si="170"/>
        <v>147</v>
      </c>
      <c r="Q2201" s="5">
        <f t="shared" si="171"/>
        <v>52.7</v>
      </c>
      <c r="R2201" s="15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60" hidden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5">
        <f t="shared" si="170"/>
        <v>542</v>
      </c>
      <c r="Q2202" s="5">
        <f t="shared" si="171"/>
        <v>41.23</v>
      </c>
      <c r="R2202" s="15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60" hidden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5">
        <f t="shared" si="170"/>
        <v>383</v>
      </c>
      <c r="Q2203" s="5">
        <f t="shared" si="171"/>
        <v>15.04</v>
      </c>
      <c r="R2203" s="15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45" hidden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5">
        <f t="shared" si="170"/>
        <v>704</v>
      </c>
      <c r="Q2204" s="5">
        <f t="shared" si="171"/>
        <v>39.07</v>
      </c>
      <c r="R2204" s="15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60" hidden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5">
        <f t="shared" si="170"/>
        <v>110</v>
      </c>
      <c r="Q2205" s="5">
        <f t="shared" si="171"/>
        <v>43.82</v>
      </c>
      <c r="R2205" s="15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45" hidden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5">
        <f t="shared" si="170"/>
        <v>133</v>
      </c>
      <c r="Q2206" s="5">
        <f t="shared" si="171"/>
        <v>27.3</v>
      </c>
      <c r="R2206" s="15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45" hidden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5">
        <f t="shared" si="170"/>
        <v>152</v>
      </c>
      <c r="Q2207" s="5">
        <f t="shared" si="171"/>
        <v>42.22</v>
      </c>
      <c r="R2207" s="15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60" hidden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5">
        <f t="shared" si="170"/>
        <v>103</v>
      </c>
      <c r="Q2208" s="5">
        <f t="shared" si="171"/>
        <v>33.24</v>
      </c>
      <c r="R2208" s="15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45" hidden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5">
        <f t="shared" si="170"/>
        <v>100</v>
      </c>
      <c r="Q2209" s="5">
        <f t="shared" si="171"/>
        <v>285.70999999999998</v>
      </c>
      <c r="R2209" s="15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60" hidden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5">
        <f t="shared" si="170"/>
        <v>102</v>
      </c>
      <c r="Q2210" s="5">
        <f t="shared" si="171"/>
        <v>42.33</v>
      </c>
      <c r="R2210" s="15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45" hidden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5">
        <f t="shared" si="170"/>
        <v>151</v>
      </c>
      <c r="Q2211" s="5">
        <f t="shared" si="171"/>
        <v>50.27</v>
      </c>
      <c r="R2211" s="15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60" hidden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5">
        <f t="shared" si="170"/>
        <v>111</v>
      </c>
      <c r="Q2212" s="5">
        <f t="shared" si="171"/>
        <v>61.9</v>
      </c>
      <c r="R2212" s="15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60" hidden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5">
        <f t="shared" si="170"/>
        <v>196</v>
      </c>
      <c r="Q2213" s="5">
        <f t="shared" si="171"/>
        <v>40.75</v>
      </c>
      <c r="R2213" s="15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60" hidden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5">
        <f t="shared" si="170"/>
        <v>114</v>
      </c>
      <c r="Q2214" s="5">
        <f t="shared" si="171"/>
        <v>55.8</v>
      </c>
      <c r="R2214" s="15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75" hidden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5">
        <f t="shared" si="170"/>
        <v>200</v>
      </c>
      <c r="Q2215" s="5">
        <f t="shared" si="171"/>
        <v>10</v>
      </c>
      <c r="R2215" s="15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45" hidden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5">
        <f t="shared" si="170"/>
        <v>293</v>
      </c>
      <c r="Q2216" s="5">
        <f t="shared" si="171"/>
        <v>73.13</v>
      </c>
      <c r="R2216" s="15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30" hidden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5">
        <f t="shared" si="170"/>
        <v>156</v>
      </c>
      <c r="Q2217" s="5">
        <f t="shared" si="171"/>
        <v>26.06</v>
      </c>
      <c r="R2217" s="15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60" hidden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5">
        <f t="shared" si="170"/>
        <v>106</v>
      </c>
      <c r="Q2218" s="5">
        <f t="shared" si="171"/>
        <v>22.64</v>
      </c>
      <c r="R2218" s="15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60" hidden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5">
        <f t="shared" si="170"/>
        <v>101</v>
      </c>
      <c r="Q2219" s="5">
        <f t="shared" si="171"/>
        <v>47.22</v>
      </c>
      <c r="R2219" s="15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45" hidden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5">
        <f t="shared" si="170"/>
        <v>123</v>
      </c>
      <c r="Q2220" s="5">
        <f t="shared" si="171"/>
        <v>32.32</v>
      </c>
      <c r="R2220" s="15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45" hidden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5">
        <f t="shared" si="170"/>
        <v>102</v>
      </c>
      <c r="Q2221" s="5">
        <f t="shared" si="171"/>
        <v>53.42</v>
      </c>
      <c r="R2221" s="15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45" hidden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5">
        <f t="shared" si="170"/>
        <v>101</v>
      </c>
      <c r="Q2222" s="5">
        <f t="shared" si="171"/>
        <v>51.3</v>
      </c>
      <c r="R2222" s="15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45" hidden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5">
        <f t="shared" si="170"/>
        <v>108</v>
      </c>
      <c r="Q2223" s="5">
        <f t="shared" si="171"/>
        <v>37.200000000000003</v>
      </c>
      <c r="R2223" s="15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60" hidden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5">
        <f t="shared" si="170"/>
        <v>163</v>
      </c>
      <c r="Q2224" s="5">
        <f t="shared" si="171"/>
        <v>27.1</v>
      </c>
      <c r="R2224" s="15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60" hidden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5">
        <f t="shared" si="170"/>
        <v>106</v>
      </c>
      <c r="Q2225" s="5">
        <f t="shared" si="171"/>
        <v>206.31</v>
      </c>
      <c r="R2225" s="15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60" hidden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5">
        <f t="shared" si="170"/>
        <v>243</v>
      </c>
      <c r="Q2226" s="5">
        <f t="shared" si="171"/>
        <v>82.15</v>
      </c>
      <c r="R2226" s="15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60" hidden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5">
        <f t="shared" si="170"/>
        <v>945</v>
      </c>
      <c r="Q2227" s="5">
        <f t="shared" si="171"/>
        <v>164.8</v>
      </c>
      <c r="R2227" s="15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60" hidden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5">
        <f t="shared" si="170"/>
        <v>108</v>
      </c>
      <c r="Q2228" s="5">
        <f t="shared" si="171"/>
        <v>60.82</v>
      </c>
      <c r="R2228" s="15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60" hidden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5">
        <f t="shared" si="170"/>
        <v>157</v>
      </c>
      <c r="Q2229" s="5">
        <f t="shared" si="171"/>
        <v>67.97</v>
      </c>
      <c r="R2229" s="15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60" hidden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5">
        <f t="shared" si="170"/>
        <v>1174</v>
      </c>
      <c r="Q2230" s="5">
        <f t="shared" si="171"/>
        <v>81.56</v>
      </c>
      <c r="R2230" s="15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60" hidden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5">
        <f t="shared" si="170"/>
        <v>171</v>
      </c>
      <c r="Q2231" s="5">
        <f t="shared" si="171"/>
        <v>25.43</v>
      </c>
      <c r="R2231" s="15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60" hidden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5">
        <f t="shared" si="170"/>
        <v>126</v>
      </c>
      <c r="Q2232" s="5">
        <f t="shared" si="171"/>
        <v>21.5</v>
      </c>
      <c r="R2232" s="15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60" hidden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5">
        <f t="shared" si="170"/>
        <v>1212</v>
      </c>
      <c r="Q2233" s="5">
        <f t="shared" si="171"/>
        <v>27.23</v>
      </c>
      <c r="R2233" s="15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45" hidden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5">
        <f t="shared" si="170"/>
        <v>496</v>
      </c>
      <c r="Q2234" s="5">
        <f t="shared" si="171"/>
        <v>25.09</v>
      </c>
      <c r="R2234" s="15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45" hidden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5">
        <f t="shared" si="170"/>
        <v>332</v>
      </c>
      <c r="Q2235" s="5">
        <f t="shared" si="171"/>
        <v>21.23</v>
      </c>
      <c r="R2235" s="15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45" hidden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5">
        <f t="shared" si="170"/>
        <v>1165</v>
      </c>
      <c r="Q2236" s="5">
        <f t="shared" si="171"/>
        <v>41.61</v>
      </c>
      <c r="R2236" s="15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45" hidden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5">
        <f t="shared" si="170"/>
        <v>153</v>
      </c>
      <c r="Q2237" s="5">
        <f t="shared" si="171"/>
        <v>135.59</v>
      </c>
      <c r="R2237" s="15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45" hidden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5">
        <f t="shared" si="170"/>
        <v>537</v>
      </c>
      <c r="Q2238" s="5">
        <f t="shared" si="171"/>
        <v>22.12</v>
      </c>
      <c r="R2238" s="15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60" hidden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5">
        <f t="shared" si="170"/>
        <v>353</v>
      </c>
      <c r="Q2239" s="5">
        <f t="shared" si="171"/>
        <v>64.63</v>
      </c>
      <c r="R2239" s="15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30" hidden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5">
        <f t="shared" si="170"/>
        <v>137</v>
      </c>
      <c r="Q2240" s="5">
        <f t="shared" si="171"/>
        <v>69.569999999999993</v>
      </c>
      <c r="R2240" s="15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30" hidden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5">
        <f t="shared" si="170"/>
        <v>128</v>
      </c>
      <c r="Q2241" s="5">
        <f t="shared" si="171"/>
        <v>75.13</v>
      </c>
      <c r="R2241" s="15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45" hidden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5">
        <f t="shared" si="170"/>
        <v>271</v>
      </c>
      <c r="Q2242" s="5">
        <f t="shared" si="171"/>
        <v>140.97999999999999</v>
      </c>
      <c r="R2242" s="15">
        <f t="shared" si="172"/>
        <v>42452.825740740736</v>
      </c>
      <c r="S2242" s="15">
        <f t="shared" si="173"/>
        <v>42482.825740740736</v>
      </c>
      <c r="T2242">
        <f t="shared" si="174"/>
        <v>2016</v>
      </c>
    </row>
    <row r="2243" spans="1:20" ht="60" hidden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5">
        <f t="shared" ref="P2243:P2306" si="175">ROUND(E2243/D2243*100,0)</f>
        <v>806</v>
      </c>
      <c r="Q2243" s="5">
        <f t="shared" ref="Q2243:Q2306" si="176">IFERROR(ROUND(E2243/L2243,2),0)</f>
        <v>49.47</v>
      </c>
      <c r="R2243" s="15">
        <f t="shared" ref="R2243:R2306" si="177">(((J2243/60/60)/24)+DATE(1970,1,1))</f>
        <v>42766.827546296292</v>
      </c>
      <c r="S2243" s="15">
        <f t="shared" ref="S2243:S2306" si="178">(((I2243/60/60)/24)+DATE(1970,1,1))</f>
        <v>42796.827546296292</v>
      </c>
      <c r="T2243">
        <f t="shared" ref="T2243:T2306" si="179">YEAR(R2243)</f>
        <v>2017</v>
      </c>
    </row>
    <row r="2244" spans="1:20" ht="30" hidden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5">
        <f t="shared" si="175"/>
        <v>1360</v>
      </c>
      <c r="Q2244" s="5">
        <f t="shared" si="176"/>
        <v>53.87</v>
      </c>
      <c r="R2244" s="15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60" hidden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5">
        <f t="shared" si="175"/>
        <v>930250</v>
      </c>
      <c r="Q2245" s="5">
        <f t="shared" si="176"/>
        <v>4.57</v>
      </c>
      <c r="R2245" s="15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45" hidden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5">
        <f t="shared" si="175"/>
        <v>377</v>
      </c>
      <c r="Q2246" s="5">
        <f t="shared" si="176"/>
        <v>65</v>
      </c>
      <c r="R2246" s="15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45" hidden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5">
        <f t="shared" si="175"/>
        <v>2647</v>
      </c>
      <c r="Q2247" s="5">
        <f t="shared" si="176"/>
        <v>53.48</v>
      </c>
      <c r="R2247" s="15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60" hidden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5">
        <f t="shared" si="175"/>
        <v>100</v>
      </c>
      <c r="Q2248" s="5">
        <f t="shared" si="176"/>
        <v>43.91</v>
      </c>
      <c r="R2248" s="15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45" hidden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5">
        <f t="shared" si="175"/>
        <v>104</v>
      </c>
      <c r="Q2249" s="5">
        <f t="shared" si="176"/>
        <v>50.85</v>
      </c>
      <c r="R2249" s="15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60" hidden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5">
        <f t="shared" si="175"/>
        <v>107</v>
      </c>
      <c r="Q2250" s="5">
        <f t="shared" si="176"/>
        <v>58.63</v>
      </c>
      <c r="R2250" s="15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45" hidden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5">
        <f t="shared" si="175"/>
        <v>169</v>
      </c>
      <c r="Q2251" s="5">
        <f t="shared" si="176"/>
        <v>32.82</v>
      </c>
      <c r="R2251" s="15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45" hidden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5">
        <f t="shared" si="175"/>
        <v>975</v>
      </c>
      <c r="Q2252" s="5">
        <f t="shared" si="176"/>
        <v>426.93</v>
      </c>
      <c r="R2252" s="15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45" hidden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5">
        <f t="shared" si="175"/>
        <v>134</v>
      </c>
      <c r="Q2253" s="5">
        <f t="shared" si="176"/>
        <v>23.81</v>
      </c>
      <c r="R2253" s="15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60" hidden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5">
        <f t="shared" si="175"/>
        <v>272</v>
      </c>
      <c r="Q2254" s="5">
        <f t="shared" si="176"/>
        <v>98.41</v>
      </c>
      <c r="R2254" s="15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60" hidden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5">
        <f t="shared" si="175"/>
        <v>113</v>
      </c>
      <c r="Q2255" s="5">
        <f t="shared" si="176"/>
        <v>107.32</v>
      </c>
      <c r="R2255" s="15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45" hidden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5">
        <f t="shared" si="175"/>
        <v>460</v>
      </c>
      <c r="Q2256" s="5">
        <f t="shared" si="176"/>
        <v>11.67</v>
      </c>
      <c r="R2256" s="15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30" hidden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5">
        <f t="shared" si="175"/>
        <v>287</v>
      </c>
      <c r="Q2257" s="5">
        <f t="shared" si="176"/>
        <v>41.78</v>
      </c>
      <c r="R2257" s="15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45" hidden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5">
        <f t="shared" si="175"/>
        <v>223</v>
      </c>
      <c r="Q2258" s="5">
        <f t="shared" si="176"/>
        <v>21.38</v>
      </c>
      <c r="R2258" s="15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60" hidden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5">
        <f t="shared" si="175"/>
        <v>636</v>
      </c>
      <c r="Q2259" s="5">
        <f t="shared" si="176"/>
        <v>94.1</v>
      </c>
      <c r="R2259" s="15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30" hidden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5">
        <f t="shared" si="175"/>
        <v>147</v>
      </c>
      <c r="Q2260" s="5">
        <f t="shared" si="176"/>
        <v>15.72</v>
      </c>
      <c r="R2260" s="15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60" hidden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5">
        <f t="shared" si="175"/>
        <v>1867</v>
      </c>
      <c r="Q2261" s="5">
        <f t="shared" si="176"/>
        <v>90.64</v>
      </c>
      <c r="R2261" s="15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60" hidden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5">
        <f t="shared" si="175"/>
        <v>327</v>
      </c>
      <c r="Q2262" s="5">
        <f t="shared" si="176"/>
        <v>97.3</v>
      </c>
      <c r="R2262" s="15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60" hidden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5">
        <f t="shared" si="175"/>
        <v>780</v>
      </c>
      <c r="Q2263" s="5">
        <f t="shared" si="176"/>
        <v>37.119999999999997</v>
      </c>
      <c r="R2263" s="15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45" hidden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5">
        <f t="shared" si="175"/>
        <v>154</v>
      </c>
      <c r="Q2264" s="5">
        <f t="shared" si="176"/>
        <v>28.1</v>
      </c>
      <c r="R2264" s="15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45" hidden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5">
        <f t="shared" si="175"/>
        <v>116</v>
      </c>
      <c r="Q2265" s="5">
        <f t="shared" si="176"/>
        <v>144.43</v>
      </c>
      <c r="R2265" s="15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60" hidden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5">
        <f t="shared" si="175"/>
        <v>180</v>
      </c>
      <c r="Q2266" s="5">
        <f t="shared" si="176"/>
        <v>24.27</v>
      </c>
      <c r="R2266" s="15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60" hidden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5">
        <f t="shared" si="175"/>
        <v>299</v>
      </c>
      <c r="Q2267" s="5">
        <f t="shared" si="176"/>
        <v>35.119999999999997</v>
      </c>
      <c r="R2267" s="15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45" hidden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5">
        <f t="shared" si="175"/>
        <v>320</v>
      </c>
      <c r="Q2268" s="5">
        <f t="shared" si="176"/>
        <v>24.76</v>
      </c>
      <c r="R2268" s="15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60" hidden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5">
        <f t="shared" si="175"/>
        <v>381</v>
      </c>
      <c r="Q2269" s="5">
        <f t="shared" si="176"/>
        <v>188.38</v>
      </c>
      <c r="R2269" s="15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60" hidden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5">
        <f t="shared" si="175"/>
        <v>103</v>
      </c>
      <c r="Q2270" s="5">
        <f t="shared" si="176"/>
        <v>148.08000000000001</v>
      </c>
      <c r="R2270" s="15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45" hidden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5">
        <f t="shared" si="175"/>
        <v>1802</v>
      </c>
      <c r="Q2271" s="5">
        <f t="shared" si="176"/>
        <v>49.93</v>
      </c>
      <c r="R2271" s="15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45" hidden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5">
        <f t="shared" si="175"/>
        <v>720</v>
      </c>
      <c r="Q2272" s="5">
        <f t="shared" si="176"/>
        <v>107.82</v>
      </c>
      <c r="R2272" s="15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60" hidden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5">
        <f t="shared" si="175"/>
        <v>283</v>
      </c>
      <c r="Q2273" s="5">
        <f t="shared" si="176"/>
        <v>42.63</v>
      </c>
      <c r="R2273" s="15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45" hidden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5">
        <f t="shared" si="175"/>
        <v>1357</v>
      </c>
      <c r="Q2274" s="5">
        <f t="shared" si="176"/>
        <v>14.37</v>
      </c>
      <c r="R2274" s="15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60" hidden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5">
        <f t="shared" si="175"/>
        <v>220</v>
      </c>
      <c r="Q2275" s="5">
        <f t="shared" si="176"/>
        <v>37.479999999999997</v>
      </c>
      <c r="R2275" s="15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60" hidden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5">
        <f t="shared" si="175"/>
        <v>120</v>
      </c>
      <c r="Q2276" s="5">
        <f t="shared" si="176"/>
        <v>30.2</v>
      </c>
      <c r="R2276" s="15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45" hidden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5">
        <f t="shared" si="175"/>
        <v>408</v>
      </c>
      <c r="Q2277" s="5">
        <f t="shared" si="176"/>
        <v>33.549999999999997</v>
      </c>
      <c r="R2277" s="15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60" hidden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5">
        <f t="shared" si="175"/>
        <v>106</v>
      </c>
      <c r="Q2278" s="5">
        <f t="shared" si="176"/>
        <v>64.75</v>
      </c>
      <c r="R2278" s="15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60" hidden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5">
        <f t="shared" si="175"/>
        <v>141</v>
      </c>
      <c r="Q2279" s="5">
        <f t="shared" si="176"/>
        <v>57.93</v>
      </c>
      <c r="R2279" s="15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45" hidden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5">
        <f t="shared" si="175"/>
        <v>271</v>
      </c>
      <c r="Q2280" s="5">
        <f t="shared" si="176"/>
        <v>53.08</v>
      </c>
      <c r="R2280" s="15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60" hidden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5">
        <f t="shared" si="175"/>
        <v>154</v>
      </c>
      <c r="Q2281" s="5">
        <f t="shared" si="176"/>
        <v>48.06</v>
      </c>
      <c r="R2281" s="15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60" hidden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5">
        <f t="shared" si="175"/>
        <v>404</v>
      </c>
      <c r="Q2282" s="5">
        <f t="shared" si="176"/>
        <v>82.4</v>
      </c>
      <c r="R2282" s="15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60" hidden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5">
        <f t="shared" si="175"/>
        <v>185</v>
      </c>
      <c r="Q2283" s="5">
        <f t="shared" si="176"/>
        <v>50.45</v>
      </c>
      <c r="R2283" s="15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45" hidden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5">
        <f t="shared" si="175"/>
        <v>185</v>
      </c>
      <c r="Q2284" s="5">
        <f t="shared" si="176"/>
        <v>115.83</v>
      </c>
      <c r="R2284" s="15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60" hidden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5">
        <f t="shared" si="175"/>
        <v>101</v>
      </c>
      <c r="Q2285" s="5">
        <f t="shared" si="176"/>
        <v>63.03</v>
      </c>
      <c r="R2285" s="15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30" hidden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5">
        <f t="shared" si="175"/>
        <v>106</v>
      </c>
      <c r="Q2286" s="5">
        <f t="shared" si="176"/>
        <v>108.02</v>
      </c>
      <c r="R2286" s="15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60" hidden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5">
        <f t="shared" si="175"/>
        <v>121</v>
      </c>
      <c r="Q2287" s="5">
        <f t="shared" si="176"/>
        <v>46.09</v>
      </c>
      <c r="R2287" s="15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45" hidden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5">
        <f t="shared" si="175"/>
        <v>100</v>
      </c>
      <c r="Q2288" s="5">
        <f t="shared" si="176"/>
        <v>107.21</v>
      </c>
      <c r="R2288" s="15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45" hidden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5">
        <f t="shared" si="175"/>
        <v>120</v>
      </c>
      <c r="Q2289" s="5">
        <f t="shared" si="176"/>
        <v>50.93</v>
      </c>
      <c r="R2289" s="15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60" hidden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5">
        <f t="shared" si="175"/>
        <v>100</v>
      </c>
      <c r="Q2290" s="5">
        <f t="shared" si="176"/>
        <v>40.04</v>
      </c>
      <c r="R2290" s="15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60" hidden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5">
        <f t="shared" si="175"/>
        <v>107</v>
      </c>
      <c r="Q2291" s="5">
        <f t="shared" si="176"/>
        <v>64.44</v>
      </c>
      <c r="R2291" s="15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45" hidden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5">
        <f t="shared" si="175"/>
        <v>104</v>
      </c>
      <c r="Q2292" s="5">
        <f t="shared" si="176"/>
        <v>53.83</v>
      </c>
      <c r="R2292" s="15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60" hidden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5">
        <f t="shared" si="175"/>
        <v>173</v>
      </c>
      <c r="Q2293" s="5">
        <f t="shared" si="176"/>
        <v>100.47</v>
      </c>
      <c r="R2293" s="15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60" hidden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5">
        <f t="shared" si="175"/>
        <v>107</v>
      </c>
      <c r="Q2294" s="5">
        <f t="shared" si="176"/>
        <v>46.63</v>
      </c>
      <c r="R2294" s="15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30" hidden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5">
        <f t="shared" si="175"/>
        <v>108</v>
      </c>
      <c r="Q2295" s="5">
        <f t="shared" si="176"/>
        <v>34.07</v>
      </c>
      <c r="R2295" s="15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60" hidden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5">
        <f t="shared" si="175"/>
        <v>146</v>
      </c>
      <c r="Q2296" s="5">
        <f t="shared" si="176"/>
        <v>65.209999999999994</v>
      </c>
      <c r="R2296" s="15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60" hidden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5">
        <f t="shared" si="175"/>
        <v>125</v>
      </c>
      <c r="Q2297" s="5">
        <f t="shared" si="176"/>
        <v>44.21</v>
      </c>
      <c r="R2297" s="15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45" hidden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5">
        <f t="shared" si="175"/>
        <v>149</v>
      </c>
      <c r="Q2298" s="5">
        <f t="shared" si="176"/>
        <v>71.97</v>
      </c>
      <c r="R2298" s="15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30" hidden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5">
        <f t="shared" si="175"/>
        <v>101</v>
      </c>
      <c r="Q2299" s="5">
        <f t="shared" si="176"/>
        <v>52.95</v>
      </c>
      <c r="R2299" s="15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45" hidden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5">
        <f t="shared" si="175"/>
        <v>105</v>
      </c>
      <c r="Q2300" s="5">
        <f t="shared" si="176"/>
        <v>109.45</v>
      </c>
      <c r="R2300" s="15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45" hidden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5">
        <f t="shared" si="175"/>
        <v>350</v>
      </c>
      <c r="Q2301" s="5">
        <f t="shared" si="176"/>
        <v>75.040000000000006</v>
      </c>
      <c r="R2301" s="15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45" hidden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5">
        <f t="shared" si="175"/>
        <v>101</v>
      </c>
      <c r="Q2302" s="5">
        <f t="shared" si="176"/>
        <v>115.71</v>
      </c>
      <c r="R2302" s="15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30" hidden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5">
        <f t="shared" si="175"/>
        <v>134</v>
      </c>
      <c r="Q2303" s="5">
        <f t="shared" si="176"/>
        <v>31.66</v>
      </c>
      <c r="R2303" s="15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45" hidden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5">
        <f t="shared" si="175"/>
        <v>171</v>
      </c>
      <c r="Q2304" s="5">
        <f t="shared" si="176"/>
        <v>46.18</v>
      </c>
      <c r="R2304" s="15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60" hidden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5">
        <f t="shared" si="175"/>
        <v>109</v>
      </c>
      <c r="Q2305" s="5">
        <f t="shared" si="176"/>
        <v>68.48</v>
      </c>
      <c r="R2305" s="15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45" hidden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5">
        <f t="shared" si="175"/>
        <v>101</v>
      </c>
      <c r="Q2306" s="5">
        <f t="shared" si="176"/>
        <v>53.47</v>
      </c>
      <c r="R2306" s="15">
        <f t="shared" si="177"/>
        <v>40502.815868055557</v>
      </c>
      <c r="S2306" s="15">
        <f t="shared" si="178"/>
        <v>40544.207638888889</v>
      </c>
      <c r="T2306">
        <f t="shared" si="179"/>
        <v>2010</v>
      </c>
    </row>
    <row r="2307" spans="1:20" ht="60" hidden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5">
        <f t="shared" ref="P2307:P2370" si="180">ROUND(E2307/D2307*100,0)</f>
        <v>101</v>
      </c>
      <c r="Q2307" s="5">
        <f t="shared" ref="Q2307:Q2370" si="181">IFERROR(ROUND(E2307/L2307,2),0)</f>
        <v>109.11</v>
      </c>
      <c r="R2307" s="15">
        <f t="shared" ref="R2307:R2370" si="182">(((J2307/60/60)/24)+DATE(1970,1,1))</f>
        <v>41834.695277777777</v>
      </c>
      <c r="S2307" s="15">
        <f t="shared" ref="S2307:S2370" si="183">(((I2307/60/60)/24)+DATE(1970,1,1))</f>
        <v>41859.75</v>
      </c>
      <c r="T2307">
        <f t="shared" ref="T2307:T2370" si="184">YEAR(R2307)</f>
        <v>2014</v>
      </c>
    </row>
    <row r="2308" spans="1:20" ht="45" hidden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5">
        <f t="shared" si="180"/>
        <v>107</v>
      </c>
      <c r="Q2308" s="5">
        <f t="shared" si="181"/>
        <v>51.19</v>
      </c>
      <c r="R2308" s="15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45" hidden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5">
        <f t="shared" si="180"/>
        <v>107</v>
      </c>
      <c r="Q2309" s="5">
        <f t="shared" si="181"/>
        <v>27.94</v>
      </c>
      <c r="R2309" s="15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60" hidden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5">
        <f t="shared" si="180"/>
        <v>101</v>
      </c>
      <c r="Q2310" s="5">
        <f t="shared" si="181"/>
        <v>82.5</v>
      </c>
      <c r="R2310" s="15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45" hidden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5">
        <f t="shared" si="180"/>
        <v>107</v>
      </c>
      <c r="Q2311" s="5">
        <f t="shared" si="181"/>
        <v>59.82</v>
      </c>
      <c r="R2311" s="15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60" hidden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5">
        <f t="shared" si="180"/>
        <v>429</v>
      </c>
      <c r="Q2312" s="5">
        <f t="shared" si="181"/>
        <v>64.819999999999993</v>
      </c>
      <c r="R2312" s="15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45" hidden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5">
        <f t="shared" si="180"/>
        <v>104</v>
      </c>
      <c r="Q2313" s="5">
        <f t="shared" si="181"/>
        <v>90.1</v>
      </c>
      <c r="R2313" s="15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45" hidden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5">
        <f t="shared" si="180"/>
        <v>108</v>
      </c>
      <c r="Q2314" s="5">
        <f t="shared" si="181"/>
        <v>40.96</v>
      </c>
      <c r="R2314" s="15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30" hidden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5">
        <f t="shared" si="180"/>
        <v>176</v>
      </c>
      <c r="Q2315" s="5">
        <f t="shared" si="181"/>
        <v>56</v>
      </c>
      <c r="R2315" s="15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60" hidden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5">
        <f t="shared" si="180"/>
        <v>157</v>
      </c>
      <c r="Q2316" s="5">
        <f t="shared" si="181"/>
        <v>37.67</v>
      </c>
      <c r="R2316" s="15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45" hidden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5">
        <f t="shared" si="180"/>
        <v>103</v>
      </c>
      <c r="Q2317" s="5">
        <f t="shared" si="181"/>
        <v>40.08</v>
      </c>
      <c r="R2317" s="15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60" hidden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5">
        <f t="shared" si="180"/>
        <v>104</v>
      </c>
      <c r="Q2318" s="5">
        <f t="shared" si="181"/>
        <v>78.03</v>
      </c>
      <c r="R2318" s="15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45" hidden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5">
        <f t="shared" si="180"/>
        <v>104</v>
      </c>
      <c r="Q2319" s="5">
        <f t="shared" si="181"/>
        <v>18.91</v>
      </c>
      <c r="R2319" s="15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60" hidden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5">
        <f t="shared" si="180"/>
        <v>121</v>
      </c>
      <c r="Q2320" s="5">
        <f t="shared" si="181"/>
        <v>37.130000000000003</v>
      </c>
      <c r="R2320" s="15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45" hidden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5">
        <f t="shared" si="180"/>
        <v>108</v>
      </c>
      <c r="Q2321" s="5">
        <f t="shared" si="181"/>
        <v>41.96</v>
      </c>
      <c r="R2321" s="15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60" hidden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5">
        <f t="shared" si="180"/>
        <v>109</v>
      </c>
      <c r="Q2322" s="5">
        <f t="shared" si="181"/>
        <v>61.04</v>
      </c>
      <c r="R2322" s="15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45" hidden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5">
        <f t="shared" si="180"/>
        <v>39</v>
      </c>
      <c r="Q2323" s="5">
        <f t="shared" si="181"/>
        <v>64.53</v>
      </c>
      <c r="R2323" s="15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45" hidden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5">
        <f t="shared" si="180"/>
        <v>3</v>
      </c>
      <c r="Q2324" s="5">
        <f t="shared" si="181"/>
        <v>21.25</v>
      </c>
      <c r="R2324" s="15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45" hidden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5">
        <f t="shared" si="180"/>
        <v>48</v>
      </c>
      <c r="Q2325" s="5">
        <f t="shared" si="181"/>
        <v>30</v>
      </c>
      <c r="R2325" s="15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45" hidden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5">
        <f t="shared" si="180"/>
        <v>21</v>
      </c>
      <c r="Q2326" s="5">
        <f t="shared" si="181"/>
        <v>25.49</v>
      </c>
      <c r="R2326" s="15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60" hidden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5">
        <f t="shared" si="180"/>
        <v>8</v>
      </c>
      <c r="Q2327" s="5">
        <f t="shared" si="181"/>
        <v>11.43</v>
      </c>
      <c r="R2327" s="15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60" hidden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5">
        <f t="shared" si="180"/>
        <v>1</v>
      </c>
      <c r="Q2328" s="5">
        <f t="shared" si="181"/>
        <v>108</v>
      </c>
      <c r="R2328" s="15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45" hidden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5">
        <f t="shared" si="180"/>
        <v>526</v>
      </c>
      <c r="Q2329" s="5">
        <f t="shared" si="181"/>
        <v>54.88</v>
      </c>
      <c r="R2329" s="15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60" hidden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5">
        <f t="shared" si="180"/>
        <v>254</v>
      </c>
      <c r="Q2330" s="5">
        <f t="shared" si="181"/>
        <v>47.38</v>
      </c>
      <c r="R2330" s="15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45" hidden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5">
        <f t="shared" si="180"/>
        <v>106</v>
      </c>
      <c r="Q2331" s="5">
        <f t="shared" si="181"/>
        <v>211.84</v>
      </c>
      <c r="R2331" s="15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60" hidden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5">
        <f t="shared" si="180"/>
        <v>102</v>
      </c>
      <c r="Q2332" s="5">
        <f t="shared" si="181"/>
        <v>219.93</v>
      </c>
      <c r="R2332" s="15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45" hidden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5">
        <f t="shared" si="180"/>
        <v>144</v>
      </c>
      <c r="Q2333" s="5">
        <f t="shared" si="181"/>
        <v>40.799999999999997</v>
      </c>
      <c r="R2333" s="15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60" hidden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5">
        <f t="shared" si="180"/>
        <v>106</v>
      </c>
      <c r="Q2334" s="5">
        <f t="shared" si="181"/>
        <v>75.5</v>
      </c>
      <c r="R2334" s="15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60" hidden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5">
        <f t="shared" si="180"/>
        <v>212</v>
      </c>
      <c r="Q2335" s="5">
        <f t="shared" si="181"/>
        <v>13.54</v>
      </c>
      <c r="R2335" s="15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45" hidden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5">
        <f t="shared" si="180"/>
        <v>102</v>
      </c>
      <c r="Q2336" s="5">
        <f t="shared" si="181"/>
        <v>60.87</v>
      </c>
      <c r="R2336" s="15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60" hidden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5">
        <f t="shared" si="180"/>
        <v>102</v>
      </c>
      <c r="Q2337" s="5">
        <f t="shared" si="181"/>
        <v>115.69</v>
      </c>
      <c r="R2337" s="15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45" hidden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5">
        <f t="shared" si="180"/>
        <v>521</v>
      </c>
      <c r="Q2338" s="5">
        <f t="shared" si="181"/>
        <v>48.1</v>
      </c>
      <c r="R2338" s="15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45" hidden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5">
        <f t="shared" si="180"/>
        <v>111</v>
      </c>
      <c r="Q2339" s="5">
        <f t="shared" si="181"/>
        <v>74.180000000000007</v>
      </c>
      <c r="R2339" s="15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45" hidden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5">
        <f t="shared" si="180"/>
        <v>101</v>
      </c>
      <c r="Q2340" s="5">
        <f t="shared" si="181"/>
        <v>123.35</v>
      </c>
      <c r="R2340" s="15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60" hidden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5">
        <f t="shared" si="180"/>
        <v>294</v>
      </c>
      <c r="Q2341" s="5">
        <f t="shared" si="181"/>
        <v>66.62</v>
      </c>
      <c r="R2341" s="15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45" hidden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5">
        <f t="shared" si="180"/>
        <v>106</v>
      </c>
      <c r="Q2342" s="5">
        <f t="shared" si="181"/>
        <v>104.99</v>
      </c>
      <c r="R2342" s="15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45" hidden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5">
        <f t="shared" si="180"/>
        <v>0</v>
      </c>
      <c r="Q2343" s="5">
        <f t="shared" si="181"/>
        <v>0</v>
      </c>
      <c r="R2343" s="15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60" hidden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5">
        <f t="shared" si="180"/>
        <v>0</v>
      </c>
      <c r="Q2344" s="5">
        <f t="shared" si="181"/>
        <v>0</v>
      </c>
      <c r="R2344" s="15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60" hidden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5">
        <f t="shared" si="180"/>
        <v>3</v>
      </c>
      <c r="Q2345" s="5">
        <f t="shared" si="181"/>
        <v>300</v>
      </c>
      <c r="R2345" s="15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60" hidden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5">
        <f t="shared" si="180"/>
        <v>0</v>
      </c>
      <c r="Q2346" s="5">
        <f t="shared" si="181"/>
        <v>1</v>
      </c>
      <c r="R2346" s="15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60" hidden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5">
        <f t="shared" si="180"/>
        <v>0</v>
      </c>
      <c r="Q2347" s="5">
        <f t="shared" si="181"/>
        <v>0</v>
      </c>
      <c r="R2347" s="15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45" hidden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5">
        <f t="shared" si="180"/>
        <v>0</v>
      </c>
      <c r="Q2348" s="5">
        <f t="shared" si="181"/>
        <v>13</v>
      </c>
      <c r="R2348" s="15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45" hidden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5">
        <f t="shared" si="180"/>
        <v>2</v>
      </c>
      <c r="Q2349" s="5">
        <f t="shared" si="181"/>
        <v>15</v>
      </c>
      <c r="R2349" s="15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60" hidden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5">
        <f t="shared" si="180"/>
        <v>0</v>
      </c>
      <c r="Q2350" s="5">
        <f t="shared" si="181"/>
        <v>54</v>
      </c>
      <c r="R2350" s="15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45" hidden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5">
        <f t="shared" si="180"/>
        <v>0</v>
      </c>
      <c r="Q2351" s="5">
        <f t="shared" si="181"/>
        <v>0</v>
      </c>
      <c r="R2351" s="15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45" hidden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5">
        <f t="shared" si="180"/>
        <v>0</v>
      </c>
      <c r="Q2352" s="5">
        <f t="shared" si="181"/>
        <v>0</v>
      </c>
      <c r="R2352" s="15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30" hidden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5">
        <f t="shared" si="180"/>
        <v>1</v>
      </c>
      <c r="Q2353" s="5">
        <f t="shared" si="181"/>
        <v>15.43</v>
      </c>
      <c r="R2353" s="15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45" hidden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5">
        <f t="shared" si="180"/>
        <v>0</v>
      </c>
      <c r="Q2354" s="5">
        <f t="shared" si="181"/>
        <v>0</v>
      </c>
      <c r="R2354" s="15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60" hidden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5">
        <f t="shared" si="180"/>
        <v>0</v>
      </c>
      <c r="Q2355" s="5">
        <f t="shared" si="181"/>
        <v>0</v>
      </c>
      <c r="R2355" s="15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45" hidden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5">
        <f t="shared" si="180"/>
        <v>0</v>
      </c>
      <c r="Q2356" s="5">
        <f t="shared" si="181"/>
        <v>25</v>
      </c>
      <c r="R2356" s="15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45" hidden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5">
        <f t="shared" si="180"/>
        <v>1</v>
      </c>
      <c r="Q2357" s="5">
        <f t="shared" si="181"/>
        <v>27.5</v>
      </c>
      <c r="R2357" s="15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30" hidden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5">
        <f t="shared" si="180"/>
        <v>0</v>
      </c>
      <c r="Q2358" s="5">
        <f t="shared" si="181"/>
        <v>0</v>
      </c>
      <c r="R2358" s="15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45" hidden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5">
        <f t="shared" si="180"/>
        <v>0</v>
      </c>
      <c r="Q2359" s="5">
        <f t="shared" si="181"/>
        <v>0</v>
      </c>
      <c r="R2359" s="15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45" hidden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5">
        <f t="shared" si="180"/>
        <v>0</v>
      </c>
      <c r="Q2360" s="5">
        <f t="shared" si="181"/>
        <v>0</v>
      </c>
      <c r="R2360" s="15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45" hidden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5">
        <f t="shared" si="180"/>
        <v>15</v>
      </c>
      <c r="Q2361" s="5">
        <f t="shared" si="181"/>
        <v>367</v>
      </c>
      <c r="R2361" s="15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45" hidden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5">
        <f t="shared" si="180"/>
        <v>0</v>
      </c>
      <c r="Q2362" s="5">
        <f t="shared" si="181"/>
        <v>2</v>
      </c>
      <c r="R2362" s="15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60" hidden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5">
        <f t="shared" si="180"/>
        <v>0</v>
      </c>
      <c r="Q2363" s="5">
        <f t="shared" si="181"/>
        <v>0</v>
      </c>
      <c r="R2363" s="15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45" hidden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5">
        <f t="shared" si="180"/>
        <v>29</v>
      </c>
      <c r="Q2364" s="5">
        <f t="shared" si="181"/>
        <v>60</v>
      </c>
      <c r="R2364" s="15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60" hidden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5">
        <f t="shared" si="180"/>
        <v>0</v>
      </c>
      <c r="Q2365" s="5">
        <f t="shared" si="181"/>
        <v>0</v>
      </c>
      <c r="R2365" s="15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45" hidden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5">
        <f t="shared" si="180"/>
        <v>0</v>
      </c>
      <c r="Q2366" s="5">
        <f t="shared" si="181"/>
        <v>0</v>
      </c>
      <c r="R2366" s="15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60" hidden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5">
        <f t="shared" si="180"/>
        <v>0</v>
      </c>
      <c r="Q2367" s="5">
        <f t="shared" si="181"/>
        <v>0</v>
      </c>
      <c r="R2367" s="15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45" hidden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5">
        <f t="shared" si="180"/>
        <v>11</v>
      </c>
      <c r="Q2368" s="5">
        <f t="shared" si="181"/>
        <v>97.41</v>
      </c>
      <c r="R2368" s="15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60" hidden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5">
        <f t="shared" si="180"/>
        <v>1</v>
      </c>
      <c r="Q2369" s="5">
        <f t="shared" si="181"/>
        <v>47.86</v>
      </c>
      <c r="R2369" s="15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60" hidden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5">
        <f t="shared" si="180"/>
        <v>0</v>
      </c>
      <c r="Q2370" s="5">
        <f t="shared" si="181"/>
        <v>50</v>
      </c>
      <c r="R2370" s="15">
        <f t="shared" si="182"/>
        <v>42063.721817129626</v>
      </c>
      <c r="S2370" s="15">
        <f t="shared" si="183"/>
        <v>42108.680150462969</v>
      </c>
      <c r="T2370">
        <f t="shared" si="184"/>
        <v>2015</v>
      </c>
    </row>
    <row r="2371" spans="1:20" ht="60" hidden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5">
        <f t="shared" ref="P2371:P2434" si="185">ROUND(E2371/D2371*100,0)</f>
        <v>0</v>
      </c>
      <c r="Q2371" s="5">
        <f t="shared" ref="Q2371:Q2434" si="186">IFERROR(ROUND(E2371/L2371,2),0)</f>
        <v>0</v>
      </c>
      <c r="R2371" s="15">
        <f t="shared" ref="R2371:R2434" si="187">(((J2371/60/60)/24)+DATE(1970,1,1))</f>
        <v>42380.812627314815</v>
      </c>
      <c r="S2371" s="15">
        <f t="shared" ref="S2371:S2434" si="188">(((I2371/60/60)/24)+DATE(1970,1,1))</f>
        <v>42410.812627314815</v>
      </c>
      <c r="T2371">
        <f t="shared" ref="T2371:T2434" si="189">YEAR(R2371)</f>
        <v>2016</v>
      </c>
    </row>
    <row r="2372" spans="1:20" ht="60" hidden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5">
        <f t="shared" si="185"/>
        <v>0</v>
      </c>
      <c r="Q2372" s="5">
        <f t="shared" si="186"/>
        <v>20.5</v>
      </c>
      <c r="R2372" s="15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60" hidden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5">
        <f t="shared" si="185"/>
        <v>0</v>
      </c>
      <c r="Q2373" s="5">
        <f t="shared" si="186"/>
        <v>0</v>
      </c>
      <c r="R2373" s="15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60" hidden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5">
        <f t="shared" si="185"/>
        <v>3</v>
      </c>
      <c r="Q2374" s="5">
        <f t="shared" si="186"/>
        <v>30</v>
      </c>
      <c r="R2374" s="15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30" hidden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5">
        <f t="shared" si="185"/>
        <v>0</v>
      </c>
      <c r="Q2375" s="5">
        <f t="shared" si="186"/>
        <v>50</v>
      </c>
      <c r="R2375" s="15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60" hidden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5">
        <f t="shared" si="185"/>
        <v>0</v>
      </c>
      <c r="Q2376" s="5">
        <f t="shared" si="186"/>
        <v>10</v>
      </c>
      <c r="R2376" s="15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60" hidden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5">
        <f t="shared" si="185"/>
        <v>0</v>
      </c>
      <c r="Q2377" s="5">
        <f t="shared" si="186"/>
        <v>0</v>
      </c>
      <c r="R2377" s="15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45" hidden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5">
        <f t="shared" si="185"/>
        <v>11</v>
      </c>
      <c r="Q2378" s="5">
        <f t="shared" si="186"/>
        <v>81.58</v>
      </c>
      <c r="R2378" s="15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45" hidden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5">
        <f t="shared" si="185"/>
        <v>0</v>
      </c>
      <c r="Q2379" s="5">
        <f t="shared" si="186"/>
        <v>0</v>
      </c>
      <c r="R2379" s="15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45" hidden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5">
        <f t="shared" si="185"/>
        <v>0</v>
      </c>
      <c r="Q2380" s="5">
        <f t="shared" si="186"/>
        <v>0</v>
      </c>
      <c r="R2380" s="15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45" hidden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5">
        <f t="shared" si="185"/>
        <v>0</v>
      </c>
      <c r="Q2381" s="5">
        <f t="shared" si="186"/>
        <v>0</v>
      </c>
      <c r="R2381" s="15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45" hidden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5">
        <f t="shared" si="185"/>
        <v>0</v>
      </c>
      <c r="Q2382" s="5">
        <f t="shared" si="186"/>
        <v>18.329999999999998</v>
      </c>
      <c r="R2382" s="15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45" hidden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5">
        <f t="shared" si="185"/>
        <v>2</v>
      </c>
      <c r="Q2383" s="5">
        <f t="shared" si="186"/>
        <v>224.43</v>
      </c>
      <c r="R2383" s="15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60" hidden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5">
        <f t="shared" si="185"/>
        <v>3</v>
      </c>
      <c r="Q2384" s="5">
        <f t="shared" si="186"/>
        <v>37.5</v>
      </c>
      <c r="R2384" s="15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60" hidden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5">
        <f t="shared" si="185"/>
        <v>4</v>
      </c>
      <c r="Q2385" s="5">
        <f t="shared" si="186"/>
        <v>145</v>
      </c>
      <c r="R2385" s="15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60" hidden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5">
        <f t="shared" si="185"/>
        <v>1</v>
      </c>
      <c r="Q2386" s="5">
        <f t="shared" si="186"/>
        <v>1</v>
      </c>
      <c r="R2386" s="15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60" hidden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5">
        <f t="shared" si="185"/>
        <v>1</v>
      </c>
      <c r="Q2387" s="5">
        <f t="shared" si="186"/>
        <v>112.57</v>
      </c>
      <c r="R2387" s="15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45" hidden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5">
        <f t="shared" si="185"/>
        <v>0</v>
      </c>
      <c r="Q2388" s="5">
        <f t="shared" si="186"/>
        <v>0</v>
      </c>
      <c r="R2388" s="15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60" hidden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5">
        <f t="shared" si="185"/>
        <v>1</v>
      </c>
      <c r="Q2389" s="5">
        <f t="shared" si="186"/>
        <v>342</v>
      </c>
      <c r="R2389" s="15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60" hidden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5">
        <f t="shared" si="185"/>
        <v>1</v>
      </c>
      <c r="Q2390" s="5">
        <f t="shared" si="186"/>
        <v>57.88</v>
      </c>
      <c r="R2390" s="15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60" hidden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5">
        <f t="shared" si="185"/>
        <v>0</v>
      </c>
      <c r="Q2391" s="5">
        <f t="shared" si="186"/>
        <v>30</v>
      </c>
      <c r="R2391" s="15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60" hidden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5">
        <f t="shared" si="185"/>
        <v>0</v>
      </c>
      <c r="Q2392" s="5">
        <f t="shared" si="186"/>
        <v>0</v>
      </c>
      <c r="R2392" s="15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30" hidden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5">
        <f t="shared" si="185"/>
        <v>0</v>
      </c>
      <c r="Q2393" s="5">
        <f t="shared" si="186"/>
        <v>25</v>
      </c>
      <c r="R2393" s="15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60" hidden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5">
        <f t="shared" si="185"/>
        <v>0</v>
      </c>
      <c r="Q2394" s="5">
        <f t="shared" si="186"/>
        <v>0</v>
      </c>
      <c r="R2394" s="15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60" hidden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5">
        <f t="shared" si="185"/>
        <v>0</v>
      </c>
      <c r="Q2395" s="5">
        <f t="shared" si="186"/>
        <v>50</v>
      </c>
      <c r="R2395" s="15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60" hidden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5">
        <f t="shared" si="185"/>
        <v>0</v>
      </c>
      <c r="Q2396" s="5">
        <f t="shared" si="186"/>
        <v>1.5</v>
      </c>
      <c r="R2396" s="15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45" hidden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5">
        <f t="shared" si="185"/>
        <v>0</v>
      </c>
      <c r="Q2397" s="5">
        <f t="shared" si="186"/>
        <v>0</v>
      </c>
      <c r="R2397" s="15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45" hidden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5">
        <f t="shared" si="185"/>
        <v>0</v>
      </c>
      <c r="Q2398" s="5">
        <f t="shared" si="186"/>
        <v>10</v>
      </c>
      <c r="R2398" s="15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60" hidden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5">
        <f t="shared" si="185"/>
        <v>0</v>
      </c>
      <c r="Q2399" s="5">
        <f t="shared" si="186"/>
        <v>0</v>
      </c>
      <c r="R2399" s="15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60" hidden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5">
        <f t="shared" si="185"/>
        <v>0</v>
      </c>
      <c r="Q2400" s="5">
        <f t="shared" si="186"/>
        <v>0</v>
      </c>
      <c r="R2400" s="15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45" hidden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5">
        <f t="shared" si="185"/>
        <v>0</v>
      </c>
      <c r="Q2401" s="5">
        <f t="shared" si="186"/>
        <v>0</v>
      </c>
      <c r="R2401" s="15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60" hidden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5">
        <f t="shared" si="185"/>
        <v>0</v>
      </c>
      <c r="Q2402" s="5">
        <f t="shared" si="186"/>
        <v>0</v>
      </c>
      <c r="R2402" s="15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60" hidden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5">
        <f t="shared" si="185"/>
        <v>1</v>
      </c>
      <c r="Q2403" s="5">
        <f t="shared" si="186"/>
        <v>22.33</v>
      </c>
      <c r="R2403" s="15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ht="30" hidden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5">
        <f t="shared" si="185"/>
        <v>0</v>
      </c>
      <c r="Q2404" s="5">
        <f t="shared" si="186"/>
        <v>52</v>
      </c>
      <c r="R2404" s="15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45" hidden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5">
        <f t="shared" si="185"/>
        <v>17</v>
      </c>
      <c r="Q2405" s="5">
        <f t="shared" si="186"/>
        <v>16.829999999999998</v>
      </c>
      <c r="R2405" s="15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60" hidden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5">
        <f t="shared" si="185"/>
        <v>0</v>
      </c>
      <c r="Q2406" s="5">
        <f t="shared" si="186"/>
        <v>0</v>
      </c>
      <c r="R2406" s="15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45" hidden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5">
        <f t="shared" si="185"/>
        <v>23</v>
      </c>
      <c r="Q2407" s="5">
        <f t="shared" si="186"/>
        <v>56.3</v>
      </c>
      <c r="R2407" s="15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45" hidden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5">
        <f t="shared" si="185"/>
        <v>41</v>
      </c>
      <c r="Q2408" s="5">
        <f t="shared" si="186"/>
        <v>84.06</v>
      </c>
      <c r="R2408" s="15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60" hidden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5">
        <f t="shared" si="185"/>
        <v>25</v>
      </c>
      <c r="Q2409" s="5">
        <f t="shared" si="186"/>
        <v>168.39</v>
      </c>
      <c r="R2409" s="15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45" hidden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5">
        <f t="shared" si="185"/>
        <v>0</v>
      </c>
      <c r="Q2410" s="5">
        <f t="shared" si="186"/>
        <v>15</v>
      </c>
      <c r="R2410" s="15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45" hidden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5">
        <f t="shared" si="185"/>
        <v>2</v>
      </c>
      <c r="Q2411" s="5">
        <f t="shared" si="186"/>
        <v>76.67</v>
      </c>
      <c r="R2411" s="15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60" hidden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5">
        <f t="shared" si="185"/>
        <v>0</v>
      </c>
      <c r="Q2412" s="5">
        <f t="shared" si="186"/>
        <v>0</v>
      </c>
      <c r="R2412" s="15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60" hidden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5">
        <f t="shared" si="185"/>
        <v>1</v>
      </c>
      <c r="Q2413" s="5">
        <f t="shared" si="186"/>
        <v>50.33</v>
      </c>
      <c r="R2413" s="15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60" hidden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5">
        <f t="shared" si="185"/>
        <v>0</v>
      </c>
      <c r="Q2414" s="5">
        <f t="shared" si="186"/>
        <v>0</v>
      </c>
      <c r="R2414" s="15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45" hidden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5">
        <f t="shared" si="185"/>
        <v>1</v>
      </c>
      <c r="Q2415" s="5">
        <f t="shared" si="186"/>
        <v>8.33</v>
      </c>
      <c r="R2415" s="15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60" hidden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5">
        <f t="shared" si="185"/>
        <v>3</v>
      </c>
      <c r="Q2416" s="5">
        <f t="shared" si="186"/>
        <v>35.380000000000003</v>
      </c>
      <c r="R2416" s="15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45" hidden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5">
        <f t="shared" si="185"/>
        <v>1</v>
      </c>
      <c r="Q2417" s="5">
        <f t="shared" si="186"/>
        <v>55.83</v>
      </c>
      <c r="R2417" s="15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60" hidden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5">
        <f t="shared" si="185"/>
        <v>0</v>
      </c>
      <c r="Q2418" s="5">
        <f t="shared" si="186"/>
        <v>5</v>
      </c>
      <c r="R2418" s="15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60" hidden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5">
        <f t="shared" si="185"/>
        <v>0</v>
      </c>
      <c r="Q2419" s="5">
        <f t="shared" si="186"/>
        <v>0</v>
      </c>
      <c r="R2419" s="15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hidden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5">
        <f t="shared" si="185"/>
        <v>0</v>
      </c>
      <c r="Q2420" s="5">
        <f t="shared" si="186"/>
        <v>1</v>
      </c>
      <c r="R2420" s="15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60" hidden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5">
        <f t="shared" si="185"/>
        <v>0</v>
      </c>
      <c r="Q2421" s="5">
        <f t="shared" si="186"/>
        <v>0</v>
      </c>
      <c r="R2421" s="15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45" hidden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5">
        <f t="shared" si="185"/>
        <v>15</v>
      </c>
      <c r="Q2422" s="5">
        <f t="shared" si="186"/>
        <v>69.47</v>
      </c>
      <c r="R2422" s="15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30" hidden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5">
        <f t="shared" si="185"/>
        <v>0</v>
      </c>
      <c r="Q2423" s="5">
        <f t="shared" si="186"/>
        <v>1</v>
      </c>
      <c r="R2423" s="15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30" hidden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5">
        <f t="shared" si="185"/>
        <v>0</v>
      </c>
      <c r="Q2424" s="5">
        <f t="shared" si="186"/>
        <v>1</v>
      </c>
      <c r="R2424" s="15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45" hidden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5">
        <f t="shared" si="185"/>
        <v>0</v>
      </c>
      <c r="Q2425" s="5">
        <f t="shared" si="186"/>
        <v>8</v>
      </c>
      <c r="R2425" s="15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30" hidden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5">
        <f t="shared" si="185"/>
        <v>1</v>
      </c>
      <c r="Q2426" s="5">
        <f t="shared" si="186"/>
        <v>34.44</v>
      </c>
      <c r="R2426" s="15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60" hidden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5">
        <f t="shared" si="185"/>
        <v>0</v>
      </c>
      <c r="Q2427" s="5">
        <f t="shared" si="186"/>
        <v>1</v>
      </c>
      <c r="R2427" s="15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45" hidden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5">
        <f t="shared" si="185"/>
        <v>0</v>
      </c>
      <c r="Q2428" s="5">
        <f t="shared" si="186"/>
        <v>0</v>
      </c>
      <c r="R2428" s="15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30" hidden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5">
        <f t="shared" si="185"/>
        <v>0</v>
      </c>
      <c r="Q2429" s="5">
        <f t="shared" si="186"/>
        <v>1</v>
      </c>
      <c r="R2429" s="15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45" hidden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5">
        <f t="shared" si="185"/>
        <v>0</v>
      </c>
      <c r="Q2430" s="5">
        <f t="shared" si="186"/>
        <v>1</v>
      </c>
      <c r="R2430" s="15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45" hidden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5">
        <f t="shared" si="185"/>
        <v>1</v>
      </c>
      <c r="Q2431" s="5">
        <f t="shared" si="186"/>
        <v>501.25</v>
      </c>
      <c r="R2431" s="15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60" hidden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5">
        <f t="shared" si="185"/>
        <v>1</v>
      </c>
      <c r="Q2432" s="5">
        <f t="shared" si="186"/>
        <v>10.5</v>
      </c>
      <c r="R2432" s="15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30" hidden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5">
        <f t="shared" si="185"/>
        <v>0</v>
      </c>
      <c r="Q2433" s="5">
        <f t="shared" si="186"/>
        <v>1</v>
      </c>
      <c r="R2433" s="15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45" hidden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5">
        <f t="shared" si="185"/>
        <v>0</v>
      </c>
      <c r="Q2434" s="5">
        <f t="shared" si="186"/>
        <v>1</v>
      </c>
      <c r="R2434" s="15">
        <f t="shared" si="187"/>
        <v>42041.218715277777</v>
      </c>
      <c r="S2434" s="15">
        <f t="shared" si="188"/>
        <v>42071.218715277777</v>
      </c>
      <c r="T2434">
        <f t="shared" si="189"/>
        <v>2015</v>
      </c>
    </row>
    <row r="2435" spans="1:20" ht="60" hidden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5">
        <f t="shared" ref="P2435:P2498" si="190">ROUND(E2435/D2435*100,0)</f>
        <v>0</v>
      </c>
      <c r="Q2435" s="5">
        <f t="shared" ref="Q2435:Q2498" si="191">IFERROR(ROUND(E2435/L2435,2),0)</f>
        <v>0</v>
      </c>
      <c r="R2435" s="15">
        <f t="shared" ref="R2435:R2498" si="192">(((J2435/60/60)/24)+DATE(1970,1,1))</f>
        <v>42397.89980324074</v>
      </c>
      <c r="S2435" s="15">
        <f t="shared" ref="S2435:S2498" si="193">(((I2435/60/60)/24)+DATE(1970,1,1))</f>
        <v>42427.89980324074</v>
      </c>
      <c r="T2435">
        <f t="shared" ref="T2435:T2498" si="194">YEAR(R2435)</f>
        <v>2016</v>
      </c>
    </row>
    <row r="2436" spans="1:20" ht="60" hidden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5">
        <f t="shared" si="190"/>
        <v>0</v>
      </c>
      <c r="Q2436" s="5">
        <f t="shared" si="191"/>
        <v>13</v>
      </c>
      <c r="R2436" s="15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45" hidden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5">
        <f t="shared" si="190"/>
        <v>0</v>
      </c>
      <c r="Q2437" s="5">
        <f t="shared" si="191"/>
        <v>306</v>
      </c>
      <c r="R2437" s="15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60" hidden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5">
        <f t="shared" si="190"/>
        <v>0</v>
      </c>
      <c r="Q2438" s="5">
        <f t="shared" si="191"/>
        <v>22.5</v>
      </c>
      <c r="R2438" s="15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45" hidden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5">
        <f t="shared" si="190"/>
        <v>0</v>
      </c>
      <c r="Q2439" s="5">
        <f t="shared" si="191"/>
        <v>0</v>
      </c>
      <c r="R2439" s="15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60" hidden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5">
        <f t="shared" si="190"/>
        <v>0</v>
      </c>
      <c r="Q2440" s="5">
        <f t="shared" si="191"/>
        <v>50</v>
      </c>
      <c r="R2440" s="15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60" hidden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5">
        <f t="shared" si="190"/>
        <v>0</v>
      </c>
      <c r="Q2441" s="5">
        <f t="shared" si="191"/>
        <v>0</v>
      </c>
      <c r="R2441" s="15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30" hidden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5">
        <f t="shared" si="190"/>
        <v>0</v>
      </c>
      <c r="Q2442" s="5">
        <f t="shared" si="191"/>
        <v>5</v>
      </c>
      <c r="R2442" s="15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30" hidden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5">
        <f t="shared" si="190"/>
        <v>108</v>
      </c>
      <c r="Q2443" s="5">
        <f t="shared" si="191"/>
        <v>74.23</v>
      </c>
      <c r="R2443" s="15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30" hidden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5">
        <f t="shared" si="190"/>
        <v>126</v>
      </c>
      <c r="Q2444" s="5">
        <f t="shared" si="191"/>
        <v>81.25</v>
      </c>
      <c r="R2444" s="15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60" hidden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5">
        <f t="shared" si="190"/>
        <v>203</v>
      </c>
      <c r="Q2445" s="5">
        <f t="shared" si="191"/>
        <v>130.22999999999999</v>
      </c>
      <c r="R2445" s="15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60" hidden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5">
        <f t="shared" si="190"/>
        <v>109</v>
      </c>
      <c r="Q2446" s="5">
        <f t="shared" si="191"/>
        <v>53.41</v>
      </c>
      <c r="R2446" s="15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60" hidden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5">
        <f t="shared" si="190"/>
        <v>173</v>
      </c>
      <c r="Q2447" s="5">
        <f t="shared" si="191"/>
        <v>75.13</v>
      </c>
      <c r="R2447" s="15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60" hidden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5">
        <f t="shared" si="190"/>
        <v>168</v>
      </c>
      <c r="Q2448" s="5">
        <f t="shared" si="191"/>
        <v>75.67</v>
      </c>
      <c r="R2448" s="15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60" hidden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5">
        <f t="shared" si="190"/>
        <v>427</v>
      </c>
      <c r="Q2449" s="5">
        <f t="shared" si="191"/>
        <v>31.69</v>
      </c>
      <c r="R2449" s="15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60" hidden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5">
        <f t="shared" si="190"/>
        <v>108</v>
      </c>
      <c r="Q2450" s="5">
        <f t="shared" si="191"/>
        <v>47.78</v>
      </c>
      <c r="R2450" s="15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45" hidden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5">
        <f t="shared" si="190"/>
        <v>108</v>
      </c>
      <c r="Q2451" s="5">
        <f t="shared" si="191"/>
        <v>90</v>
      </c>
      <c r="R2451" s="15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60" hidden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5">
        <f t="shared" si="190"/>
        <v>102</v>
      </c>
      <c r="Q2452" s="5">
        <f t="shared" si="191"/>
        <v>149.31</v>
      </c>
      <c r="R2452" s="15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60" hidden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5">
        <f t="shared" si="190"/>
        <v>115</v>
      </c>
      <c r="Q2453" s="5">
        <f t="shared" si="191"/>
        <v>62.07</v>
      </c>
      <c r="R2453" s="15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60" hidden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5">
        <f t="shared" si="190"/>
        <v>134</v>
      </c>
      <c r="Q2454" s="5">
        <f t="shared" si="191"/>
        <v>53.4</v>
      </c>
      <c r="R2454" s="15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60" hidden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5">
        <f t="shared" si="190"/>
        <v>155</v>
      </c>
      <c r="Q2455" s="5">
        <f t="shared" si="191"/>
        <v>69.27</v>
      </c>
      <c r="R2455" s="15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45" hidden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5">
        <f t="shared" si="190"/>
        <v>101</v>
      </c>
      <c r="Q2456" s="5">
        <f t="shared" si="191"/>
        <v>271.51</v>
      </c>
      <c r="R2456" s="15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45" hidden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5">
        <f t="shared" si="190"/>
        <v>182</v>
      </c>
      <c r="Q2457" s="5">
        <f t="shared" si="191"/>
        <v>34.130000000000003</v>
      </c>
      <c r="R2457" s="15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45" hidden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5">
        <f t="shared" si="190"/>
        <v>181</v>
      </c>
      <c r="Q2458" s="5">
        <f t="shared" si="191"/>
        <v>40.49</v>
      </c>
      <c r="R2458" s="15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45" hidden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5">
        <f t="shared" si="190"/>
        <v>102</v>
      </c>
      <c r="Q2459" s="5">
        <f t="shared" si="191"/>
        <v>189.76</v>
      </c>
      <c r="R2459" s="15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60" hidden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5">
        <f t="shared" si="190"/>
        <v>110</v>
      </c>
      <c r="Q2460" s="5">
        <f t="shared" si="191"/>
        <v>68.86</v>
      </c>
      <c r="R2460" s="15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60" hidden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5">
        <f t="shared" si="190"/>
        <v>102</v>
      </c>
      <c r="Q2461" s="5">
        <f t="shared" si="191"/>
        <v>108.78</v>
      </c>
      <c r="R2461" s="15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60" hidden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5">
        <f t="shared" si="190"/>
        <v>101</v>
      </c>
      <c r="Q2462" s="5">
        <f t="shared" si="191"/>
        <v>125.99</v>
      </c>
      <c r="R2462" s="15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60" hidden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5">
        <f t="shared" si="190"/>
        <v>104</v>
      </c>
      <c r="Q2463" s="5">
        <f t="shared" si="191"/>
        <v>90.52</v>
      </c>
      <c r="R2463" s="15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60" hidden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5">
        <f t="shared" si="190"/>
        <v>111</v>
      </c>
      <c r="Q2464" s="5">
        <f t="shared" si="191"/>
        <v>28.88</v>
      </c>
      <c r="R2464" s="15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ht="30" hidden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5">
        <f t="shared" si="190"/>
        <v>116</v>
      </c>
      <c r="Q2465" s="5">
        <f t="shared" si="191"/>
        <v>31</v>
      </c>
      <c r="R2465" s="15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45" hidden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5">
        <f t="shared" si="190"/>
        <v>111</v>
      </c>
      <c r="Q2466" s="5">
        <f t="shared" si="191"/>
        <v>51.67</v>
      </c>
      <c r="R2466" s="15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45" hidden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5">
        <f t="shared" si="190"/>
        <v>180</v>
      </c>
      <c r="Q2467" s="5">
        <f t="shared" si="191"/>
        <v>26.27</v>
      </c>
      <c r="R2467" s="15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45" hidden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5">
        <f t="shared" si="190"/>
        <v>100</v>
      </c>
      <c r="Q2468" s="5">
        <f t="shared" si="191"/>
        <v>48.08</v>
      </c>
      <c r="R2468" s="15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45" hidden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5">
        <f t="shared" si="190"/>
        <v>119</v>
      </c>
      <c r="Q2469" s="5">
        <f t="shared" si="191"/>
        <v>27.56</v>
      </c>
      <c r="R2469" s="15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45" hidden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5">
        <f t="shared" si="190"/>
        <v>107</v>
      </c>
      <c r="Q2470" s="5">
        <f t="shared" si="191"/>
        <v>36.97</v>
      </c>
      <c r="R2470" s="15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60" hidden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5">
        <f t="shared" si="190"/>
        <v>114</v>
      </c>
      <c r="Q2471" s="5">
        <f t="shared" si="191"/>
        <v>29.02</v>
      </c>
      <c r="R2471" s="15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45" hidden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5">
        <f t="shared" si="190"/>
        <v>103</v>
      </c>
      <c r="Q2472" s="5">
        <f t="shared" si="191"/>
        <v>28.66</v>
      </c>
      <c r="R2472" s="15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60" hidden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5">
        <f t="shared" si="190"/>
        <v>128</v>
      </c>
      <c r="Q2473" s="5">
        <f t="shared" si="191"/>
        <v>37.65</v>
      </c>
      <c r="R2473" s="15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60" hidden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5">
        <f t="shared" si="190"/>
        <v>136</v>
      </c>
      <c r="Q2474" s="5">
        <f t="shared" si="191"/>
        <v>97.9</v>
      </c>
      <c r="R2474" s="15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45" hidden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5">
        <f t="shared" si="190"/>
        <v>100</v>
      </c>
      <c r="Q2475" s="5">
        <f t="shared" si="191"/>
        <v>42.55</v>
      </c>
      <c r="R2475" s="15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60" hidden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5">
        <f t="shared" si="190"/>
        <v>100</v>
      </c>
      <c r="Q2476" s="5">
        <f t="shared" si="191"/>
        <v>131.58000000000001</v>
      </c>
      <c r="R2476" s="15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30" hidden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5">
        <f t="shared" si="190"/>
        <v>105</v>
      </c>
      <c r="Q2477" s="5">
        <f t="shared" si="191"/>
        <v>32.32</v>
      </c>
      <c r="R2477" s="15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45" hidden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5">
        <f t="shared" si="190"/>
        <v>105</v>
      </c>
      <c r="Q2478" s="5">
        <f t="shared" si="191"/>
        <v>61.1</v>
      </c>
      <c r="R2478" s="15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30" hidden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5">
        <f t="shared" si="190"/>
        <v>171</v>
      </c>
      <c r="Q2479" s="5">
        <f t="shared" si="191"/>
        <v>31.34</v>
      </c>
      <c r="R2479" s="15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60" hidden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5">
        <f t="shared" si="190"/>
        <v>128</v>
      </c>
      <c r="Q2480" s="5">
        <f t="shared" si="191"/>
        <v>129.11000000000001</v>
      </c>
      <c r="R2480" s="15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45" hidden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5">
        <f t="shared" si="190"/>
        <v>133</v>
      </c>
      <c r="Q2481" s="5">
        <f t="shared" si="191"/>
        <v>25.02</v>
      </c>
      <c r="R2481" s="15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60" hidden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5">
        <f t="shared" si="190"/>
        <v>100</v>
      </c>
      <c r="Q2482" s="5">
        <f t="shared" si="191"/>
        <v>250</v>
      </c>
      <c r="R2482" s="15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60" hidden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5">
        <f t="shared" si="190"/>
        <v>113</v>
      </c>
      <c r="Q2483" s="5">
        <f t="shared" si="191"/>
        <v>47.54</v>
      </c>
      <c r="R2483" s="15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60" hidden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5">
        <f t="shared" si="190"/>
        <v>100</v>
      </c>
      <c r="Q2484" s="5">
        <f t="shared" si="191"/>
        <v>40.04</v>
      </c>
      <c r="R2484" s="15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45" hidden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5">
        <f t="shared" si="190"/>
        <v>114</v>
      </c>
      <c r="Q2485" s="5">
        <f t="shared" si="191"/>
        <v>65.84</v>
      </c>
      <c r="R2485" s="15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60" hidden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5">
        <f t="shared" si="190"/>
        <v>119</v>
      </c>
      <c r="Q2486" s="5">
        <f t="shared" si="191"/>
        <v>46.4</v>
      </c>
      <c r="R2486" s="15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60" hidden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5">
        <f t="shared" si="190"/>
        <v>103</v>
      </c>
      <c r="Q2487" s="5">
        <f t="shared" si="191"/>
        <v>50.37</v>
      </c>
      <c r="R2487" s="15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60" hidden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5">
        <f t="shared" si="190"/>
        <v>266</v>
      </c>
      <c r="Q2488" s="5">
        <f t="shared" si="191"/>
        <v>26.57</v>
      </c>
      <c r="R2488" s="15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45" hidden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5">
        <f t="shared" si="190"/>
        <v>100</v>
      </c>
      <c r="Q2489" s="5">
        <f t="shared" si="191"/>
        <v>39.49</v>
      </c>
      <c r="R2489" s="15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60" hidden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5">
        <f t="shared" si="190"/>
        <v>107</v>
      </c>
      <c r="Q2490" s="5">
        <f t="shared" si="191"/>
        <v>49.25</v>
      </c>
      <c r="R2490" s="15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60" hidden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5">
        <f t="shared" si="190"/>
        <v>134</v>
      </c>
      <c r="Q2491" s="5">
        <f t="shared" si="191"/>
        <v>62.38</v>
      </c>
      <c r="R2491" s="15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45" hidden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5">
        <f t="shared" si="190"/>
        <v>121</v>
      </c>
      <c r="Q2492" s="5">
        <f t="shared" si="191"/>
        <v>37.94</v>
      </c>
      <c r="R2492" s="15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60" hidden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5">
        <f t="shared" si="190"/>
        <v>103</v>
      </c>
      <c r="Q2493" s="5">
        <f t="shared" si="191"/>
        <v>51.6</v>
      </c>
      <c r="R2493" s="15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30" hidden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5">
        <f t="shared" si="190"/>
        <v>125</v>
      </c>
      <c r="Q2494" s="5">
        <f t="shared" si="191"/>
        <v>27.78</v>
      </c>
      <c r="R2494" s="15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60" hidden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5">
        <f t="shared" si="190"/>
        <v>129</v>
      </c>
      <c r="Q2495" s="5">
        <f t="shared" si="191"/>
        <v>99.38</v>
      </c>
      <c r="R2495" s="15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45" hidden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5">
        <f t="shared" si="190"/>
        <v>101</v>
      </c>
      <c r="Q2496" s="5">
        <f t="shared" si="191"/>
        <v>38.85</v>
      </c>
      <c r="R2496" s="15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45" hidden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5">
        <f t="shared" si="190"/>
        <v>128</v>
      </c>
      <c r="Q2497" s="5">
        <f t="shared" si="191"/>
        <v>45.55</v>
      </c>
      <c r="R2497" s="15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30" hidden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5">
        <f t="shared" si="190"/>
        <v>100</v>
      </c>
      <c r="Q2498" s="5">
        <f t="shared" si="191"/>
        <v>600</v>
      </c>
      <c r="R2498" s="15">
        <f t="shared" si="192"/>
        <v>41327.996435185189</v>
      </c>
      <c r="S2498" s="15">
        <f t="shared" si="193"/>
        <v>41362.954768518517</v>
      </c>
      <c r="T2498">
        <f t="shared" si="194"/>
        <v>2013</v>
      </c>
    </row>
    <row r="2499" spans="1:20" ht="45" hidden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5">
        <f t="shared" ref="P2499:P2562" si="195">ROUND(E2499/D2499*100,0)</f>
        <v>113</v>
      </c>
      <c r="Q2499" s="5">
        <f t="shared" ref="Q2499:Q2562" si="196">IFERROR(ROUND(E2499/L2499,2),0)</f>
        <v>80.55</v>
      </c>
      <c r="R2499" s="15">
        <f t="shared" ref="R2499:R2562" si="197">(((J2499/60/60)/24)+DATE(1970,1,1))</f>
        <v>40730.878912037035</v>
      </c>
      <c r="S2499" s="15">
        <f t="shared" ref="S2499:S2562" si="198">(((I2499/60/60)/24)+DATE(1970,1,1))</f>
        <v>40760.878912037035</v>
      </c>
      <c r="T2499">
        <f t="shared" ref="T2499:T2562" si="199">YEAR(R2499)</f>
        <v>2011</v>
      </c>
    </row>
    <row r="2500" spans="1:20" ht="45" hidden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5">
        <f t="shared" si="195"/>
        <v>106</v>
      </c>
      <c r="Q2500" s="5">
        <f t="shared" si="196"/>
        <v>52.8</v>
      </c>
      <c r="R2500" s="15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60" hidden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5">
        <f t="shared" si="195"/>
        <v>203</v>
      </c>
      <c r="Q2501" s="5">
        <f t="shared" si="196"/>
        <v>47.68</v>
      </c>
      <c r="R2501" s="15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45" hidden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5">
        <f t="shared" si="195"/>
        <v>113</v>
      </c>
      <c r="Q2502" s="5">
        <f t="shared" si="196"/>
        <v>23.45</v>
      </c>
      <c r="R2502" s="15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60" hidden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5">
        <f t="shared" si="195"/>
        <v>3</v>
      </c>
      <c r="Q2503" s="5">
        <f t="shared" si="196"/>
        <v>40.14</v>
      </c>
      <c r="R2503" s="15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60" hidden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5">
        <f t="shared" si="195"/>
        <v>0</v>
      </c>
      <c r="Q2504" s="5">
        <f t="shared" si="196"/>
        <v>17.2</v>
      </c>
      <c r="R2504" s="15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60" hidden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5">
        <f t="shared" si="195"/>
        <v>0</v>
      </c>
      <c r="Q2505" s="5">
        <f t="shared" si="196"/>
        <v>0</v>
      </c>
      <c r="R2505" s="15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45" hidden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5">
        <f t="shared" si="195"/>
        <v>0</v>
      </c>
      <c r="Q2506" s="5">
        <f t="shared" si="196"/>
        <v>0</v>
      </c>
      <c r="R2506" s="15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60" hidden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5">
        <f t="shared" si="195"/>
        <v>0</v>
      </c>
      <c r="Q2507" s="5">
        <f t="shared" si="196"/>
        <v>0</v>
      </c>
      <c r="R2507" s="15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60" hidden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5">
        <f t="shared" si="195"/>
        <v>1</v>
      </c>
      <c r="Q2508" s="5">
        <f t="shared" si="196"/>
        <v>15</v>
      </c>
      <c r="R2508" s="15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hidden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5">
        <f t="shared" si="195"/>
        <v>0</v>
      </c>
      <c r="Q2509" s="5">
        <f t="shared" si="196"/>
        <v>0</v>
      </c>
      <c r="R2509" s="15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60" hidden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5">
        <f t="shared" si="195"/>
        <v>0</v>
      </c>
      <c r="Q2510" s="5">
        <f t="shared" si="196"/>
        <v>0</v>
      </c>
      <c r="R2510" s="15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60" hidden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5">
        <f t="shared" si="195"/>
        <v>1</v>
      </c>
      <c r="Q2511" s="5">
        <f t="shared" si="196"/>
        <v>35.71</v>
      </c>
      <c r="R2511" s="15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60" hidden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5">
        <f t="shared" si="195"/>
        <v>0</v>
      </c>
      <c r="Q2512" s="5">
        <f t="shared" si="196"/>
        <v>37.5</v>
      </c>
      <c r="R2512" s="15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45" hidden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5">
        <f t="shared" si="195"/>
        <v>0</v>
      </c>
      <c r="Q2513" s="5">
        <f t="shared" si="196"/>
        <v>0</v>
      </c>
      <c r="R2513" s="15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45" hidden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5">
        <f t="shared" si="195"/>
        <v>0</v>
      </c>
      <c r="Q2514" s="5">
        <f t="shared" si="196"/>
        <v>0</v>
      </c>
      <c r="R2514" s="15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60" hidden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5">
        <f t="shared" si="195"/>
        <v>0</v>
      </c>
      <c r="Q2515" s="5">
        <f t="shared" si="196"/>
        <v>0</v>
      </c>
      <c r="R2515" s="15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60" hidden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5">
        <f t="shared" si="195"/>
        <v>2</v>
      </c>
      <c r="Q2516" s="5">
        <f t="shared" si="196"/>
        <v>52.5</v>
      </c>
      <c r="R2516" s="15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60" hidden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5">
        <f t="shared" si="195"/>
        <v>19</v>
      </c>
      <c r="Q2517" s="5">
        <f t="shared" si="196"/>
        <v>77.5</v>
      </c>
      <c r="R2517" s="15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60" hidden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5">
        <f t="shared" si="195"/>
        <v>0</v>
      </c>
      <c r="Q2518" s="5">
        <f t="shared" si="196"/>
        <v>0</v>
      </c>
      <c r="R2518" s="15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60" hidden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5">
        <f t="shared" si="195"/>
        <v>10</v>
      </c>
      <c r="Q2519" s="5">
        <f t="shared" si="196"/>
        <v>53.55</v>
      </c>
      <c r="R2519" s="15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45" hidden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5">
        <f t="shared" si="195"/>
        <v>0</v>
      </c>
      <c r="Q2520" s="5">
        <f t="shared" si="196"/>
        <v>0</v>
      </c>
      <c r="R2520" s="15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45" hidden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5">
        <f t="shared" si="195"/>
        <v>0</v>
      </c>
      <c r="Q2521" s="5">
        <f t="shared" si="196"/>
        <v>16.25</v>
      </c>
      <c r="R2521" s="15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60" hidden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5">
        <f t="shared" si="195"/>
        <v>0</v>
      </c>
      <c r="Q2522" s="5">
        <f t="shared" si="196"/>
        <v>0</v>
      </c>
      <c r="R2522" s="15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60" hidden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5">
        <f t="shared" si="195"/>
        <v>109</v>
      </c>
      <c r="Q2523" s="5">
        <f t="shared" si="196"/>
        <v>103.68</v>
      </c>
      <c r="R2523" s="15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60" hidden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5">
        <f t="shared" si="195"/>
        <v>100</v>
      </c>
      <c r="Q2524" s="5">
        <f t="shared" si="196"/>
        <v>185.19</v>
      </c>
      <c r="R2524" s="15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45" hidden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5">
        <f t="shared" si="195"/>
        <v>156</v>
      </c>
      <c r="Q2525" s="5">
        <f t="shared" si="196"/>
        <v>54.15</v>
      </c>
      <c r="R2525" s="15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45" hidden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5">
        <f t="shared" si="195"/>
        <v>102</v>
      </c>
      <c r="Q2526" s="5">
        <f t="shared" si="196"/>
        <v>177.21</v>
      </c>
      <c r="R2526" s="15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45" hidden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5">
        <f t="shared" si="195"/>
        <v>100</v>
      </c>
      <c r="Q2527" s="5">
        <f t="shared" si="196"/>
        <v>100.33</v>
      </c>
      <c r="R2527" s="15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45" hidden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5">
        <f t="shared" si="195"/>
        <v>113</v>
      </c>
      <c r="Q2528" s="5">
        <f t="shared" si="196"/>
        <v>136.91</v>
      </c>
      <c r="R2528" s="15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45" hidden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5">
        <f t="shared" si="195"/>
        <v>102</v>
      </c>
      <c r="Q2529" s="5">
        <f t="shared" si="196"/>
        <v>57.54</v>
      </c>
      <c r="R2529" s="15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60" hidden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5">
        <f t="shared" si="195"/>
        <v>107</v>
      </c>
      <c r="Q2530" s="5">
        <f t="shared" si="196"/>
        <v>52.96</v>
      </c>
      <c r="R2530" s="15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30" hidden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5">
        <f t="shared" si="195"/>
        <v>104</v>
      </c>
      <c r="Q2531" s="5">
        <f t="shared" si="196"/>
        <v>82.33</v>
      </c>
      <c r="R2531" s="15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45" hidden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5">
        <f t="shared" si="195"/>
        <v>100</v>
      </c>
      <c r="Q2532" s="5">
        <f t="shared" si="196"/>
        <v>135.41999999999999</v>
      </c>
      <c r="R2532" s="15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60" hidden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5">
        <f t="shared" si="195"/>
        <v>100</v>
      </c>
      <c r="Q2533" s="5">
        <f t="shared" si="196"/>
        <v>74.069999999999993</v>
      </c>
      <c r="R2533" s="15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60" hidden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5">
        <f t="shared" si="195"/>
        <v>126</v>
      </c>
      <c r="Q2534" s="5">
        <f t="shared" si="196"/>
        <v>84.08</v>
      </c>
      <c r="R2534" s="15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60" hidden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5">
        <f t="shared" si="195"/>
        <v>111</v>
      </c>
      <c r="Q2535" s="5">
        <f t="shared" si="196"/>
        <v>61.03</v>
      </c>
      <c r="R2535" s="15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75" hidden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5">
        <f t="shared" si="195"/>
        <v>105</v>
      </c>
      <c r="Q2536" s="5">
        <f t="shared" si="196"/>
        <v>150</v>
      </c>
      <c r="R2536" s="15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hidden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5">
        <f t="shared" si="195"/>
        <v>104</v>
      </c>
      <c r="Q2537" s="5">
        <f t="shared" si="196"/>
        <v>266.08999999999997</v>
      </c>
      <c r="R2537" s="15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60" hidden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5">
        <f t="shared" si="195"/>
        <v>116</v>
      </c>
      <c r="Q2538" s="5">
        <f t="shared" si="196"/>
        <v>7.25</v>
      </c>
      <c r="R2538" s="15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45" hidden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5">
        <f t="shared" si="195"/>
        <v>110</v>
      </c>
      <c r="Q2539" s="5">
        <f t="shared" si="196"/>
        <v>100</v>
      </c>
      <c r="R2539" s="15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45" hidden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5">
        <f t="shared" si="195"/>
        <v>113</v>
      </c>
      <c r="Q2540" s="5">
        <f t="shared" si="196"/>
        <v>109.96</v>
      </c>
      <c r="R2540" s="15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60" hidden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5">
        <f t="shared" si="195"/>
        <v>100</v>
      </c>
      <c r="Q2541" s="5">
        <f t="shared" si="196"/>
        <v>169.92</v>
      </c>
      <c r="R2541" s="15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60" hidden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5">
        <f t="shared" si="195"/>
        <v>103</v>
      </c>
      <c r="Q2542" s="5">
        <f t="shared" si="196"/>
        <v>95.74</v>
      </c>
      <c r="R2542" s="15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60" hidden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5">
        <f t="shared" si="195"/>
        <v>107</v>
      </c>
      <c r="Q2543" s="5">
        <f t="shared" si="196"/>
        <v>59.46</v>
      </c>
      <c r="R2543" s="15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45" hidden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5">
        <f t="shared" si="195"/>
        <v>104</v>
      </c>
      <c r="Q2544" s="5">
        <f t="shared" si="196"/>
        <v>55.77</v>
      </c>
      <c r="R2544" s="15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60" hidden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5">
        <f t="shared" si="195"/>
        <v>156</v>
      </c>
      <c r="Q2545" s="5">
        <f t="shared" si="196"/>
        <v>30.08</v>
      </c>
      <c r="R2545" s="15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45" hidden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5">
        <f t="shared" si="195"/>
        <v>101</v>
      </c>
      <c r="Q2546" s="5">
        <f t="shared" si="196"/>
        <v>88.44</v>
      </c>
      <c r="R2546" s="15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45" hidden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5">
        <f t="shared" si="195"/>
        <v>195</v>
      </c>
      <c r="Q2547" s="5">
        <f t="shared" si="196"/>
        <v>64.03</v>
      </c>
      <c r="R2547" s="15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45" hidden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5">
        <f t="shared" si="195"/>
        <v>112</v>
      </c>
      <c r="Q2548" s="5">
        <f t="shared" si="196"/>
        <v>60.15</v>
      </c>
      <c r="R2548" s="15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60" hidden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5">
        <f t="shared" si="195"/>
        <v>120</v>
      </c>
      <c r="Q2549" s="5">
        <f t="shared" si="196"/>
        <v>49.19</v>
      </c>
      <c r="R2549" s="15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60" hidden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5">
        <f t="shared" si="195"/>
        <v>102</v>
      </c>
      <c r="Q2550" s="5">
        <f t="shared" si="196"/>
        <v>165.16</v>
      </c>
      <c r="R2550" s="15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45" hidden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5">
        <f t="shared" si="195"/>
        <v>103</v>
      </c>
      <c r="Q2551" s="5">
        <f t="shared" si="196"/>
        <v>43.62</v>
      </c>
      <c r="R2551" s="15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60" hidden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5">
        <f t="shared" si="195"/>
        <v>101</v>
      </c>
      <c r="Q2552" s="5">
        <f t="shared" si="196"/>
        <v>43.7</v>
      </c>
      <c r="R2552" s="15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45" hidden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5">
        <f t="shared" si="195"/>
        <v>103</v>
      </c>
      <c r="Q2553" s="5">
        <f t="shared" si="196"/>
        <v>67.42</v>
      </c>
      <c r="R2553" s="15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60" hidden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5">
        <f t="shared" si="195"/>
        <v>107</v>
      </c>
      <c r="Q2554" s="5">
        <f t="shared" si="196"/>
        <v>177.5</v>
      </c>
      <c r="R2554" s="15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45" hidden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5">
        <f t="shared" si="195"/>
        <v>156</v>
      </c>
      <c r="Q2555" s="5">
        <f t="shared" si="196"/>
        <v>38.880000000000003</v>
      </c>
      <c r="R2555" s="15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60" hidden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5">
        <f t="shared" si="195"/>
        <v>123</v>
      </c>
      <c r="Q2556" s="5">
        <f t="shared" si="196"/>
        <v>54.99</v>
      </c>
      <c r="R2556" s="15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60" hidden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5">
        <f t="shared" si="195"/>
        <v>107</v>
      </c>
      <c r="Q2557" s="5">
        <f t="shared" si="196"/>
        <v>61.34</v>
      </c>
      <c r="R2557" s="15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60" hidden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5">
        <f t="shared" si="195"/>
        <v>106</v>
      </c>
      <c r="Q2558" s="5">
        <f t="shared" si="196"/>
        <v>23.12</v>
      </c>
      <c r="R2558" s="15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30" hidden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5">
        <f t="shared" si="195"/>
        <v>118</v>
      </c>
      <c r="Q2559" s="5">
        <f t="shared" si="196"/>
        <v>29.61</v>
      </c>
      <c r="R2559" s="15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45" hidden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5">
        <f t="shared" si="195"/>
        <v>109</v>
      </c>
      <c r="Q2560" s="5">
        <f t="shared" si="196"/>
        <v>75.61</v>
      </c>
      <c r="R2560" s="15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60" hidden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5">
        <f t="shared" si="195"/>
        <v>111</v>
      </c>
      <c r="Q2561" s="5">
        <f t="shared" si="196"/>
        <v>35.6</v>
      </c>
      <c r="R2561" s="15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60" hidden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5">
        <f t="shared" si="195"/>
        <v>100</v>
      </c>
      <c r="Q2562" s="5">
        <f t="shared" si="196"/>
        <v>143</v>
      </c>
      <c r="R2562" s="15">
        <f t="shared" si="197"/>
        <v>42039.951087962967</v>
      </c>
      <c r="S2562" s="15">
        <f t="shared" si="198"/>
        <v>42069.951087962967</v>
      </c>
      <c r="T2562">
        <f t="shared" si="199"/>
        <v>2015</v>
      </c>
    </row>
    <row r="2563" spans="1:20" ht="60" hidden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5">
        <f t="shared" ref="P2563:P2626" si="200">ROUND(E2563/D2563*100,0)</f>
        <v>0</v>
      </c>
      <c r="Q2563" s="5">
        <f t="shared" ref="Q2563:Q2626" si="201">IFERROR(ROUND(E2563/L2563,2),0)</f>
        <v>0</v>
      </c>
      <c r="R2563" s="15">
        <f t="shared" ref="R2563:R2626" si="202">(((J2563/60/60)/24)+DATE(1970,1,1))</f>
        <v>42260.528807870374</v>
      </c>
      <c r="S2563" s="15">
        <f t="shared" ref="S2563:S2626" si="203">(((I2563/60/60)/24)+DATE(1970,1,1))</f>
        <v>42290.528807870374</v>
      </c>
      <c r="T2563">
        <f t="shared" ref="T2563:T2626" si="204">YEAR(R2563)</f>
        <v>2015</v>
      </c>
    </row>
    <row r="2564" spans="1:20" ht="60" hidden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5">
        <f t="shared" si="200"/>
        <v>1</v>
      </c>
      <c r="Q2564" s="5">
        <f t="shared" si="201"/>
        <v>25</v>
      </c>
      <c r="R2564" s="15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30" hidden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5">
        <f t="shared" si="200"/>
        <v>0</v>
      </c>
      <c r="Q2565" s="5">
        <f t="shared" si="201"/>
        <v>0</v>
      </c>
      <c r="R2565" s="15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45" hidden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5">
        <f t="shared" si="200"/>
        <v>0</v>
      </c>
      <c r="Q2566" s="5">
        <f t="shared" si="201"/>
        <v>0</v>
      </c>
      <c r="R2566" s="15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45" hidden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5">
        <f t="shared" si="200"/>
        <v>1</v>
      </c>
      <c r="Q2567" s="5">
        <f t="shared" si="201"/>
        <v>100</v>
      </c>
      <c r="R2567" s="15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45" hidden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5">
        <f t="shared" si="200"/>
        <v>0</v>
      </c>
      <c r="Q2568" s="5">
        <f t="shared" si="201"/>
        <v>0</v>
      </c>
      <c r="R2568" s="15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45" hidden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5">
        <f t="shared" si="200"/>
        <v>0</v>
      </c>
      <c r="Q2569" s="5">
        <f t="shared" si="201"/>
        <v>60</v>
      </c>
      <c r="R2569" s="15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60" hidden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5">
        <f t="shared" si="200"/>
        <v>1</v>
      </c>
      <c r="Q2570" s="5">
        <f t="shared" si="201"/>
        <v>50</v>
      </c>
      <c r="R2570" s="15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45" hidden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5">
        <f t="shared" si="200"/>
        <v>2</v>
      </c>
      <c r="Q2571" s="5">
        <f t="shared" si="201"/>
        <v>72.5</v>
      </c>
      <c r="R2571" s="15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45" hidden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5">
        <f t="shared" si="200"/>
        <v>1</v>
      </c>
      <c r="Q2572" s="5">
        <f t="shared" si="201"/>
        <v>29.5</v>
      </c>
      <c r="R2572" s="15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45" hidden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5">
        <f t="shared" si="200"/>
        <v>0</v>
      </c>
      <c r="Q2573" s="5">
        <f t="shared" si="201"/>
        <v>62.5</v>
      </c>
      <c r="R2573" s="15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45" hidden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5">
        <f t="shared" si="200"/>
        <v>0</v>
      </c>
      <c r="Q2574" s="5">
        <f t="shared" si="201"/>
        <v>0</v>
      </c>
      <c r="R2574" s="15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60" hidden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5">
        <f t="shared" si="200"/>
        <v>0</v>
      </c>
      <c r="Q2575" s="5">
        <f t="shared" si="201"/>
        <v>0</v>
      </c>
      <c r="R2575" s="15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60" hidden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5">
        <f t="shared" si="200"/>
        <v>0</v>
      </c>
      <c r="Q2576" s="5">
        <f t="shared" si="201"/>
        <v>0</v>
      </c>
      <c r="R2576" s="15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60" hidden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5">
        <f t="shared" si="200"/>
        <v>0</v>
      </c>
      <c r="Q2577" s="5">
        <f t="shared" si="201"/>
        <v>0</v>
      </c>
      <c r="R2577" s="15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30" hidden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5">
        <f t="shared" si="200"/>
        <v>0</v>
      </c>
      <c r="Q2578" s="5">
        <f t="shared" si="201"/>
        <v>0</v>
      </c>
      <c r="R2578" s="15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60" hidden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5">
        <f t="shared" si="200"/>
        <v>0</v>
      </c>
      <c r="Q2579" s="5">
        <f t="shared" si="201"/>
        <v>0</v>
      </c>
      <c r="R2579" s="15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60" hidden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5">
        <f t="shared" si="200"/>
        <v>0</v>
      </c>
      <c r="Q2580" s="5">
        <f t="shared" si="201"/>
        <v>0</v>
      </c>
      <c r="R2580" s="15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45" hidden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5">
        <f t="shared" si="200"/>
        <v>0</v>
      </c>
      <c r="Q2581" s="5">
        <f t="shared" si="201"/>
        <v>23.08</v>
      </c>
      <c r="R2581" s="15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45" hidden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5">
        <f t="shared" si="200"/>
        <v>1</v>
      </c>
      <c r="Q2582" s="5">
        <f t="shared" si="201"/>
        <v>25.5</v>
      </c>
      <c r="R2582" s="15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45" hidden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5">
        <f t="shared" si="200"/>
        <v>11</v>
      </c>
      <c r="Q2583" s="5">
        <f t="shared" si="201"/>
        <v>48.18</v>
      </c>
      <c r="R2583" s="15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30" hidden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5">
        <f t="shared" si="200"/>
        <v>0</v>
      </c>
      <c r="Q2584" s="5">
        <f t="shared" si="201"/>
        <v>1</v>
      </c>
      <c r="R2584" s="15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45" hidden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5">
        <f t="shared" si="200"/>
        <v>1</v>
      </c>
      <c r="Q2585" s="5">
        <f t="shared" si="201"/>
        <v>1</v>
      </c>
      <c r="R2585" s="15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45" hidden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5">
        <f t="shared" si="200"/>
        <v>0</v>
      </c>
      <c r="Q2586" s="5">
        <f t="shared" si="201"/>
        <v>0</v>
      </c>
      <c r="R2586" s="15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45" hidden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5">
        <f t="shared" si="200"/>
        <v>0</v>
      </c>
      <c r="Q2587" s="5">
        <f t="shared" si="201"/>
        <v>50</v>
      </c>
      <c r="R2587" s="15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30" hidden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5">
        <f t="shared" si="200"/>
        <v>0</v>
      </c>
      <c r="Q2588" s="5">
        <f t="shared" si="201"/>
        <v>5</v>
      </c>
      <c r="R2588" s="15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45" hidden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5">
        <f t="shared" si="200"/>
        <v>2</v>
      </c>
      <c r="Q2589" s="5">
        <f t="shared" si="201"/>
        <v>202.83</v>
      </c>
      <c r="R2589" s="15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60" hidden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5">
        <f t="shared" si="200"/>
        <v>4</v>
      </c>
      <c r="Q2590" s="5">
        <f t="shared" si="201"/>
        <v>29.13</v>
      </c>
      <c r="R2590" s="15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60" hidden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5">
        <f t="shared" si="200"/>
        <v>0</v>
      </c>
      <c r="Q2591" s="5">
        <f t="shared" si="201"/>
        <v>5</v>
      </c>
      <c r="R2591" s="15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60" hidden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5">
        <f t="shared" si="200"/>
        <v>0</v>
      </c>
      <c r="Q2592" s="5">
        <f t="shared" si="201"/>
        <v>0</v>
      </c>
      <c r="R2592" s="15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60" hidden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5">
        <f t="shared" si="200"/>
        <v>2</v>
      </c>
      <c r="Q2593" s="5">
        <f t="shared" si="201"/>
        <v>13</v>
      </c>
      <c r="R2593" s="15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60" hidden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5">
        <f t="shared" si="200"/>
        <v>0</v>
      </c>
      <c r="Q2594" s="5">
        <f t="shared" si="201"/>
        <v>50</v>
      </c>
      <c r="R2594" s="15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45" hidden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5">
        <f t="shared" si="200"/>
        <v>0</v>
      </c>
      <c r="Q2595" s="5">
        <f t="shared" si="201"/>
        <v>0</v>
      </c>
      <c r="R2595" s="15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45" hidden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5">
        <f t="shared" si="200"/>
        <v>0</v>
      </c>
      <c r="Q2596" s="5">
        <f t="shared" si="201"/>
        <v>1</v>
      </c>
      <c r="R2596" s="15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30" hidden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5">
        <f t="shared" si="200"/>
        <v>12</v>
      </c>
      <c r="Q2597" s="5">
        <f t="shared" si="201"/>
        <v>96.05</v>
      </c>
      <c r="R2597" s="15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60" hidden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5">
        <f t="shared" si="200"/>
        <v>24</v>
      </c>
      <c r="Q2598" s="5">
        <f t="shared" si="201"/>
        <v>305.77999999999997</v>
      </c>
      <c r="R2598" s="15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45" hidden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5">
        <f t="shared" si="200"/>
        <v>6</v>
      </c>
      <c r="Q2599" s="5">
        <f t="shared" si="201"/>
        <v>12.14</v>
      </c>
      <c r="R2599" s="15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45" hidden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5">
        <f t="shared" si="200"/>
        <v>39</v>
      </c>
      <c r="Q2600" s="5">
        <f t="shared" si="201"/>
        <v>83.57</v>
      </c>
      <c r="R2600" s="15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45" hidden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5">
        <f t="shared" si="200"/>
        <v>1</v>
      </c>
      <c r="Q2601" s="5">
        <f t="shared" si="201"/>
        <v>18</v>
      </c>
      <c r="R2601" s="15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45" hidden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5">
        <f t="shared" si="200"/>
        <v>7</v>
      </c>
      <c r="Q2602" s="5">
        <f t="shared" si="201"/>
        <v>115.53</v>
      </c>
      <c r="R2602" s="15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60" hidden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5">
        <f t="shared" si="200"/>
        <v>661</v>
      </c>
      <c r="Q2603" s="5">
        <f t="shared" si="201"/>
        <v>21.9</v>
      </c>
      <c r="R2603" s="15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45" hidden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5">
        <f t="shared" si="200"/>
        <v>326</v>
      </c>
      <c r="Q2604" s="5">
        <f t="shared" si="201"/>
        <v>80.02</v>
      </c>
      <c r="R2604" s="15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30" hidden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5">
        <f t="shared" si="200"/>
        <v>101</v>
      </c>
      <c r="Q2605" s="5">
        <f t="shared" si="201"/>
        <v>35.520000000000003</v>
      </c>
      <c r="R2605" s="15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45" hidden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5">
        <f t="shared" si="200"/>
        <v>104</v>
      </c>
      <c r="Q2606" s="5">
        <f t="shared" si="201"/>
        <v>64.930000000000007</v>
      </c>
      <c r="R2606" s="15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60" hidden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5">
        <f t="shared" si="200"/>
        <v>107</v>
      </c>
      <c r="Q2607" s="5">
        <f t="shared" si="201"/>
        <v>60.97</v>
      </c>
      <c r="R2607" s="15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75" hidden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5">
        <f t="shared" si="200"/>
        <v>110</v>
      </c>
      <c r="Q2608" s="5">
        <f t="shared" si="201"/>
        <v>31.44</v>
      </c>
      <c r="R2608" s="15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60" hidden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5">
        <f t="shared" si="200"/>
        <v>408</v>
      </c>
      <c r="Q2609" s="5">
        <f t="shared" si="201"/>
        <v>81.95</v>
      </c>
      <c r="R2609" s="15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45" hidden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5">
        <f t="shared" si="200"/>
        <v>224</v>
      </c>
      <c r="Q2610" s="5">
        <f t="shared" si="201"/>
        <v>58.93</v>
      </c>
      <c r="R2610" s="15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60" hidden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5">
        <f t="shared" si="200"/>
        <v>304</v>
      </c>
      <c r="Q2611" s="5">
        <f t="shared" si="201"/>
        <v>157.29</v>
      </c>
      <c r="R2611" s="15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45" hidden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5">
        <f t="shared" si="200"/>
        <v>141</v>
      </c>
      <c r="Q2612" s="5">
        <f t="shared" si="201"/>
        <v>55.76</v>
      </c>
      <c r="R2612" s="15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60" hidden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5">
        <f t="shared" si="200"/>
        <v>2791</v>
      </c>
      <c r="Q2613" s="5">
        <f t="shared" si="201"/>
        <v>83.8</v>
      </c>
      <c r="R2613" s="15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45" hidden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5">
        <f t="shared" si="200"/>
        <v>172</v>
      </c>
      <c r="Q2614" s="5">
        <f t="shared" si="201"/>
        <v>58.42</v>
      </c>
      <c r="R2614" s="15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60" hidden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5">
        <f t="shared" si="200"/>
        <v>101</v>
      </c>
      <c r="Q2615" s="5">
        <f t="shared" si="201"/>
        <v>270.57</v>
      </c>
      <c r="R2615" s="15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60" hidden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5">
        <f t="shared" si="200"/>
        <v>102</v>
      </c>
      <c r="Q2616" s="5">
        <f t="shared" si="201"/>
        <v>107.1</v>
      </c>
      <c r="R2616" s="15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60" hidden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5">
        <f t="shared" si="200"/>
        <v>170</v>
      </c>
      <c r="Q2617" s="5">
        <f t="shared" si="201"/>
        <v>47.18</v>
      </c>
      <c r="R2617" s="15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45" hidden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5">
        <f t="shared" si="200"/>
        <v>115</v>
      </c>
      <c r="Q2618" s="5">
        <f t="shared" si="201"/>
        <v>120.31</v>
      </c>
      <c r="R2618" s="15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60" hidden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5">
        <f t="shared" si="200"/>
        <v>878</v>
      </c>
      <c r="Q2619" s="5">
        <f t="shared" si="201"/>
        <v>27.6</v>
      </c>
      <c r="R2619" s="15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30" hidden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5">
        <f t="shared" si="200"/>
        <v>105</v>
      </c>
      <c r="Q2620" s="5">
        <f t="shared" si="201"/>
        <v>205.3</v>
      </c>
      <c r="R2620" s="15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60" hidden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5">
        <f t="shared" si="200"/>
        <v>188</v>
      </c>
      <c r="Q2621" s="5">
        <f t="shared" si="201"/>
        <v>35.549999999999997</v>
      </c>
      <c r="R2621" s="15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60" hidden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5">
        <f t="shared" si="200"/>
        <v>144</v>
      </c>
      <c r="Q2622" s="5">
        <f t="shared" si="201"/>
        <v>74.64</v>
      </c>
      <c r="R2622" s="15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60" hidden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5">
        <f t="shared" si="200"/>
        <v>146</v>
      </c>
      <c r="Q2623" s="5">
        <f t="shared" si="201"/>
        <v>47.06</v>
      </c>
      <c r="R2623" s="15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60" hidden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5">
        <f t="shared" si="200"/>
        <v>131</v>
      </c>
      <c r="Q2624" s="5">
        <f t="shared" si="201"/>
        <v>26.59</v>
      </c>
      <c r="R2624" s="15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60" hidden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5">
        <f t="shared" si="200"/>
        <v>114</v>
      </c>
      <c r="Q2625" s="5">
        <f t="shared" si="201"/>
        <v>36.770000000000003</v>
      </c>
      <c r="R2625" s="15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60" hidden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5">
        <f t="shared" si="200"/>
        <v>1379</v>
      </c>
      <c r="Q2626" s="5">
        <f t="shared" si="201"/>
        <v>31.82</v>
      </c>
      <c r="R2626" s="15">
        <f t="shared" si="202"/>
        <v>41144.42155092593</v>
      </c>
      <c r="S2626" s="15">
        <f t="shared" si="203"/>
        <v>41165.42155092593</v>
      </c>
      <c r="T2626">
        <f t="shared" si="204"/>
        <v>2012</v>
      </c>
    </row>
    <row r="2627" spans="1:20" ht="60" hidden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5">
        <f t="shared" ref="P2627:P2690" si="205">ROUND(E2627/D2627*100,0)</f>
        <v>956</v>
      </c>
      <c r="Q2627" s="5">
        <f t="shared" ref="Q2627:Q2690" si="206">IFERROR(ROUND(E2627/L2627,2),0)</f>
        <v>27.58</v>
      </c>
      <c r="R2627" s="15">
        <f t="shared" ref="R2627:R2690" si="207">(((J2627/60/60)/24)+DATE(1970,1,1))</f>
        <v>42658.810277777782</v>
      </c>
      <c r="S2627" s="15">
        <f t="shared" ref="S2627:S2690" si="208">(((I2627/60/60)/24)+DATE(1970,1,1))</f>
        <v>42683.851944444439</v>
      </c>
      <c r="T2627">
        <f t="shared" ref="T2627:T2690" si="209">YEAR(R2627)</f>
        <v>2016</v>
      </c>
    </row>
    <row r="2628" spans="1:20" ht="45" hidden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5">
        <f t="shared" si="205"/>
        <v>112</v>
      </c>
      <c r="Q2628" s="5">
        <f t="shared" si="206"/>
        <v>56</v>
      </c>
      <c r="R2628" s="15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60" hidden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5">
        <f t="shared" si="205"/>
        <v>647</v>
      </c>
      <c r="Q2629" s="5">
        <f t="shared" si="206"/>
        <v>21.56</v>
      </c>
      <c r="R2629" s="15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45" hidden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5">
        <f t="shared" si="205"/>
        <v>110</v>
      </c>
      <c r="Q2630" s="5">
        <f t="shared" si="206"/>
        <v>44.1</v>
      </c>
      <c r="R2630" s="15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45" hidden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5">
        <f t="shared" si="205"/>
        <v>128</v>
      </c>
      <c r="Q2631" s="5">
        <f t="shared" si="206"/>
        <v>63.87</v>
      </c>
      <c r="R2631" s="15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60" hidden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5">
        <f t="shared" si="205"/>
        <v>158</v>
      </c>
      <c r="Q2632" s="5">
        <f t="shared" si="206"/>
        <v>38.99</v>
      </c>
      <c r="R2632" s="15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45" hidden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5">
        <f t="shared" si="205"/>
        <v>115</v>
      </c>
      <c r="Q2633" s="5">
        <f t="shared" si="206"/>
        <v>80.19</v>
      </c>
      <c r="R2633" s="15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45" hidden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5">
        <f t="shared" si="205"/>
        <v>137</v>
      </c>
      <c r="Q2634" s="5">
        <f t="shared" si="206"/>
        <v>34.9</v>
      </c>
      <c r="R2634" s="15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60" hidden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5">
        <f t="shared" si="205"/>
        <v>355</v>
      </c>
      <c r="Q2635" s="5">
        <f t="shared" si="206"/>
        <v>89.1</v>
      </c>
      <c r="R2635" s="15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45" hidden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5">
        <f t="shared" si="205"/>
        <v>106</v>
      </c>
      <c r="Q2636" s="5">
        <f t="shared" si="206"/>
        <v>39.44</v>
      </c>
      <c r="R2636" s="15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60" hidden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5">
        <f t="shared" si="205"/>
        <v>100</v>
      </c>
      <c r="Q2637" s="5">
        <f t="shared" si="206"/>
        <v>136.9</v>
      </c>
      <c r="R2637" s="15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60" hidden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5">
        <f t="shared" si="205"/>
        <v>187</v>
      </c>
      <c r="Q2638" s="5">
        <f t="shared" si="206"/>
        <v>37.46</v>
      </c>
      <c r="R2638" s="15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45" hidden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5">
        <f t="shared" si="205"/>
        <v>166</v>
      </c>
      <c r="Q2639" s="5">
        <f t="shared" si="206"/>
        <v>31.96</v>
      </c>
      <c r="R2639" s="15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45" hidden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5">
        <f t="shared" si="205"/>
        <v>102</v>
      </c>
      <c r="Q2640" s="5">
        <f t="shared" si="206"/>
        <v>25.21</v>
      </c>
      <c r="R2640" s="15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60" hidden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5">
        <f t="shared" si="205"/>
        <v>164</v>
      </c>
      <c r="Q2641" s="5">
        <f t="shared" si="206"/>
        <v>10.039999999999999</v>
      </c>
      <c r="R2641" s="15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75" hidden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5">
        <f t="shared" si="205"/>
        <v>106</v>
      </c>
      <c r="Q2642" s="5">
        <f t="shared" si="206"/>
        <v>45.94</v>
      </c>
      <c r="R2642" s="15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30" hidden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5">
        <f t="shared" si="205"/>
        <v>1</v>
      </c>
      <c r="Q2643" s="5">
        <f t="shared" si="206"/>
        <v>15</v>
      </c>
      <c r="R2643" s="15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60" hidden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5">
        <f t="shared" si="205"/>
        <v>0</v>
      </c>
      <c r="Q2644" s="5">
        <f t="shared" si="206"/>
        <v>0</v>
      </c>
      <c r="R2644" s="15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60" hidden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5">
        <f t="shared" si="205"/>
        <v>34</v>
      </c>
      <c r="Q2645" s="5">
        <f t="shared" si="206"/>
        <v>223.58</v>
      </c>
      <c r="R2645" s="15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45" hidden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5">
        <f t="shared" si="205"/>
        <v>2</v>
      </c>
      <c r="Q2646" s="5">
        <f t="shared" si="206"/>
        <v>39.479999999999997</v>
      </c>
      <c r="R2646" s="15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60" hidden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5">
        <f t="shared" si="205"/>
        <v>11</v>
      </c>
      <c r="Q2647" s="5">
        <f t="shared" si="206"/>
        <v>91.3</v>
      </c>
      <c r="R2647" s="15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45" hidden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5">
        <f t="shared" si="205"/>
        <v>8</v>
      </c>
      <c r="Q2648" s="5">
        <f t="shared" si="206"/>
        <v>78.67</v>
      </c>
      <c r="R2648" s="15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60" hidden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5">
        <f t="shared" si="205"/>
        <v>1</v>
      </c>
      <c r="Q2649" s="5">
        <f t="shared" si="206"/>
        <v>12</v>
      </c>
      <c r="R2649" s="15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60" hidden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5">
        <f t="shared" si="205"/>
        <v>1</v>
      </c>
      <c r="Q2650" s="5">
        <f t="shared" si="206"/>
        <v>17.670000000000002</v>
      </c>
      <c r="R2650" s="15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30" hidden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5">
        <f t="shared" si="205"/>
        <v>0</v>
      </c>
      <c r="Q2651" s="5">
        <f t="shared" si="206"/>
        <v>41.33</v>
      </c>
      <c r="R2651" s="15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60" hidden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5">
        <f t="shared" si="205"/>
        <v>1</v>
      </c>
      <c r="Q2652" s="5">
        <f t="shared" si="206"/>
        <v>71.599999999999994</v>
      </c>
      <c r="R2652" s="15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60" hidden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5">
        <f t="shared" si="205"/>
        <v>2</v>
      </c>
      <c r="Q2653" s="5">
        <f t="shared" si="206"/>
        <v>307.82</v>
      </c>
      <c r="R2653" s="15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60" hidden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5">
        <f t="shared" si="205"/>
        <v>1</v>
      </c>
      <c r="Q2654" s="5">
        <f t="shared" si="206"/>
        <v>80.45</v>
      </c>
      <c r="R2654" s="15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45" hidden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5">
        <f t="shared" si="205"/>
        <v>12</v>
      </c>
      <c r="Q2655" s="5">
        <f t="shared" si="206"/>
        <v>83.94</v>
      </c>
      <c r="R2655" s="15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60" hidden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5">
        <f t="shared" si="205"/>
        <v>0</v>
      </c>
      <c r="Q2656" s="5">
        <f t="shared" si="206"/>
        <v>8.5</v>
      </c>
      <c r="R2656" s="15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hidden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5">
        <f t="shared" si="205"/>
        <v>21</v>
      </c>
      <c r="Q2657" s="5">
        <f t="shared" si="206"/>
        <v>73.37</v>
      </c>
      <c r="R2657" s="15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30" hidden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5">
        <f t="shared" si="205"/>
        <v>11</v>
      </c>
      <c r="Q2658" s="5">
        <f t="shared" si="206"/>
        <v>112.86</v>
      </c>
      <c r="R2658" s="15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60" hidden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5">
        <f t="shared" si="205"/>
        <v>19</v>
      </c>
      <c r="Q2659" s="5">
        <f t="shared" si="206"/>
        <v>95.28</v>
      </c>
      <c r="R2659" s="15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45" hidden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5">
        <f t="shared" si="205"/>
        <v>0</v>
      </c>
      <c r="Q2660" s="5">
        <f t="shared" si="206"/>
        <v>22.75</v>
      </c>
      <c r="R2660" s="15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hidden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5">
        <f t="shared" si="205"/>
        <v>3</v>
      </c>
      <c r="Q2661" s="5">
        <f t="shared" si="206"/>
        <v>133.30000000000001</v>
      </c>
      <c r="R2661" s="15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60" hidden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5">
        <f t="shared" si="205"/>
        <v>0</v>
      </c>
      <c r="Q2662" s="5">
        <f t="shared" si="206"/>
        <v>3.8</v>
      </c>
      <c r="R2662" s="15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45" hidden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5">
        <f t="shared" si="205"/>
        <v>103</v>
      </c>
      <c r="Q2663" s="5">
        <f t="shared" si="206"/>
        <v>85.75</v>
      </c>
      <c r="R2663" s="15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45" hidden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5">
        <f t="shared" si="205"/>
        <v>107</v>
      </c>
      <c r="Q2664" s="5">
        <f t="shared" si="206"/>
        <v>267</v>
      </c>
      <c r="R2664" s="15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60" hidden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5">
        <f t="shared" si="205"/>
        <v>105</v>
      </c>
      <c r="Q2665" s="5">
        <f t="shared" si="206"/>
        <v>373.56</v>
      </c>
      <c r="R2665" s="15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60" hidden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5">
        <f t="shared" si="205"/>
        <v>103</v>
      </c>
      <c r="Q2666" s="5">
        <f t="shared" si="206"/>
        <v>174.04</v>
      </c>
      <c r="R2666" s="15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60" hidden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5">
        <f t="shared" si="205"/>
        <v>123</v>
      </c>
      <c r="Q2667" s="5">
        <f t="shared" si="206"/>
        <v>93.7</v>
      </c>
      <c r="R2667" s="15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60" hidden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5">
        <f t="shared" si="205"/>
        <v>159</v>
      </c>
      <c r="Q2668" s="5">
        <f t="shared" si="206"/>
        <v>77.33</v>
      </c>
      <c r="R2668" s="15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60" hidden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5">
        <f t="shared" si="205"/>
        <v>111</v>
      </c>
      <c r="Q2669" s="5">
        <f t="shared" si="206"/>
        <v>92.22</v>
      </c>
      <c r="R2669" s="15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30" hidden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5">
        <f t="shared" si="205"/>
        <v>171</v>
      </c>
      <c r="Q2670" s="5">
        <f t="shared" si="206"/>
        <v>60.96</v>
      </c>
      <c r="R2670" s="15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60" hidden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5">
        <f t="shared" si="205"/>
        <v>125</v>
      </c>
      <c r="Q2671" s="5">
        <f t="shared" si="206"/>
        <v>91</v>
      </c>
      <c r="R2671" s="15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60" hidden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5">
        <f t="shared" si="205"/>
        <v>6</v>
      </c>
      <c r="Q2672" s="5">
        <f t="shared" si="206"/>
        <v>41.58</v>
      </c>
      <c r="R2672" s="15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45" hidden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5">
        <f t="shared" si="205"/>
        <v>11</v>
      </c>
      <c r="Q2673" s="5">
        <f t="shared" si="206"/>
        <v>33.76</v>
      </c>
      <c r="R2673" s="15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60" hidden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5">
        <f t="shared" si="205"/>
        <v>33</v>
      </c>
      <c r="Q2674" s="5">
        <f t="shared" si="206"/>
        <v>70.62</v>
      </c>
      <c r="R2674" s="15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60" hidden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5">
        <f t="shared" si="205"/>
        <v>28</v>
      </c>
      <c r="Q2675" s="5">
        <f t="shared" si="206"/>
        <v>167.15</v>
      </c>
      <c r="R2675" s="15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60" hidden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5">
        <f t="shared" si="205"/>
        <v>63</v>
      </c>
      <c r="Q2676" s="5">
        <f t="shared" si="206"/>
        <v>128.62</v>
      </c>
      <c r="R2676" s="15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60" hidden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5">
        <f t="shared" si="205"/>
        <v>8</v>
      </c>
      <c r="Q2677" s="5">
        <f t="shared" si="206"/>
        <v>65.41</v>
      </c>
      <c r="R2677" s="15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60" hidden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5">
        <f t="shared" si="205"/>
        <v>50</v>
      </c>
      <c r="Q2678" s="5">
        <f t="shared" si="206"/>
        <v>117.56</v>
      </c>
      <c r="R2678" s="15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45" hidden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5">
        <f t="shared" si="205"/>
        <v>18</v>
      </c>
      <c r="Q2679" s="5">
        <f t="shared" si="206"/>
        <v>126.48</v>
      </c>
      <c r="R2679" s="15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60" hidden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5">
        <f t="shared" si="205"/>
        <v>0</v>
      </c>
      <c r="Q2680" s="5">
        <f t="shared" si="206"/>
        <v>550</v>
      </c>
      <c r="R2680" s="15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60" hidden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5">
        <f t="shared" si="205"/>
        <v>0</v>
      </c>
      <c r="Q2681" s="5">
        <f t="shared" si="206"/>
        <v>44</v>
      </c>
      <c r="R2681" s="15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hidden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5">
        <f t="shared" si="205"/>
        <v>1</v>
      </c>
      <c r="Q2682" s="5">
        <f t="shared" si="206"/>
        <v>69</v>
      </c>
      <c r="R2682" s="15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45" hidden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5">
        <f t="shared" si="205"/>
        <v>1</v>
      </c>
      <c r="Q2683" s="5">
        <f t="shared" si="206"/>
        <v>27.5</v>
      </c>
      <c r="R2683" s="15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45" hidden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5">
        <f t="shared" si="205"/>
        <v>28</v>
      </c>
      <c r="Q2684" s="5">
        <f t="shared" si="206"/>
        <v>84.9</v>
      </c>
      <c r="R2684" s="15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60" hidden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5">
        <f t="shared" si="205"/>
        <v>0</v>
      </c>
      <c r="Q2685" s="5">
        <f t="shared" si="206"/>
        <v>12</v>
      </c>
      <c r="R2685" s="15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60" hidden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5">
        <f t="shared" si="205"/>
        <v>1</v>
      </c>
      <c r="Q2686" s="5">
        <f t="shared" si="206"/>
        <v>200</v>
      </c>
      <c r="R2686" s="15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60" hidden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5">
        <f t="shared" si="205"/>
        <v>0</v>
      </c>
      <c r="Q2687" s="5">
        <f t="shared" si="206"/>
        <v>10</v>
      </c>
      <c r="R2687" s="15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60" hidden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5">
        <f t="shared" si="205"/>
        <v>0</v>
      </c>
      <c r="Q2688" s="5">
        <f t="shared" si="206"/>
        <v>0</v>
      </c>
      <c r="R2688" s="15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45" hidden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5">
        <f t="shared" si="205"/>
        <v>0</v>
      </c>
      <c r="Q2689" s="5">
        <f t="shared" si="206"/>
        <v>0</v>
      </c>
      <c r="R2689" s="15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30" hidden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5">
        <f t="shared" si="205"/>
        <v>0</v>
      </c>
      <c r="Q2690" s="5">
        <f t="shared" si="206"/>
        <v>5.29</v>
      </c>
      <c r="R2690" s="15">
        <f t="shared" si="207"/>
        <v>42028.118865740747</v>
      </c>
      <c r="S2690" s="15">
        <f t="shared" si="208"/>
        <v>42059.125</v>
      </c>
      <c r="T2690">
        <f t="shared" si="209"/>
        <v>2015</v>
      </c>
    </row>
    <row r="2691" spans="1:20" ht="60" hidden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5">
        <f t="shared" ref="P2691:P2754" si="210">ROUND(E2691/D2691*100,0)</f>
        <v>0</v>
      </c>
      <c r="Q2691" s="5">
        <f t="shared" ref="Q2691:Q2754" si="211">IFERROR(ROUND(E2691/L2691,2),0)</f>
        <v>1</v>
      </c>
      <c r="R2691" s="15">
        <f t="shared" ref="R2691:R2754" si="212">(((J2691/60/60)/24)+DATE(1970,1,1))</f>
        <v>42551.961689814809</v>
      </c>
      <c r="S2691" s="15">
        <f t="shared" ref="S2691:S2754" si="213">(((I2691/60/60)/24)+DATE(1970,1,1))</f>
        <v>42581.961689814809</v>
      </c>
      <c r="T2691">
        <f t="shared" ref="T2691:T2754" si="214">YEAR(R2691)</f>
        <v>2016</v>
      </c>
    </row>
    <row r="2692" spans="1:20" ht="60" hidden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5">
        <f t="shared" si="210"/>
        <v>11</v>
      </c>
      <c r="Q2692" s="5">
        <f t="shared" si="211"/>
        <v>72.760000000000005</v>
      </c>
      <c r="R2692" s="15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30" hidden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5">
        <f t="shared" si="210"/>
        <v>0</v>
      </c>
      <c r="Q2693" s="5">
        <f t="shared" si="211"/>
        <v>17.5</v>
      </c>
      <c r="R2693" s="15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45" hidden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5">
        <f t="shared" si="210"/>
        <v>1</v>
      </c>
      <c r="Q2694" s="5">
        <f t="shared" si="211"/>
        <v>25</v>
      </c>
      <c r="R2694" s="15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60" hidden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5">
        <f t="shared" si="210"/>
        <v>1</v>
      </c>
      <c r="Q2695" s="5">
        <f t="shared" si="211"/>
        <v>13.33</v>
      </c>
      <c r="R2695" s="15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60" hidden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5">
        <f t="shared" si="210"/>
        <v>0</v>
      </c>
      <c r="Q2696" s="5">
        <f t="shared" si="211"/>
        <v>1</v>
      </c>
      <c r="R2696" s="15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45" hidden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5">
        <f t="shared" si="210"/>
        <v>0</v>
      </c>
      <c r="Q2697" s="5">
        <f t="shared" si="211"/>
        <v>23.67</v>
      </c>
      <c r="R2697" s="15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60" hidden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5">
        <f t="shared" si="210"/>
        <v>6</v>
      </c>
      <c r="Q2698" s="5">
        <f t="shared" si="211"/>
        <v>89.21</v>
      </c>
      <c r="R2698" s="15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45" hidden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5">
        <f t="shared" si="210"/>
        <v>26</v>
      </c>
      <c r="Q2699" s="5">
        <f t="shared" si="211"/>
        <v>116.56</v>
      </c>
      <c r="R2699" s="15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45" hidden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5">
        <f t="shared" si="210"/>
        <v>0</v>
      </c>
      <c r="Q2700" s="5">
        <f t="shared" si="211"/>
        <v>13.01</v>
      </c>
      <c r="R2700" s="15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45" hidden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5">
        <f t="shared" si="210"/>
        <v>0</v>
      </c>
      <c r="Q2701" s="5">
        <f t="shared" si="211"/>
        <v>0</v>
      </c>
      <c r="R2701" s="15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45" hidden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5">
        <f t="shared" si="210"/>
        <v>1</v>
      </c>
      <c r="Q2702" s="5">
        <f t="shared" si="211"/>
        <v>17.5</v>
      </c>
      <c r="R2702" s="15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60" hidden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5">
        <f t="shared" si="210"/>
        <v>46</v>
      </c>
      <c r="Q2703" s="5">
        <f t="shared" si="211"/>
        <v>34.130000000000003</v>
      </c>
      <c r="R2703" s="15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60" hidden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5">
        <f t="shared" si="210"/>
        <v>34</v>
      </c>
      <c r="Q2704" s="5">
        <f t="shared" si="211"/>
        <v>132.35</v>
      </c>
      <c r="R2704" s="15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45" hidden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5">
        <f t="shared" si="210"/>
        <v>104</v>
      </c>
      <c r="Q2705" s="5">
        <f t="shared" si="211"/>
        <v>922.22</v>
      </c>
      <c r="R2705" s="15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60" hidden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5">
        <f t="shared" si="210"/>
        <v>6</v>
      </c>
      <c r="Q2706" s="5">
        <f t="shared" si="211"/>
        <v>163.57</v>
      </c>
      <c r="R2706" s="15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30" hidden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5">
        <f t="shared" si="210"/>
        <v>11</v>
      </c>
      <c r="Q2707" s="5">
        <f t="shared" si="211"/>
        <v>217.38</v>
      </c>
      <c r="R2707" s="15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45" hidden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5">
        <f t="shared" si="210"/>
        <v>112</v>
      </c>
      <c r="Q2708" s="5">
        <f t="shared" si="211"/>
        <v>149.44</v>
      </c>
      <c r="R2708" s="15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45" hidden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5">
        <f t="shared" si="210"/>
        <v>351</v>
      </c>
      <c r="Q2709" s="5">
        <f t="shared" si="211"/>
        <v>71.239999999999995</v>
      </c>
      <c r="R2709" s="15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45" hidden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5">
        <f t="shared" si="210"/>
        <v>233</v>
      </c>
      <c r="Q2710" s="5">
        <f t="shared" si="211"/>
        <v>44.46</v>
      </c>
      <c r="R2710" s="15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45" hidden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5">
        <f t="shared" si="210"/>
        <v>102</v>
      </c>
      <c r="Q2711" s="5">
        <f t="shared" si="211"/>
        <v>164.94</v>
      </c>
      <c r="R2711" s="15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30" hidden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5">
        <f t="shared" si="210"/>
        <v>154</v>
      </c>
      <c r="Q2712" s="5">
        <f t="shared" si="211"/>
        <v>84.87</v>
      </c>
      <c r="R2712" s="15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60" hidden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5">
        <f t="shared" si="210"/>
        <v>101</v>
      </c>
      <c r="Q2713" s="5">
        <f t="shared" si="211"/>
        <v>53.95</v>
      </c>
      <c r="R2713" s="15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60" hidden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5">
        <f t="shared" si="210"/>
        <v>131</v>
      </c>
      <c r="Q2714" s="5">
        <f t="shared" si="211"/>
        <v>50.53</v>
      </c>
      <c r="R2714" s="15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60" hidden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5">
        <f t="shared" si="210"/>
        <v>102</v>
      </c>
      <c r="Q2715" s="5">
        <f t="shared" si="211"/>
        <v>108</v>
      </c>
      <c r="R2715" s="15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45" hidden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5">
        <f t="shared" si="210"/>
        <v>116</v>
      </c>
      <c r="Q2716" s="5">
        <f t="shared" si="211"/>
        <v>95.37</v>
      </c>
      <c r="R2716" s="15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60" hidden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5">
        <f t="shared" si="210"/>
        <v>265</v>
      </c>
      <c r="Q2717" s="5">
        <f t="shared" si="211"/>
        <v>57.63</v>
      </c>
      <c r="R2717" s="15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75" hidden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5">
        <f t="shared" si="210"/>
        <v>120</v>
      </c>
      <c r="Q2718" s="5">
        <f t="shared" si="211"/>
        <v>64.16</v>
      </c>
      <c r="R2718" s="15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45" hidden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5">
        <f t="shared" si="210"/>
        <v>120</v>
      </c>
      <c r="Q2719" s="5">
        <f t="shared" si="211"/>
        <v>92.39</v>
      </c>
      <c r="R2719" s="15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60" hidden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5">
        <f t="shared" si="210"/>
        <v>104</v>
      </c>
      <c r="Q2720" s="5">
        <f t="shared" si="211"/>
        <v>125.98</v>
      </c>
      <c r="R2720" s="15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60" hidden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5">
        <f t="shared" si="210"/>
        <v>109</v>
      </c>
      <c r="Q2721" s="5">
        <f t="shared" si="211"/>
        <v>94.64</v>
      </c>
      <c r="R2721" s="15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45" hidden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5">
        <f t="shared" si="210"/>
        <v>118</v>
      </c>
      <c r="Q2722" s="5">
        <f t="shared" si="211"/>
        <v>170.7</v>
      </c>
      <c r="R2722" s="15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60" hidden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5">
        <f t="shared" si="210"/>
        <v>1462</v>
      </c>
      <c r="Q2723" s="5">
        <f t="shared" si="211"/>
        <v>40.76</v>
      </c>
      <c r="R2723" s="15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60" hidden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5">
        <f t="shared" si="210"/>
        <v>253</v>
      </c>
      <c r="Q2724" s="5">
        <f t="shared" si="211"/>
        <v>68.25</v>
      </c>
      <c r="R2724" s="15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60" hidden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5">
        <f t="shared" si="210"/>
        <v>140</v>
      </c>
      <c r="Q2725" s="5">
        <f t="shared" si="211"/>
        <v>95.49</v>
      </c>
      <c r="R2725" s="15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60" hidden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5">
        <f t="shared" si="210"/>
        <v>297</v>
      </c>
      <c r="Q2726" s="5">
        <f t="shared" si="211"/>
        <v>7.19</v>
      </c>
      <c r="R2726" s="15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45" hidden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5">
        <f t="shared" si="210"/>
        <v>145</v>
      </c>
      <c r="Q2727" s="5">
        <f t="shared" si="211"/>
        <v>511.65</v>
      </c>
      <c r="R2727" s="15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hidden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5">
        <f t="shared" si="210"/>
        <v>106</v>
      </c>
      <c r="Q2728" s="5">
        <f t="shared" si="211"/>
        <v>261.75</v>
      </c>
      <c r="R2728" s="15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45" hidden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5">
        <f t="shared" si="210"/>
        <v>493</v>
      </c>
      <c r="Q2729" s="5">
        <f t="shared" si="211"/>
        <v>69.760000000000005</v>
      </c>
      <c r="R2729" s="15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30" hidden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5">
        <f t="shared" si="210"/>
        <v>202</v>
      </c>
      <c r="Q2730" s="5">
        <f t="shared" si="211"/>
        <v>77.23</v>
      </c>
      <c r="R2730" s="15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30" hidden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5">
        <f t="shared" si="210"/>
        <v>104</v>
      </c>
      <c r="Q2731" s="5">
        <f t="shared" si="211"/>
        <v>340.57</v>
      </c>
      <c r="R2731" s="15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45" hidden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5">
        <f t="shared" si="210"/>
        <v>170</v>
      </c>
      <c r="Q2732" s="5">
        <f t="shared" si="211"/>
        <v>67.42</v>
      </c>
      <c r="R2732" s="15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60" hidden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5">
        <f t="shared" si="210"/>
        <v>104</v>
      </c>
      <c r="Q2733" s="5">
        <f t="shared" si="211"/>
        <v>845.7</v>
      </c>
      <c r="R2733" s="15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60" hidden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5">
        <f t="shared" si="210"/>
        <v>118</v>
      </c>
      <c r="Q2734" s="5">
        <f t="shared" si="211"/>
        <v>97.19</v>
      </c>
      <c r="R2734" s="15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60" hidden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5">
        <f t="shared" si="210"/>
        <v>108</v>
      </c>
      <c r="Q2735" s="5">
        <f t="shared" si="211"/>
        <v>451.84</v>
      </c>
      <c r="R2735" s="15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60" hidden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5">
        <f t="shared" si="210"/>
        <v>2260300</v>
      </c>
      <c r="Q2736" s="5">
        <f t="shared" si="211"/>
        <v>138.66999999999999</v>
      </c>
      <c r="R2736" s="15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60" hidden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5">
        <f t="shared" si="210"/>
        <v>978</v>
      </c>
      <c r="Q2737" s="5">
        <f t="shared" si="211"/>
        <v>21.64</v>
      </c>
      <c r="R2737" s="15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75" hidden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5">
        <f t="shared" si="210"/>
        <v>123</v>
      </c>
      <c r="Q2738" s="5">
        <f t="shared" si="211"/>
        <v>169.52</v>
      </c>
      <c r="R2738" s="15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60" hidden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5">
        <f t="shared" si="210"/>
        <v>246</v>
      </c>
      <c r="Q2739" s="5">
        <f t="shared" si="211"/>
        <v>161.88</v>
      </c>
      <c r="R2739" s="15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45" hidden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5">
        <f t="shared" si="210"/>
        <v>148</v>
      </c>
      <c r="Q2740" s="5">
        <f t="shared" si="211"/>
        <v>493.13</v>
      </c>
      <c r="R2740" s="15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60" hidden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5">
        <f t="shared" si="210"/>
        <v>384</v>
      </c>
      <c r="Q2741" s="5">
        <f t="shared" si="211"/>
        <v>22.12</v>
      </c>
      <c r="R2741" s="15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45" hidden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5">
        <f t="shared" si="210"/>
        <v>103</v>
      </c>
      <c r="Q2742" s="5">
        <f t="shared" si="211"/>
        <v>18.239999999999998</v>
      </c>
      <c r="R2742" s="15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30" hidden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5">
        <f t="shared" si="210"/>
        <v>0</v>
      </c>
      <c r="Q2743" s="5">
        <f t="shared" si="211"/>
        <v>8.75</v>
      </c>
      <c r="R2743" s="15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45" hidden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5">
        <f t="shared" si="210"/>
        <v>29</v>
      </c>
      <c r="Q2744" s="5">
        <f t="shared" si="211"/>
        <v>40.61</v>
      </c>
      <c r="R2744" s="15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60" hidden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5">
        <f t="shared" si="210"/>
        <v>0</v>
      </c>
      <c r="Q2745" s="5">
        <f t="shared" si="211"/>
        <v>0</v>
      </c>
      <c r="R2745" s="15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60" hidden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5">
        <f t="shared" si="210"/>
        <v>5</v>
      </c>
      <c r="Q2746" s="5">
        <f t="shared" si="211"/>
        <v>37.950000000000003</v>
      </c>
      <c r="R2746" s="15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60" hidden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5">
        <f t="shared" si="210"/>
        <v>22</v>
      </c>
      <c r="Q2747" s="5">
        <f t="shared" si="211"/>
        <v>35.729999999999997</v>
      </c>
      <c r="R2747" s="15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60" hidden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5">
        <f t="shared" si="210"/>
        <v>27</v>
      </c>
      <c r="Q2748" s="5">
        <f t="shared" si="211"/>
        <v>42.16</v>
      </c>
      <c r="R2748" s="15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45" hidden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5">
        <f t="shared" si="210"/>
        <v>28</v>
      </c>
      <c r="Q2749" s="5">
        <f t="shared" si="211"/>
        <v>35</v>
      </c>
      <c r="R2749" s="15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45" hidden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5">
        <f t="shared" si="210"/>
        <v>1</v>
      </c>
      <c r="Q2750" s="5">
        <f t="shared" si="211"/>
        <v>13.25</v>
      </c>
      <c r="R2750" s="15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30" hidden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5">
        <f t="shared" si="210"/>
        <v>1</v>
      </c>
      <c r="Q2751" s="5">
        <f t="shared" si="211"/>
        <v>55</v>
      </c>
      <c r="R2751" s="15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45" hidden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5">
        <f t="shared" si="210"/>
        <v>0</v>
      </c>
      <c r="Q2752" s="5">
        <f t="shared" si="211"/>
        <v>0</v>
      </c>
      <c r="R2752" s="15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60" hidden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5">
        <f t="shared" si="210"/>
        <v>0</v>
      </c>
      <c r="Q2753" s="5">
        <f t="shared" si="211"/>
        <v>0</v>
      </c>
      <c r="R2753" s="15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60" hidden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5">
        <f t="shared" si="210"/>
        <v>11</v>
      </c>
      <c r="Q2754" s="5">
        <f t="shared" si="211"/>
        <v>39.29</v>
      </c>
      <c r="R2754" s="15">
        <f t="shared" si="212"/>
        <v>40855.765092592592</v>
      </c>
      <c r="S2754" s="15">
        <f t="shared" si="213"/>
        <v>40895.765092592592</v>
      </c>
      <c r="T2754">
        <f t="shared" si="214"/>
        <v>2011</v>
      </c>
    </row>
    <row r="2755" spans="1:20" ht="45" hidden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5">
        <f t="shared" ref="P2755:P2818" si="215">ROUND(E2755/D2755*100,0)</f>
        <v>19</v>
      </c>
      <c r="Q2755" s="5">
        <f t="shared" ref="Q2755:Q2818" si="216">IFERROR(ROUND(E2755/L2755,2),0)</f>
        <v>47.5</v>
      </c>
      <c r="R2755" s="15">
        <f t="shared" ref="R2755:R2818" si="217">(((J2755/60/60)/24)+DATE(1970,1,1))</f>
        <v>41117.900729166664</v>
      </c>
      <c r="S2755" s="15">
        <f t="shared" ref="S2755:S2818" si="218">(((I2755/60/60)/24)+DATE(1970,1,1))</f>
        <v>41147.900729166664</v>
      </c>
      <c r="T2755">
        <f t="shared" ref="T2755:T2818" si="219">YEAR(R2755)</f>
        <v>2012</v>
      </c>
    </row>
    <row r="2756" spans="1:20" ht="45" hidden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5">
        <f t="shared" si="215"/>
        <v>0</v>
      </c>
      <c r="Q2756" s="5">
        <f t="shared" si="216"/>
        <v>0</v>
      </c>
      <c r="R2756" s="15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45" hidden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5">
        <f t="shared" si="215"/>
        <v>52</v>
      </c>
      <c r="Q2757" s="5">
        <f t="shared" si="216"/>
        <v>17.329999999999998</v>
      </c>
      <c r="R2757" s="15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45" hidden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5">
        <f t="shared" si="215"/>
        <v>10</v>
      </c>
      <c r="Q2758" s="5">
        <f t="shared" si="216"/>
        <v>31.76</v>
      </c>
      <c r="R2758" s="15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30" hidden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5">
        <f t="shared" si="215"/>
        <v>1</v>
      </c>
      <c r="Q2759" s="5">
        <f t="shared" si="216"/>
        <v>5</v>
      </c>
      <c r="R2759" s="15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60" hidden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5">
        <f t="shared" si="215"/>
        <v>12</v>
      </c>
      <c r="Q2760" s="5">
        <f t="shared" si="216"/>
        <v>39</v>
      </c>
      <c r="R2760" s="15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60" hidden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5">
        <f t="shared" si="215"/>
        <v>11</v>
      </c>
      <c r="Q2761" s="5">
        <f t="shared" si="216"/>
        <v>52.5</v>
      </c>
      <c r="R2761" s="15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60" hidden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5">
        <f t="shared" si="215"/>
        <v>0</v>
      </c>
      <c r="Q2762" s="5">
        <f t="shared" si="216"/>
        <v>0</v>
      </c>
      <c r="R2762" s="15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30" hidden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5">
        <f t="shared" si="215"/>
        <v>1</v>
      </c>
      <c r="Q2763" s="5">
        <f t="shared" si="216"/>
        <v>9</v>
      </c>
      <c r="R2763" s="15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45" hidden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5">
        <f t="shared" si="215"/>
        <v>1</v>
      </c>
      <c r="Q2764" s="5">
        <f t="shared" si="216"/>
        <v>25</v>
      </c>
      <c r="R2764" s="15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30" hidden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5">
        <f t="shared" si="215"/>
        <v>0</v>
      </c>
      <c r="Q2765" s="5">
        <f t="shared" si="216"/>
        <v>30</v>
      </c>
      <c r="R2765" s="15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60" hidden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5">
        <f t="shared" si="215"/>
        <v>1</v>
      </c>
      <c r="Q2766" s="5">
        <f t="shared" si="216"/>
        <v>11.25</v>
      </c>
      <c r="R2766" s="15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45" hidden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5">
        <f t="shared" si="215"/>
        <v>0</v>
      </c>
      <c r="Q2767" s="5">
        <f t="shared" si="216"/>
        <v>0</v>
      </c>
      <c r="R2767" s="15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60" hidden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5">
        <f t="shared" si="215"/>
        <v>2</v>
      </c>
      <c r="Q2768" s="5">
        <f t="shared" si="216"/>
        <v>25</v>
      </c>
      <c r="R2768" s="15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45" hidden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5">
        <f t="shared" si="215"/>
        <v>1</v>
      </c>
      <c r="Q2769" s="5">
        <f t="shared" si="216"/>
        <v>11.33</v>
      </c>
      <c r="R2769" s="15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45" hidden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5">
        <f t="shared" si="215"/>
        <v>14</v>
      </c>
      <c r="Q2770" s="5">
        <f t="shared" si="216"/>
        <v>29.47</v>
      </c>
      <c r="R2770" s="15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45" hidden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5">
        <f t="shared" si="215"/>
        <v>0</v>
      </c>
      <c r="Q2771" s="5">
        <f t="shared" si="216"/>
        <v>1</v>
      </c>
      <c r="R2771" s="15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60" hidden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5">
        <f t="shared" si="215"/>
        <v>10</v>
      </c>
      <c r="Q2772" s="5">
        <f t="shared" si="216"/>
        <v>63.1</v>
      </c>
      <c r="R2772" s="15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60" hidden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5">
        <f t="shared" si="215"/>
        <v>0</v>
      </c>
      <c r="Q2773" s="5">
        <f t="shared" si="216"/>
        <v>0</v>
      </c>
      <c r="R2773" s="15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45" hidden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5">
        <f t="shared" si="215"/>
        <v>0</v>
      </c>
      <c r="Q2774" s="5">
        <f t="shared" si="216"/>
        <v>0</v>
      </c>
      <c r="R2774" s="15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45" hidden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5">
        <f t="shared" si="215"/>
        <v>0</v>
      </c>
      <c r="Q2775" s="5">
        <f t="shared" si="216"/>
        <v>1</v>
      </c>
      <c r="R2775" s="15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60" hidden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5">
        <f t="shared" si="215"/>
        <v>14</v>
      </c>
      <c r="Q2776" s="5">
        <f t="shared" si="216"/>
        <v>43.85</v>
      </c>
      <c r="R2776" s="15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45" hidden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5">
        <f t="shared" si="215"/>
        <v>3</v>
      </c>
      <c r="Q2777" s="5">
        <f t="shared" si="216"/>
        <v>75</v>
      </c>
      <c r="R2777" s="15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60" hidden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5">
        <f t="shared" si="215"/>
        <v>8</v>
      </c>
      <c r="Q2778" s="5">
        <f t="shared" si="216"/>
        <v>45.97</v>
      </c>
      <c r="R2778" s="15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60" hidden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5">
        <f t="shared" si="215"/>
        <v>0</v>
      </c>
      <c r="Q2779" s="5">
        <f t="shared" si="216"/>
        <v>10</v>
      </c>
      <c r="R2779" s="15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60" hidden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5">
        <f t="shared" si="215"/>
        <v>26</v>
      </c>
      <c r="Q2780" s="5">
        <f t="shared" si="216"/>
        <v>93.67</v>
      </c>
      <c r="R2780" s="15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45" hidden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5">
        <f t="shared" si="215"/>
        <v>2</v>
      </c>
      <c r="Q2781" s="5">
        <f t="shared" si="216"/>
        <v>53</v>
      </c>
      <c r="R2781" s="15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45" hidden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5">
        <f t="shared" si="215"/>
        <v>0</v>
      </c>
      <c r="Q2782" s="5">
        <f t="shared" si="216"/>
        <v>0</v>
      </c>
      <c r="R2782" s="15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45" hidden="1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5">
        <f t="shared" si="215"/>
        <v>105</v>
      </c>
      <c r="Q2783" s="5">
        <f t="shared" si="216"/>
        <v>47</v>
      </c>
      <c r="R2783" s="15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45" hidden="1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5">
        <f t="shared" si="215"/>
        <v>120</v>
      </c>
      <c r="Q2784" s="5">
        <f t="shared" si="216"/>
        <v>66.67</v>
      </c>
      <c r="R2784" s="15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60" hidden="1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5">
        <f t="shared" si="215"/>
        <v>115</v>
      </c>
      <c r="Q2785" s="5">
        <f t="shared" si="216"/>
        <v>18.77</v>
      </c>
      <c r="R2785" s="15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45" hidden="1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5">
        <f t="shared" si="215"/>
        <v>119</v>
      </c>
      <c r="Q2786" s="5">
        <f t="shared" si="216"/>
        <v>66.11</v>
      </c>
      <c r="R2786" s="15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45" hidden="1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5">
        <f t="shared" si="215"/>
        <v>105</v>
      </c>
      <c r="Q2787" s="5">
        <f t="shared" si="216"/>
        <v>36.86</v>
      </c>
      <c r="R2787" s="15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30" hidden="1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5">
        <f t="shared" si="215"/>
        <v>118</v>
      </c>
      <c r="Q2788" s="5">
        <f t="shared" si="216"/>
        <v>39.81</v>
      </c>
      <c r="R2788" s="15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60" hidden="1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5">
        <f t="shared" si="215"/>
        <v>120</v>
      </c>
      <c r="Q2789" s="5">
        <f t="shared" si="216"/>
        <v>31.5</v>
      </c>
      <c r="R2789" s="15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45" hidden="1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5">
        <f t="shared" si="215"/>
        <v>103</v>
      </c>
      <c r="Q2790" s="5">
        <f t="shared" si="216"/>
        <v>102.5</v>
      </c>
      <c r="R2790" s="15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30" hidden="1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5">
        <f t="shared" si="215"/>
        <v>101</v>
      </c>
      <c r="Q2791" s="5">
        <f t="shared" si="216"/>
        <v>126.46</v>
      </c>
      <c r="R2791" s="15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60" hidden="1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5">
        <f t="shared" si="215"/>
        <v>105</v>
      </c>
      <c r="Q2792" s="5">
        <f t="shared" si="216"/>
        <v>47.88</v>
      </c>
      <c r="R2792" s="15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60" hidden="1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5">
        <f t="shared" si="215"/>
        <v>103</v>
      </c>
      <c r="Q2793" s="5">
        <f t="shared" si="216"/>
        <v>73.209999999999994</v>
      </c>
      <c r="R2793" s="15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45" hidden="1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5">
        <f t="shared" si="215"/>
        <v>108</v>
      </c>
      <c r="Q2794" s="5">
        <f t="shared" si="216"/>
        <v>89.67</v>
      </c>
      <c r="R2794" s="15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60" hidden="1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5">
        <f t="shared" si="215"/>
        <v>111</v>
      </c>
      <c r="Q2795" s="5">
        <f t="shared" si="216"/>
        <v>151.46</v>
      </c>
      <c r="R2795" s="15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5">
        <f t="shared" si="215"/>
        <v>150</v>
      </c>
      <c r="Q2796" s="5">
        <f t="shared" si="216"/>
        <v>25</v>
      </c>
      <c r="R2796" s="15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5">
        <f t="shared" si="215"/>
        <v>104</v>
      </c>
      <c r="Q2797" s="5">
        <f t="shared" si="216"/>
        <v>36.5</v>
      </c>
      <c r="R2797" s="15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5">
        <f t="shared" si="215"/>
        <v>116</v>
      </c>
      <c r="Q2798" s="5">
        <f t="shared" si="216"/>
        <v>44</v>
      </c>
      <c r="R2798" s="15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45" hidden="1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5">
        <f t="shared" si="215"/>
        <v>103</v>
      </c>
      <c r="Q2799" s="5">
        <f t="shared" si="216"/>
        <v>87.36</v>
      </c>
      <c r="R2799" s="15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60" hidden="1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5">
        <f t="shared" si="215"/>
        <v>101</v>
      </c>
      <c r="Q2800" s="5">
        <f t="shared" si="216"/>
        <v>36.47</v>
      </c>
      <c r="R2800" s="15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60" hidden="1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5">
        <f t="shared" si="215"/>
        <v>117</v>
      </c>
      <c r="Q2801" s="5">
        <f t="shared" si="216"/>
        <v>44.86</v>
      </c>
      <c r="R2801" s="15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45" hidden="1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5">
        <f t="shared" si="215"/>
        <v>133</v>
      </c>
      <c r="Q2802" s="5">
        <f t="shared" si="216"/>
        <v>42.9</v>
      </c>
      <c r="R2802" s="15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5">
        <f t="shared" si="215"/>
        <v>133</v>
      </c>
      <c r="Q2803" s="5">
        <f t="shared" si="216"/>
        <v>51.23</v>
      </c>
      <c r="R2803" s="15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60" hidden="1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5">
        <f t="shared" si="215"/>
        <v>102</v>
      </c>
      <c r="Q2804" s="5">
        <f t="shared" si="216"/>
        <v>33.94</v>
      </c>
      <c r="R2804" s="15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60" hidden="1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5">
        <f t="shared" si="215"/>
        <v>128</v>
      </c>
      <c r="Q2805" s="5">
        <f t="shared" si="216"/>
        <v>90.74</v>
      </c>
      <c r="R2805" s="15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60" hidden="1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5">
        <f t="shared" si="215"/>
        <v>115</v>
      </c>
      <c r="Q2806" s="5">
        <f t="shared" si="216"/>
        <v>50</v>
      </c>
      <c r="R2806" s="15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5">
        <f t="shared" si="215"/>
        <v>110</v>
      </c>
      <c r="Q2807" s="5">
        <f t="shared" si="216"/>
        <v>24.44</v>
      </c>
      <c r="R2807" s="15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45" hidden="1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5">
        <f t="shared" si="215"/>
        <v>112</v>
      </c>
      <c r="Q2808" s="5">
        <f t="shared" si="216"/>
        <v>44.25</v>
      </c>
      <c r="R2808" s="15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ht="30" hidden="1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5">
        <f t="shared" si="215"/>
        <v>126</v>
      </c>
      <c r="Q2809" s="5">
        <f t="shared" si="216"/>
        <v>67.739999999999995</v>
      </c>
      <c r="R2809" s="15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60" hidden="1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5">
        <f t="shared" si="215"/>
        <v>100</v>
      </c>
      <c r="Q2810" s="5">
        <f t="shared" si="216"/>
        <v>65.38</v>
      </c>
      <c r="R2810" s="15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60" hidden="1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5">
        <f t="shared" si="215"/>
        <v>102</v>
      </c>
      <c r="Q2811" s="5">
        <f t="shared" si="216"/>
        <v>121.9</v>
      </c>
      <c r="R2811" s="15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45" hidden="1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5">
        <f t="shared" si="215"/>
        <v>108</v>
      </c>
      <c r="Q2812" s="5">
        <f t="shared" si="216"/>
        <v>47.46</v>
      </c>
      <c r="R2812" s="15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45" hidden="1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5">
        <f t="shared" si="215"/>
        <v>100</v>
      </c>
      <c r="Q2813" s="5">
        <f t="shared" si="216"/>
        <v>92.84</v>
      </c>
      <c r="R2813" s="15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45" hidden="1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5">
        <f t="shared" si="215"/>
        <v>113</v>
      </c>
      <c r="Q2814" s="5">
        <f t="shared" si="216"/>
        <v>68.25</v>
      </c>
      <c r="R2814" s="15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45" hidden="1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5">
        <f t="shared" si="215"/>
        <v>128</v>
      </c>
      <c r="Q2815" s="5">
        <f t="shared" si="216"/>
        <v>37.21</v>
      </c>
      <c r="R2815" s="15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45" hidden="1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5">
        <f t="shared" si="215"/>
        <v>108</v>
      </c>
      <c r="Q2816" s="5">
        <f t="shared" si="216"/>
        <v>25.25</v>
      </c>
      <c r="R2816" s="15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5">
        <f t="shared" si="215"/>
        <v>242</v>
      </c>
      <c r="Q2817" s="5">
        <f t="shared" si="216"/>
        <v>43.21</v>
      </c>
      <c r="R2817" s="15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45" hidden="1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5">
        <f t="shared" si="215"/>
        <v>142</v>
      </c>
      <c r="Q2818" s="5">
        <f t="shared" si="216"/>
        <v>25.13</v>
      </c>
      <c r="R2818" s="15">
        <f t="shared" si="217"/>
        <v>42188.467499999999</v>
      </c>
      <c r="S2818" s="15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5">
        <f t="shared" ref="P2819:P2882" si="220">ROUND(E2819/D2819*100,0)</f>
        <v>130</v>
      </c>
      <c r="Q2819" s="5">
        <f t="shared" ref="Q2819:Q2882" si="221">IFERROR(ROUND(E2819/L2819,2),0)</f>
        <v>23.64</v>
      </c>
      <c r="R2819" s="15">
        <f t="shared" ref="R2819:R2882" si="222">(((J2819/60/60)/24)+DATE(1970,1,1))</f>
        <v>42023.634976851856</v>
      </c>
      <c r="S2819" s="15">
        <f t="shared" ref="S2819:S2882" si="223">(((I2819/60/60)/24)+DATE(1970,1,1))</f>
        <v>42063.634976851856</v>
      </c>
      <c r="T2819">
        <f t="shared" ref="T2819:T2882" si="224">YEAR(R2819)</f>
        <v>2015</v>
      </c>
    </row>
    <row r="2820" spans="1:20" ht="45" hidden="1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5">
        <f t="shared" si="220"/>
        <v>106</v>
      </c>
      <c r="Q2820" s="5">
        <f t="shared" si="221"/>
        <v>103.95</v>
      </c>
      <c r="R2820" s="15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60" hidden="1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5">
        <f t="shared" si="220"/>
        <v>105</v>
      </c>
      <c r="Q2821" s="5">
        <f t="shared" si="221"/>
        <v>50.38</v>
      </c>
      <c r="R2821" s="15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5">
        <f t="shared" si="220"/>
        <v>136</v>
      </c>
      <c r="Q2822" s="5">
        <f t="shared" si="221"/>
        <v>13.6</v>
      </c>
      <c r="R2822" s="15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60" hidden="1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5">
        <f t="shared" si="220"/>
        <v>100</v>
      </c>
      <c r="Q2823" s="5">
        <f t="shared" si="221"/>
        <v>28.57</v>
      </c>
      <c r="R2823" s="15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60" hidden="1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5">
        <f t="shared" si="220"/>
        <v>100</v>
      </c>
      <c r="Q2824" s="5">
        <f t="shared" si="221"/>
        <v>63.83</v>
      </c>
      <c r="R2824" s="15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5">
        <f t="shared" si="220"/>
        <v>124</v>
      </c>
      <c r="Q2825" s="5">
        <f t="shared" si="221"/>
        <v>8.86</v>
      </c>
      <c r="R2825" s="15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5">
        <f t="shared" si="220"/>
        <v>117</v>
      </c>
      <c r="Q2826" s="5">
        <f t="shared" si="221"/>
        <v>50.67</v>
      </c>
      <c r="R2826" s="15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60" hidden="1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5">
        <f t="shared" si="220"/>
        <v>103</v>
      </c>
      <c r="Q2827" s="5">
        <f t="shared" si="221"/>
        <v>60.78</v>
      </c>
      <c r="R2827" s="15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60" hidden="1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5">
        <f t="shared" si="220"/>
        <v>108</v>
      </c>
      <c r="Q2828" s="5">
        <f t="shared" si="221"/>
        <v>113.42</v>
      </c>
      <c r="R2828" s="15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60" hidden="1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5">
        <f t="shared" si="220"/>
        <v>120</v>
      </c>
      <c r="Q2829" s="5">
        <f t="shared" si="221"/>
        <v>104.57</v>
      </c>
      <c r="R2829" s="15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60" hidden="1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5">
        <f t="shared" si="220"/>
        <v>100</v>
      </c>
      <c r="Q2830" s="5">
        <f t="shared" si="221"/>
        <v>98.31</v>
      </c>
      <c r="R2830" s="15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60" hidden="1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5">
        <f t="shared" si="220"/>
        <v>107</v>
      </c>
      <c r="Q2831" s="5">
        <f t="shared" si="221"/>
        <v>35.04</v>
      </c>
      <c r="R2831" s="15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45" hidden="1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5">
        <f t="shared" si="220"/>
        <v>100</v>
      </c>
      <c r="Q2832" s="5">
        <f t="shared" si="221"/>
        <v>272.73</v>
      </c>
      <c r="R2832" s="15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45" hidden="1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5">
        <f t="shared" si="220"/>
        <v>111</v>
      </c>
      <c r="Q2833" s="5">
        <f t="shared" si="221"/>
        <v>63.85</v>
      </c>
      <c r="R2833" s="15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60" hidden="1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5">
        <f t="shared" si="220"/>
        <v>115</v>
      </c>
      <c r="Q2834" s="5">
        <f t="shared" si="221"/>
        <v>30.19</v>
      </c>
      <c r="R2834" s="15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hidden="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5">
        <f t="shared" si="220"/>
        <v>108</v>
      </c>
      <c r="Q2835" s="5">
        <f t="shared" si="221"/>
        <v>83.51</v>
      </c>
      <c r="R2835" s="15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5">
        <f t="shared" si="220"/>
        <v>170</v>
      </c>
      <c r="Q2836" s="5">
        <f t="shared" si="221"/>
        <v>64.760000000000005</v>
      </c>
      <c r="R2836" s="15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45" hidden="1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5">
        <f t="shared" si="220"/>
        <v>187</v>
      </c>
      <c r="Q2837" s="5">
        <f t="shared" si="221"/>
        <v>20.12</v>
      </c>
      <c r="R2837" s="15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5">
        <f t="shared" si="220"/>
        <v>108</v>
      </c>
      <c r="Q2838" s="5">
        <f t="shared" si="221"/>
        <v>44.09</v>
      </c>
      <c r="R2838" s="15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5">
        <f t="shared" si="220"/>
        <v>100</v>
      </c>
      <c r="Q2839" s="5">
        <f t="shared" si="221"/>
        <v>40.479999999999997</v>
      </c>
      <c r="R2839" s="15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45" hidden="1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5">
        <f t="shared" si="220"/>
        <v>120</v>
      </c>
      <c r="Q2840" s="5">
        <f t="shared" si="221"/>
        <v>44.54</v>
      </c>
      <c r="R2840" s="15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60" hidden="1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5">
        <f t="shared" si="220"/>
        <v>111</v>
      </c>
      <c r="Q2841" s="5">
        <f t="shared" si="221"/>
        <v>125.81</v>
      </c>
      <c r="R2841" s="15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60" hidden="1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5">
        <f t="shared" si="220"/>
        <v>104</v>
      </c>
      <c r="Q2842" s="5">
        <f t="shared" si="221"/>
        <v>19.7</v>
      </c>
      <c r="R2842" s="15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60" hidden="1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5">
        <f t="shared" si="220"/>
        <v>1</v>
      </c>
      <c r="Q2843" s="5">
        <f t="shared" si="221"/>
        <v>10</v>
      </c>
      <c r="R2843" s="15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60" hidden="1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5">
        <f t="shared" si="220"/>
        <v>0</v>
      </c>
      <c r="Q2844" s="5">
        <f t="shared" si="221"/>
        <v>0</v>
      </c>
      <c r="R2844" s="15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60" hidden="1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5">
        <f t="shared" si="220"/>
        <v>0</v>
      </c>
      <c r="Q2845" s="5">
        <f t="shared" si="221"/>
        <v>0</v>
      </c>
      <c r="R2845" s="15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5">
        <f t="shared" si="220"/>
        <v>5</v>
      </c>
      <c r="Q2846" s="5">
        <f t="shared" si="221"/>
        <v>30</v>
      </c>
      <c r="R2846" s="15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45" hidden="1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5">
        <f t="shared" si="220"/>
        <v>32</v>
      </c>
      <c r="Q2847" s="5">
        <f t="shared" si="221"/>
        <v>60.67</v>
      </c>
      <c r="R2847" s="15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60" hidden="1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5">
        <f t="shared" si="220"/>
        <v>0</v>
      </c>
      <c r="Q2848" s="5">
        <f t="shared" si="221"/>
        <v>0</v>
      </c>
      <c r="R2848" s="15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60" hidden="1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5">
        <f t="shared" si="220"/>
        <v>0</v>
      </c>
      <c r="Q2849" s="5">
        <f t="shared" si="221"/>
        <v>0</v>
      </c>
      <c r="R2849" s="15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60" hidden="1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5">
        <f t="shared" si="220"/>
        <v>0</v>
      </c>
      <c r="Q2850" s="5">
        <f t="shared" si="221"/>
        <v>23.33</v>
      </c>
      <c r="R2850" s="15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5">
        <f t="shared" si="220"/>
        <v>1</v>
      </c>
      <c r="Q2851" s="5">
        <f t="shared" si="221"/>
        <v>5</v>
      </c>
      <c r="R2851" s="15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60" hidden="1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5">
        <f t="shared" si="220"/>
        <v>4</v>
      </c>
      <c r="Q2852" s="5">
        <f t="shared" si="221"/>
        <v>23.92</v>
      </c>
      <c r="R2852" s="15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60" hidden="1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5">
        <f t="shared" si="220"/>
        <v>0</v>
      </c>
      <c r="Q2853" s="5">
        <f t="shared" si="221"/>
        <v>0</v>
      </c>
      <c r="R2853" s="15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45" hidden="1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5">
        <f t="shared" si="220"/>
        <v>2</v>
      </c>
      <c r="Q2854" s="5">
        <f t="shared" si="221"/>
        <v>15.83</v>
      </c>
      <c r="R2854" s="15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60" hidden="1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5">
        <f t="shared" si="220"/>
        <v>0</v>
      </c>
      <c r="Q2855" s="5">
        <f t="shared" si="221"/>
        <v>0</v>
      </c>
      <c r="R2855" s="15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45" hidden="1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5">
        <f t="shared" si="220"/>
        <v>42</v>
      </c>
      <c r="Q2856" s="5">
        <f t="shared" si="221"/>
        <v>29.79</v>
      </c>
      <c r="R2856" s="15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5">
        <f t="shared" si="220"/>
        <v>50</v>
      </c>
      <c r="Q2857" s="5">
        <f t="shared" si="221"/>
        <v>60</v>
      </c>
      <c r="R2857" s="15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45" hidden="1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5">
        <f t="shared" si="220"/>
        <v>5</v>
      </c>
      <c r="Q2858" s="5">
        <f t="shared" si="221"/>
        <v>24.33</v>
      </c>
      <c r="R2858" s="15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60" hidden="1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5">
        <f t="shared" si="220"/>
        <v>20</v>
      </c>
      <c r="Q2859" s="5">
        <f t="shared" si="221"/>
        <v>500</v>
      </c>
      <c r="R2859" s="15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60" hidden="1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5">
        <f t="shared" si="220"/>
        <v>0</v>
      </c>
      <c r="Q2860" s="5">
        <f t="shared" si="221"/>
        <v>0</v>
      </c>
      <c r="R2860" s="15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45" hidden="1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5">
        <f t="shared" si="220"/>
        <v>2</v>
      </c>
      <c r="Q2861" s="5">
        <f t="shared" si="221"/>
        <v>35</v>
      </c>
      <c r="R2861" s="15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60" hidden="1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5">
        <f t="shared" si="220"/>
        <v>7</v>
      </c>
      <c r="Q2862" s="5">
        <f t="shared" si="221"/>
        <v>29.56</v>
      </c>
      <c r="R2862" s="15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5">
        <f t="shared" si="220"/>
        <v>32</v>
      </c>
      <c r="Q2863" s="5">
        <f t="shared" si="221"/>
        <v>26.67</v>
      </c>
      <c r="R2863" s="15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45" hidden="1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5">
        <f t="shared" si="220"/>
        <v>0</v>
      </c>
      <c r="Q2864" s="5">
        <f t="shared" si="221"/>
        <v>18.329999999999998</v>
      </c>
      <c r="R2864" s="15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60" hidden="1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5">
        <f t="shared" si="220"/>
        <v>0</v>
      </c>
      <c r="Q2865" s="5">
        <f t="shared" si="221"/>
        <v>20</v>
      </c>
      <c r="R2865" s="15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hidden="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5">
        <f t="shared" si="220"/>
        <v>2</v>
      </c>
      <c r="Q2866" s="5">
        <f t="shared" si="221"/>
        <v>13.33</v>
      </c>
      <c r="R2866" s="15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60" hidden="1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5">
        <f t="shared" si="220"/>
        <v>0</v>
      </c>
      <c r="Q2867" s="5">
        <f t="shared" si="221"/>
        <v>0</v>
      </c>
      <c r="R2867" s="15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45" hidden="1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5">
        <f t="shared" si="220"/>
        <v>1</v>
      </c>
      <c r="Q2868" s="5">
        <f t="shared" si="221"/>
        <v>22.5</v>
      </c>
      <c r="R2868" s="15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60" hidden="1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5">
        <f t="shared" si="220"/>
        <v>20</v>
      </c>
      <c r="Q2869" s="5">
        <f t="shared" si="221"/>
        <v>50.4</v>
      </c>
      <c r="R2869" s="15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60" hidden="1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5">
        <f t="shared" si="220"/>
        <v>42</v>
      </c>
      <c r="Q2870" s="5">
        <f t="shared" si="221"/>
        <v>105.03</v>
      </c>
      <c r="R2870" s="15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60" hidden="1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5">
        <f t="shared" si="220"/>
        <v>1</v>
      </c>
      <c r="Q2871" s="5">
        <f t="shared" si="221"/>
        <v>35.4</v>
      </c>
      <c r="R2871" s="15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60" hidden="1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5">
        <f t="shared" si="220"/>
        <v>15</v>
      </c>
      <c r="Q2872" s="5">
        <f t="shared" si="221"/>
        <v>83.33</v>
      </c>
      <c r="R2872" s="15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45" hidden="1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5">
        <f t="shared" si="220"/>
        <v>5</v>
      </c>
      <c r="Q2873" s="5">
        <f t="shared" si="221"/>
        <v>35.92</v>
      </c>
      <c r="R2873" s="15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45" hidden="1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5">
        <f t="shared" si="220"/>
        <v>0</v>
      </c>
      <c r="Q2874" s="5">
        <f t="shared" si="221"/>
        <v>0</v>
      </c>
      <c r="R2874" s="15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60" hidden="1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5">
        <f t="shared" si="220"/>
        <v>38</v>
      </c>
      <c r="Q2875" s="5">
        <f t="shared" si="221"/>
        <v>119.13</v>
      </c>
      <c r="R2875" s="15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60" hidden="1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5">
        <f t="shared" si="220"/>
        <v>5</v>
      </c>
      <c r="Q2876" s="5">
        <f t="shared" si="221"/>
        <v>90.33</v>
      </c>
      <c r="R2876" s="15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60" hidden="1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5">
        <f t="shared" si="220"/>
        <v>0</v>
      </c>
      <c r="Q2877" s="5">
        <f t="shared" si="221"/>
        <v>2.33</v>
      </c>
      <c r="R2877" s="15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60" hidden="1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5">
        <f t="shared" si="220"/>
        <v>0</v>
      </c>
      <c r="Q2878" s="5">
        <f t="shared" si="221"/>
        <v>0</v>
      </c>
      <c r="R2878" s="15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60" hidden="1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5">
        <f t="shared" si="220"/>
        <v>11</v>
      </c>
      <c r="Q2879" s="5">
        <f t="shared" si="221"/>
        <v>108.33</v>
      </c>
      <c r="R2879" s="15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45" hidden="1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5">
        <f t="shared" si="220"/>
        <v>2</v>
      </c>
      <c r="Q2880" s="5">
        <f t="shared" si="221"/>
        <v>15.75</v>
      </c>
      <c r="R2880" s="15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45" hidden="1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5">
        <f t="shared" si="220"/>
        <v>0</v>
      </c>
      <c r="Q2881" s="5">
        <f t="shared" si="221"/>
        <v>29</v>
      </c>
      <c r="R2881" s="15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60" hidden="1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5">
        <f t="shared" si="220"/>
        <v>23</v>
      </c>
      <c r="Q2882" s="5">
        <f t="shared" si="221"/>
        <v>96.55</v>
      </c>
      <c r="R2882" s="15">
        <f t="shared" si="222"/>
        <v>42192.905694444446</v>
      </c>
      <c r="S2882" s="15">
        <f t="shared" si="223"/>
        <v>42236.711805555555</v>
      </c>
      <c r="T2882">
        <f t="shared" si="224"/>
        <v>2015</v>
      </c>
    </row>
    <row r="2883" spans="1:20" ht="60" hidden="1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5">
        <f t="shared" ref="P2883:P2946" si="225">ROUND(E2883/D2883*100,0)</f>
        <v>0</v>
      </c>
      <c r="Q2883" s="5">
        <f t="shared" ref="Q2883:Q2946" si="226">IFERROR(ROUND(E2883/L2883,2),0)</f>
        <v>0</v>
      </c>
      <c r="R2883" s="15">
        <f t="shared" ref="R2883:R2946" si="227">(((J2883/60/60)/24)+DATE(1970,1,1))</f>
        <v>41916.597638888888</v>
      </c>
      <c r="S2883" s="15">
        <f t="shared" ref="S2883:S2946" si="228">(((I2883/60/60)/24)+DATE(1970,1,1))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5">
        <f t="shared" si="225"/>
        <v>34</v>
      </c>
      <c r="Q2884" s="5">
        <f t="shared" si="226"/>
        <v>63</v>
      </c>
      <c r="R2884" s="15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60" hidden="1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5">
        <f t="shared" si="225"/>
        <v>19</v>
      </c>
      <c r="Q2885" s="5">
        <f t="shared" si="226"/>
        <v>381.6</v>
      </c>
      <c r="R2885" s="15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45" hidden="1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5">
        <f t="shared" si="225"/>
        <v>0</v>
      </c>
      <c r="Q2886" s="5">
        <f t="shared" si="226"/>
        <v>46.25</v>
      </c>
      <c r="R2886" s="15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5">
        <f t="shared" si="225"/>
        <v>33</v>
      </c>
      <c r="Q2887" s="5">
        <f t="shared" si="226"/>
        <v>26</v>
      </c>
      <c r="R2887" s="15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5">
        <f t="shared" si="225"/>
        <v>5</v>
      </c>
      <c r="Q2888" s="5">
        <f t="shared" si="226"/>
        <v>10</v>
      </c>
      <c r="R2888" s="15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60" hidden="1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5">
        <f t="shared" si="225"/>
        <v>0</v>
      </c>
      <c r="Q2889" s="5">
        <f t="shared" si="226"/>
        <v>5</v>
      </c>
      <c r="R2889" s="15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60" hidden="1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5">
        <f t="shared" si="225"/>
        <v>0</v>
      </c>
      <c r="Q2890" s="5">
        <f t="shared" si="226"/>
        <v>0</v>
      </c>
      <c r="R2890" s="15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45" hidden="1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5">
        <f t="shared" si="225"/>
        <v>38</v>
      </c>
      <c r="Q2891" s="5">
        <f t="shared" si="226"/>
        <v>81.569999999999993</v>
      </c>
      <c r="R2891" s="15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60" hidden="1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5">
        <f t="shared" si="225"/>
        <v>1</v>
      </c>
      <c r="Q2892" s="5">
        <f t="shared" si="226"/>
        <v>7</v>
      </c>
      <c r="R2892" s="15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60" hidden="1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5">
        <f t="shared" si="225"/>
        <v>3</v>
      </c>
      <c r="Q2893" s="5">
        <f t="shared" si="226"/>
        <v>27.3</v>
      </c>
      <c r="R2893" s="15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45" hidden="1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5">
        <f t="shared" si="225"/>
        <v>9</v>
      </c>
      <c r="Q2894" s="5">
        <f t="shared" si="226"/>
        <v>29.41</v>
      </c>
      <c r="R2894" s="15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ht="30" hidden="1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5">
        <f t="shared" si="225"/>
        <v>1</v>
      </c>
      <c r="Q2895" s="5">
        <f t="shared" si="226"/>
        <v>12.5</v>
      </c>
      <c r="R2895" s="15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30" hidden="1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5">
        <f t="shared" si="225"/>
        <v>0</v>
      </c>
      <c r="Q2896" s="5">
        <f t="shared" si="226"/>
        <v>0</v>
      </c>
      <c r="R2896" s="15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5">
        <f t="shared" si="225"/>
        <v>5</v>
      </c>
      <c r="Q2897" s="5">
        <f t="shared" si="226"/>
        <v>5.75</v>
      </c>
      <c r="R2897" s="15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45" hidden="1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5">
        <f t="shared" si="225"/>
        <v>21</v>
      </c>
      <c r="Q2898" s="5">
        <f t="shared" si="226"/>
        <v>52.08</v>
      </c>
      <c r="R2898" s="15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60" hidden="1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5">
        <f t="shared" si="225"/>
        <v>5</v>
      </c>
      <c r="Q2899" s="5">
        <f t="shared" si="226"/>
        <v>183.33</v>
      </c>
      <c r="R2899" s="15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60" hidden="1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5">
        <f t="shared" si="225"/>
        <v>4</v>
      </c>
      <c r="Q2900" s="5">
        <f t="shared" si="226"/>
        <v>26.33</v>
      </c>
      <c r="R2900" s="15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60" hidden="1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5">
        <f t="shared" si="225"/>
        <v>0</v>
      </c>
      <c r="Q2901" s="5">
        <f t="shared" si="226"/>
        <v>0</v>
      </c>
      <c r="R2901" s="15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60" hidden="1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5">
        <f t="shared" si="225"/>
        <v>62</v>
      </c>
      <c r="Q2902" s="5">
        <f t="shared" si="226"/>
        <v>486.43</v>
      </c>
      <c r="R2902" s="15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5">
        <f t="shared" si="225"/>
        <v>1</v>
      </c>
      <c r="Q2903" s="5">
        <f t="shared" si="226"/>
        <v>3</v>
      </c>
      <c r="R2903" s="15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45" hidden="1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5">
        <f t="shared" si="225"/>
        <v>0</v>
      </c>
      <c r="Q2904" s="5">
        <f t="shared" si="226"/>
        <v>25</v>
      </c>
      <c r="R2904" s="15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60" hidden="1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5">
        <f t="shared" si="225"/>
        <v>1</v>
      </c>
      <c r="Q2905" s="5">
        <f t="shared" si="226"/>
        <v>9.75</v>
      </c>
      <c r="R2905" s="15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60" hidden="1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5">
        <f t="shared" si="225"/>
        <v>5</v>
      </c>
      <c r="Q2906" s="5">
        <f t="shared" si="226"/>
        <v>18.75</v>
      </c>
      <c r="R2906" s="15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45" hidden="1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5">
        <f t="shared" si="225"/>
        <v>18</v>
      </c>
      <c r="Q2907" s="5">
        <f t="shared" si="226"/>
        <v>36.590000000000003</v>
      </c>
      <c r="R2907" s="15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60" hidden="1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5">
        <f t="shared" si="225"/>
        <v>9</v>
      </c>
      <c r="Q2908" s="5">
        <f t="shared" si="226"/>
        <v>80.709999999999994</v>
      </c>
      <c r="R2908" s="15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60" hidden="1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5">
        <f t="shared" si="225"/>
        <v>0</v>
      </c>
      <c r="Q2909" s="5">
        <f t="shared" si="226"/>
        <v>1</v>
      </c>
      <c r="R2909" s="15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60" hidden="1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5">
        <f t="shared" si="225"/>
        <v>3</v>
      </c>
      <c r="Q2910" s="5">
        <f t="shared" si="226"/>
        <v>52.8</v>
      </c>
      <c r="R2910" s="15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60" hidden="1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5">
        <f t="shared" si="225"/>
        <v>0</v>
      </c>
      <c r="Q2911" s="5">
        <f t="shared" si="226"/>
        <v>20</v>
      </c>
      <c r="R2911" s="15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45" hidden="1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5">
        <f t="shared" si="225"/>
        <v>0</v>
      </c>
      <c r="Q2912" s="5">
        <f t="shared" si="226"/>
        <v>1</v>
      </c>
      <c r="R2912" s="15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60" hidden="1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5">
        <f t="shared" si="225"/>
        <v>37</v>
      </c>
      <c r="Q2913" s="5">
        <f t="shared" si="226"/>
        <v>46.93</v>
      </c>
      <c r="R2913" s="15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60" hidden="1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5">
        <f t="shared" si="225"/>
        <v>14</v>
      </c>
      <c r="Q2914" s="5">
        <f t="shared" si="226"/>
        <v>78.08</v>
      </c>
      <c r="R2914" s="15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60" hidden="1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5">
        <f t="shared" si="225"/>
        <v>0</v>
      </c>
      <c r="Q2915" s="5">
        <f t="shared" si="226"/>
        <v>1</v>
      </c>
      <c r="R2915" s="15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30" hidden="1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5">
        <f t="shared" si="225"/>
        <v>0</v>
      </c>
      <c r="Q2916" s="5">
        <f t="shared" si="226"/>
        <v>1</v>
      </c>
      <c r="R2916" s="15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45" hidden="1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5">
        <f t="shared" si="225"/>
        <v>61</v>
      </c>
      <c r="Q2917" s="5">
        <f t="shared" si="226"/>
        <v>203.67</v>
      </c>
      <c r="R2917" s="15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45" hidden="1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5">
        <f t="shared" si="225"/>
        <v>8</v>
      </c>
      <c r="Q2918" s="5">
        <f t="shared" si="226"/>
        <v>20.71</v>
      </c>
      <c r="R2918" s="15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45" hidden="1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5">
        <f t="shared" si="225"/>
        <v>22</v>
      </c>
      <c r="Q2919" s="5">
        <f t="shared" si="226"/>
        <v>48.56</v>
      </c>
      <c r="R2919" s="15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45" hidden="1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5">
        <f t="shared" si="225"/>
        <v>27</v>
      </c>
      <c r="Q2920" s="5">
        <f t="shared" si="226"/>
        <v>68.099999999999994</v>
      </c>
      <c r="R2920" s="15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5">
        <f t="shared" si="225"/>
        <v>9</v>
      </c>
      <c r="Q2921" s="5">
        <f t="shared" si="226"/>
        <v>8.5</v>
      </c>
      <c r="R2921" s="15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60" hidden="1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5">
        <f t="shared" si="225"/>
        <v>27</v>
      </c>
      <c r="Q2922" s="5">
        <f t="shared" si="226"/>
        <v>51.62</v>
      </c>
      <c r="R2922" s="15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45" hidden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5">
        <f t="shared" si="225"/>
        <v>129</v>
      </c>
      <c r="Q2923" s="5">
        <f t="shared" si="226"/>
        <v>43</v>
      </c>
      <c r="R2923" s="15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60" hidden="1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5">
        <f t="shared" si="225"/>
        <v>100</v>
      </c>
      <c r="Q2924" s="5">
        <f t="shared" si="226"/>
        <v>83.33</v>
      </c>
      <c r="R2924" s="15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45" hidden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5">
        <f t="shared" si="225"/>
        <v>100</v>
      </c>
      <c r="Q2925" s="5">
        <f t="shared" si="226"/>
        <v>30</v>
      </c>
      <c r="R2925" s="15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60" hidden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5">
        <f t="shared" si="225"/>
        <v>103</v>
      </c>
      <c r="Q2926" s="5">
        <f t="shared" si="226"/>
        <v>175.51</v>
      </c>
      <c r="R2926" s="15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45" hidden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5">
        <f t="shared" si="225"/>
        <v>102</v>
      </c>
      <c r="Q2927" s="5">
        <f t="shared" si="226"/>
        <v>231.66</v>
      </c>
      <c r="R2927" s="15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60" hidden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5">
        <f t="shared" si="225"/>
        <v>125</v>
      </c>
      <c r="Q2928" s="5">
        <f t="shared" si="226"/>
        <v>75</v>
      </c>
      <c r="R2928" s="15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60" hidden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5">
        <f t="shared" si="225"/>
        <v>131</v>
      </c>
      <c r="Q2929" s="5">
        <f t="shared" si="226"/>
        <v>112.14</v>
      </c>
      <c r="R2929" s="15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30" hidden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5">
        <f t="shared" si="225"/>
        <v>100</v>
      </c>
      <c r="Q2930" s="5">
        <f t="shared" si="226"/>
        <v>41.67</v>
      </c>
      <c r="R2930" s="15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60" hidden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5">
        <f t="shared" si="225"/>
        <v>102</v>
      </c>
      <c r="Q2931" s="5">
        <f t="shared" si="226"/>
        <v>255.17</v>
      </c>
      <c r="R2931" s="15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60" hidden="1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5">
        <f t="shared" si="225"/>
        <v>101</v>
      </c>
      <c r="Q2932" s="5">
        <f t="shared" si="226"/>
        <v>162.77000000000001</v>
      </c>
      <c r="R2932" s="15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60" hidden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5">
        <f t="shared" si="225"/>
        <v>106</v>
      </c>
      <c r="Q2933" s="5">
        <f t="shared" si="226"/>
        <v>88.33</v>
      </c>
      <c r="R2933" s="15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60" hidden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5">
        <f t="shared" si="225"/>
        <v>105</v>
      </c>
      <c r="Q2934" s="5">
        <f t="shared" si="226"/>
        <v>85.74</v>
      </c>
      <c r="R2934" s="15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60" hidden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5">
        <f t="shared" si="225"/>
        <v>103</v>
      </c>
      <c r="Q2935" s="5">
        <f t="shared" si="226"/>
        <v>47.57</v>
      </c>
      <c r="R2935" s="15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45" hidden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5">
        <f t="shared" si="225"/>
        <v>108</v>
      </c>
      <c r="Q2936" s="5">
        <f t="shared" si="226"/>
        <v>72.97</v>
      </c>
      <c r="R2936" s="15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45" hidden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5">
        <f t="shared" si="225"/>
        <v>101</v>
      </c>
      <c r="Q2937" s="5">
        <f t="shared" si="226"/>
        <v>90.54</v>
      </c>
      <c r="R2937" s="15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60" hidden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5">
        <f t="shared" si="225"/>
        <v>128</v>
      </c>
      <c r="Q2938" s="5">
        <f t="shared" si="226"/>
        <v>37.65</v>
      </c>
      <c r="R2938" s="15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30" hidden="1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5">
        <f t="shared" si="225"/>
        <v>133</v>
      </c>
      <c r="Q2939" s="5">
        <f t="shared" si="226"/>
        <v>36.36</v>
      </c>
      <c r="R2939" s="15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60" hidden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5">
        <f t="shared" si="225"/>
        <v>101</v>
      </c>
      <c r="Q2940" s="5">
        <f t="shared" si="226"/>
        <v>126.72</v>
      </c>
      <c r="R2940" s="15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60" hidden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5">
        <f t="shared" si="225"/>
        <v>103</v>
      </c>
      <c r="Q2941" s="5">
        <f t="shared" si="226"/>
        <v>329.2</v>
      </c>
      <c r="R2941" s="15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45" hidden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5">
        <f t="shared" si="225"/>
        <v>107</v>
      </c>
      <c r="Q2942" s="5">
        <f t="shared" si="226"/>
        <v>81.239999999999995</v>
      </c>
      <c r="R2942" s="15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60" hidden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5">
        <f t="shared" si="225"/>
        <v>0</v>
      </c>
      <c r="Q2943" s="5">
        <f t="shared" si="226"/>
        <v>1</v>
      </c>
      <c r="R2943" s="15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60" hidden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5">
        <f t="shared" si="225"/>
        <v>20</v>
      </c>
      <c r="Q2944" s="5">
        <f t="shared" si="226"/>
        <v>202.23</v>
      </c>
      <c r="R2944" s="15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60" hidden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5">
        <f t="shared" si="225"/>
        <v>0</v>
      </c>
      <c r="Q2945" s="5">
        <f t="shared" si="226"/>
        <v>0</v>
      </c>
      <c r="R2945" s="15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45" hidden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5">
        <f t="shared" si="225"/>
        <v>1</v>
      </c>
      <c r="Q2946" s="5">
        <f t="shared" si="226"/>
        <v>100</v>
      </c>
      <c r="R2946" s="15">
        <f t="shared" si="227"/>
        <v>42132.9143287037</v>
      </c>
      <c r="S2946" s="15">
        <f t="shared" si="228"/>
        <v>42162.9143287037</v>
      </c>
      <c r="T2946">
        <f t="shared" si="229"/>
        <v>2015</v>
      </c>
    </row>
    <row r="2947" spans="1:20" ht="60" hidden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5">
        <f t="shared" ref="P2947:P3010" si="230">ROUND(E2947/D2947*100,0)</f>
        <v>0</v>
      </c>
      <c r="Q2947" s="5">
        <f t="shared" ref="Q2947:Q3010" si="231">IFERROR(ROUND(E2947/L2947,2),0)</f>
        <v>0</v>
      </c>
      <c r="R2947" s="15">
        <f t="shared" ref="R2947:R3010" si="232">(((J2947/60/60)/24)+DATE(1970,1,1))</f>
        <v>42118.139583333337</v>
      </c>
      <c r="S2947" s="15">
        <f t="shared" ref="S2947:S3010" si="233">(((I2947/60/60)/24)+DATE(1970,1,1))</f>
        <v>42148.139583333337</v>
      </c>
      <c r="T2947">
        <f t="shared" ref="T2947:T3010" si="234">YEAR(R2947)</f>
        <v>2015</v>
      </c>
    </row>
    <row r="2948" spans="1:20" ht="60" hidden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5">
        <f t="shared" si="230"/>
        <v>0</v>
      </c>
      <c r="Q2948" s="5">
        <f t="shared" si="231"/>
        <v>1</v>
      </c>
      <c r="R2948" s="15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60" hidden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5">
        <f t="shared" si="230"/>
        <v>4</v>
      </c>
      <c r="Q2949" s="5">
        <f t="shared" si="231"/>
        <v>82.46</v>
      </c>
      <c r="R2949" s="15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60" hidden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5">
        <f t="shared" si="230"/>
        <v>0</v>
      </c>
      <c r="Q2950" s="5">
        <f t="shared" si="231"/>
        <v>2.67</v>
      </c>
      <c r="R2950" s="15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60" hidden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5">
        <f t="shared" si="230"/>
        <v>3</v>
      </c>
      <c r="Q2951" s="5">
        <f t="shared" si="231"/>
        <v>12.5</v>
      </c>
      <c r="R2951" s="15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60" hidden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5">
        <f t="shared" si="230"/>
        <v>0</v>
      </c>
      <c r="Q2952" s="5">
        <f t="shared" si="231"/>
        <v>0</v>
      </c>
      <c r="R2952" s="15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60" hidden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5">
        <f t="shared" si="230"/>
        <v>2</v>
      </c>
      <c r="Q2953" s="5">
        <f t="shared" si="231"/>
        <v>18.899999999999999</v>
      </c>
      <c r="R2953" s="15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60" hidden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5">
        <f t="shared" si="230"/>
        <v>8</v>
      </c>
      <c r="Q2954" s="5">
        <f t="shared" si="231"/>
        <v>200.63</v>
      </c>
      <c r="R2954" s="15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45" hidden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5">
        <f t="shared" si="230"/>
        <v>0</v>
      </c>
      <c r="Q2955" s="5">
        <f t="shared" si="231"/>
        <v>201.67</v>
      </c>
      <c r="R2955" s="15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45" hidden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5">
        <f t="shared" si="230"/>
        <v>0</v>
      </c>
      <c r="Q2956" s="5">
        <f t="shared" si="231"/>
        <v>0</v>
      </c>
      <c r="R2956" s="15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45" hidden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5">
        <f t="shared" si="230"/>
        <v>60</v>
      </c>
      <c r="Q2957" s="5">
        <f t="shared" si="231"/>
        <v>65</v>
      </c>
      <c r="R2957" s="15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60" hidden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5">
        <f t="shared" si="230"/>
        <v>17</v>
      </c>
      <c r="Q2958" s="5">
        <f t="shared" si="231"/>
        <v>66.099999999999994</v>
      </c>
      <c r="R2958" s="15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45" hidden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5">
        <f t="shared" si="230"/>
        <v>2</v>
      </c>
      <c r="Q2959" s="5">
        <f t="shared" si="231"/>
        <v>93.33</v>
      </c>
      <c r="R2959" s="15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45" hidden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5">
        <f t="shared" si="230"/>
        <v>0</v>
      </c>
      <c r="Q2960" s="5">
        <f t="shared" si="231"/>
        <v>0</v>
      </c>
      <c r="R2960" s="15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60" hidden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5">
        <f t="shared" si="230"/>
        <v>0</v>
      </c>
      <c r="Q2961" s="5">
        <f t="shared" si="231"/>
        <v>0</v>
      </c>
      <c r="R2961" s="15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45" hidden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5">
        <f t="shared" si="230"/>
        <v>0</v>
      </c>
      <c r="Q2962" s="5">
        <f t="shared" si="231"/>
        <v>0</v>
      </c>
      <c r="R2962" s="15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60" hidden="1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5">
        <f t="shared" si="230"/>
        <v>110</v>
      </c>
      <c r="Q2963" s="5">
        <f t="shared" si="231"/>
        <v>50.75</v>
      </c>
      <c r="R2963" s="15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60" hidden="1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5">
        <f t="shared" si="230"/>
        <v>122</v>
      </c>
      <c r="Q2964" s="5">
        <f t="shared" si="231"/>
        <v>60.9</v>
      </c>
      <c r="R2964" s="15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60" hidden="1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5">
        <f t="shared" si="230"/>
        <v>107</v>
      </c>
      <c r="Q2965" s="5">
        <f t="shared" si="231"/>
        <v>109.03</v>
      </c>
      <c r="R2965" s="15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60" hidden="1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5">
        <f t="shared" si="230"/>
        <v>101</v>
      </c>
      <c r="Q2966" s="5">
        <f t="shared" si="231"/>
        <v>25.69</v>
      </c>
      <c r="R2966" s="15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60" hidden="1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5">
        <f t="shared" si="230"/>
        <v>109</v>
      </c>
      <c r="Q2967" s="5">
        <f t="shared" si="231"/>
        <v>41.92</v>
      </c>
      <c r="R2967" s="15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60" hidden="1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5">
        <f t="shared" si="230"/>
        <v>114</v>
      </c>
      <c r="Q2968" s="5">
        <f t="shared" si="231"/>
        <v>88.77</v>
      </c>
      <c r="R2968" s="15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45" hidden="1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5">
        <f t="shared" si="230"/>
        <v>114</v>
      </c>
      <c r="Q2969" s="5">
        <f t="shared" si="231"/>
        <v>80.23</v>
      </c>
      <c r="R2969" s="15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30" hidden="1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5">
        <f t="shared" si="230"/>
        <v>106</v>
      </c>
      <c r="Q2970" s="5">
        <f t="shared" si="231"/>
        <v>78.94</v>
      </c>
      <c r="R2970" s="15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60" hidden="1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5">
        <f t="shared" si="230"/>
        <v>163</v>
      </c>
      <c r="Q2971" s="5">
        <f t="shared" si="231"/>
        <v>95.59</v>
      </c>
      <c r="R2971" s="15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45" hidden="1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5">
        <f t="shared" si="230"/>
        <v>106</v>
      </c>
      <c r="Q2972" s="5">
        <f t="shared" si="231"/>
        <v>69.89</v>
      </c>
      <c r="R2972" s="15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60" hidden="1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5">
        <f t="shared" si="230"/>
        <v>100</v>
      </c>
      <c r="Q2973" s="5">
        <f t="shared" si="231"/>
        <v>74.53</v>
      </c>
      <c r="R2973" s="15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30" hidden="1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5">
        <f t="shared" si="230"/>
        <v>105</v>
      </c>
      <c r="Q2974" s="5">
        <f t="shared" si="231"/>
        <v>123.94</v>
      </c>
      <c r="R2974" s="15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60" hidden="1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5">
        <f t="shared" si="230"/>
        <v>175</v>
      </c>
      <c r="Q2975" s="5">
        <f t="shared" si="231"/>
        <v>264.85000000000002</v>
      </c>
      <c r="R2975" s="15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60" hidden="1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5">
        <f t="shared" si="230"/>
        <v>102</v>
      </c>
      <c r="Q2976" s="5">
        <f t="shared" si="231"/>
        <v>58.62</v>
      </c>
      <c r="R2976" s="15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60" hidden="1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5">
        <f t="shared" si="230"/>
        <v>100</v>
      </c>
      <c r="Q2977" s="5">
        <f t="shared" si="231"/>
        <v>70.88</v>
      </c>
      <c r="R2977" s="15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5">
        <f t="shared" si="230"/>
        <v>171</v>
      </c>
      <c r="Q2978" s="5">
        <f t="shared" si="231"/>
        <v>8.57</v>
      </c>
      <c r="R2978" s="15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60" hidden="1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5">
        <f t="shared" si="230"/>
        <v>114</v>
      </c>
      <c r="Q2979" s="5">
        <f t="shared" si="231"/>
        <v>113.57</v>
      </c>
      <c r="R2979" s="15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5">
        <f t="shared" si="230"/>
        <v>129</v>
      </c>
      <c r="Q2980" s="5">
        <f t="shared" si="231"/>
        <v>60.69</v>
      </c>
      <c r="R2980" s="15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60" hidden="1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5">
        <f t="shared" si="230"/>
        <v>101</v>
      </c>
      <c r="Q2981" s="5">
        <f t="shared" si="231"/>
        <v>110.22</v>
      </c>
      <c r="R2981" s="15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45" hidden="1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5">
        <f t="shared" si="230"/>
        <v>109</v>
      </c>
      <c r="Q2982" s="5">
        <f t="shared" si="231"/>
        <v>136.46</v>
      </c>
      <c r="R2982" s="15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60" hidden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5">
        <f t="shared" si="230"/>
        <v>129</v>
      </c>
      <c r="Q2983" s="5">
        <f t="shared" si="231"/>
        <v>53.16</v>
      </c>
      <c r="R2983" s="15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45" hidden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5">
        <f t="shared" si="230"/>
        <v>102</v>
      </c>
      <c r="Q2984" s="5">
        <f t="shared" si="231"/>
        <v>86.49</v>
      </c>
      <c r="R2984" s="15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45" hidden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5">
        <f t="shared" si="230"/>
        <v>147</v>
      </c>
      <c r="Q2985" s="5">
        <f t="shared" si="231"/>
        <v>155.24</v>
      </c>
      <c r="R2985" s="15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60" hidden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5">
        <f t="shared" si="230"/>
        <v>100</v>
      </c>
      <c r="Q2986" s="5">
        <f t="shared" si="231"/>
        <v>115.08</v>
      </c>
      <c r="R2986" s="15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60" hidden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5">
        <f t="shared" si="230"/>
        <v>122</v>
      </c>
      <c r="Q2987" s="5">
        <f t="shared" si="231"/>
        <v>109.59</v>
      </c>
      <c r="R2987" s="15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45" hidden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5">
        <f t="shared" si="230"/>
        <v>106</v>
      </c>
      <c r="Q2988" s="5">
        <f t="shared" si="231"/>
        <v>45.21</v>
      </c>
      <c r="R2988" s="15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60" hidden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5">
        <f t="shared" si="230"/>
        <v>110</v>
      </c>
      <c r="Q2989" s="5">
        <f t="shared" si="231"/>
        <v>104.15</v>
      </c>
      <c r="R2989" s="15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60" hidden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5">
        <f t="shared" si="230"/>
        <v>100</v>
      </c>
      <c r="Q2990" s="5">
        <f t="shared" si="231"/>
        <v>35.71</v>
      </c>
      <c r="R2990" s="15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hidden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5">
        <f t="shared" si="230"/>
        <v>177</v>
      </c>
      <c r="Q2991" s="5">
        <f t="shared" si="231"/>
        <v>97</v>
      </c>
      <c r="R2991" s="15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60" hidden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5">
        <f t="shared" si="230"/>
        <v>100</v>
      </c>
      <c r="Q2992" s="5">
        <f t="shared" si="231"/>
        <v>370.37</v>
      </c>
      <c r="R2992" s="15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60" hidden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5">
        <f t="shared" si="230"/>
        <v>103</v>
      </c>
      <c r="Q2993" s="5">
        <f t="shared" si="231"/>
        <v>94.41</v>
      </c>
      <c r="R2993" s="15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45" hidden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5">
        <f t="shared" si="230"/>
        <v>105</v>
      </c>
      <c r="Q2994" s="5">
        <f t="shared" si="231"/>
        <v>48.98</v>
      </c>
      <c r="R2994" s="15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hidden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5">
        <f t="shared" si="230"/>
        <v>100</v>
      </c>
      <c r="Q2995" s="5">
        <f t="shared" si="231"/>
        <v>45.59</v>
      </c>
      <c r="R2995" s="15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45" hidden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5">
        <f t="shared" si="230"/>
        <v>458</v>
      </c>
      <c r="Q2996" s="5">
        <f t="shared" si="231"/>
        <v>23.28</v>
      </c>
      <c r="R2996" s="15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60" hidden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5">
        <f t="shared" si="230"/>
        <v>105</v>
      </c>
      <c r="Q2997" s="5">
        <f t="shared" si="231"/>
        <v>63.23</v>
      </c>
      <c r="R2997" s="15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45" hidden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5">
        <f t="shared" si="230"/>
        <v>172</v>
      </c>
      <c r="Q2998" s="5">
        <f t="shared" si="231"/>
        <v>153.52000000000001</v>
      </c>
      <c r="R2998" s="15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60" hidden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5">
        <f t="shared" si="230"/>
        <v>104</v>
      </c>
      <c r="Q2999" s="5">
        <f t="shared" si="231"/>
        <v>90.2</v>
      </c>
      <c r="R2999" s="15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60" hidden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5">
        <f t="shared" si="230"/>
        <v>103</v>
      </c>
      <c r="Q3000" s="5">
        <f t="shared" si="231"/>
        <v>118.97</v>
      </c>
      <c r="R3000" s="15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60" hidden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5">
        <f t="shared" si="230"/>
        <v>119</v>
      </c>
      <c r="Q3001" s="5">
        <f t="shared" si="231"/>
        <v>80.25</v>
      </c>
      <c r="R3001" s="15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60" hidden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5">
        <f t="shared" si="230"/>
        <v>100</v>
      </c>
      <c r="Q3002" s="5">
        <f t="shared" si="231"/>
        <v>62.5</v>
      </c>
      <c r="R3002" s="15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45" hidden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5">
        <f t="shared" si="230"/>
        <v>319</v>
      </c>
      <c r="Q3003" s="5">
        <f t="shared" si="231"/>
        <v>131.38</v>
      </c>
      <c r="R3003" s="15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30" hidden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5">
        <f t="shared" si="230"/>
        <v>109</v>
      </c>
      <c r="Q3004" s="5">
        <f t="shared" si="231"/>
        <v>73.03</v>
      </c>
      <c r="R3004" s="15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60" hidden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5">
        <f t="shared" si="230"/>
        <v>101</v>
      </c>
      <c r="Q3005" s="5">
        <f t="shared" si="231"/>
        <v>178.53</v>
      </c>
      <c r="R3005" s="15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60" hidden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5">
        <f t="shared" si="230"/>
        <v>113</v>
      </c>
      <c r="Q3006" s="5">
        <f t="shared" si="231"/>
        <v>162.91</v>
      </c>
      <c r="R3006" s="15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60" hidden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5">
        <f t="shared" si="230"/>
        <v>120</v>
      </c>
      <c r="Q3007" s="5">
        <f t="shared" si="231"/>
        <v>108.24</v>
      </c>
      <c r="R3007" s="15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45" hidden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5">
        <f t="shared" si="230"/>
        <v>108</v>
      </c>
      <c r="Q3008" s="5">
        <f t="shared" si="231"/>
        <v>88.87</v>
      </c>
      <c r="R3008" s="15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30" hidden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5">
        <f t="shared" si="230"/>
        <v>180</v>
      </c>
      <c r="Q3009" s="5">
        <f t="shared" si="231"/>
        <v>54</v>
      </c>
      <c r="R3009" s="15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45" hidden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5">
        <f t="shared" si="230"/>
        <v>101</v>
      </c>
      <c r="Q3010" s="5">
        <f t="shared" si="231"/>
        <v>116.73</v>
      </c>
      <c r="R3010" s="15">
        <f t="shared" si="232"/>
        <v>42360.212025462963</v>
      </c>
      <c r="S3010" s="15">
        <f t="shared" si="233"/>
        <v>42390.212025462963</v>
      </c>
      <c r="T3010">
        <f t="shared" si="234"/>
        <v>2015</v>
      </c>
    </row>
    <row r="3011" spans="1:20" ht="60" hidden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5">
        <f t="shared" ref="P3011:P3074" si="235">ROUND(E3011/D3011*100,0)</f>
        <v>120</v>
      </c>
      <c r="Q3011" s="5">
        <f t="shared" ref="Q3011:Q3074" si="236">IFERROR(ROUND(E3011/L3011,2),0)</f>
        <v>233.9</v>
      </c>
      <c r="R3011" s="15">
        <f t="shared" ref="R3011:R3074" si="237">(((J3011/60/60)/24)+DATE(1970,1,1))</f>
        <v>41939.569907407407</v>
      </c>
      <c r="S3011" s="15">
        <f t="shared" ref="S3011:S3074" si="238">(((I3011/60/60)/24)+DATE(1970,1,1))</f>
        <v>41969.611574074079</v>
      </c>
      <c r="T3011">
        <f t="shared" ref="T3011:T3074" si="239">YEAR(R3011)</f>
        <v>2014</v>
      </c>
    </row>
    <row r="3012" spans="1:20" ht="60" hidden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5">
        <f t="shared" si="235"/>
        <v>158</v>
      </c>
      <c r="Q3012" s="5">
        <f t="shared" si="236"/>
        <v>158</v>
      </c>
      <c r="R3012" s="15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45" hidden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5">
        <f t="shared" si="235"/>
        <v>124</v>
      </c>
      <c r="Q3013" s="5">
        <f t="shared" si="236"/>
        <v>14.84</v>
      </c>
      <c r="R3013" s="15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45" hidden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5">
        <f t="shared" si="235"/>
        <v>117</v>
      </c>
      <c r="Q3014" s="5">
        <f t="shared" si="236"/>
        <v>85.18</v>
      </c>
      <c r="R3014" s="15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45" hidden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5">
        <f t="shared" si="235"/>
        <v>157</v>
      </c>
      <c r="Q3015" s="5">
        <f t="shared" si="236"/>
        <v>146.69</v>
      </c>
      <c r="R3015" s="15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60" hidden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5">
        <f t="shared" si="235"/>
        <v>113</v>
      </c>
      <c r="Q3016" s="5">
        <f t="shared" si="236"/>
        <v>50.76</v>
      </c>
      <c r="R3016" s="15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45" hidden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5">
        <f t="shared" si="235"/>
        <v>103</v>
      </c>
      <c r="Q3017" s="5">
        <f t="shared" si="236"/>
        <v>87.7</v>
      </c>
      <c r="R3017" s="15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60" hidden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5">
        <f t="shared" si="235"/>
        <v>103</v>
      </c>
      <c r="Q3018" s="5">
        <f t="shared" si="236"/>
        <v>242.28</v>
      </c>
      <c r="R3018" s="15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60" hidden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5">
        <f t="shared" si="235"/>
        <v>106</v>
      </c>
      <c r="Q3019" s="5">
        <f t="shared" si="236"/>
        <v>146.44999999999999</v>
      </c>
      <c r="R3019" s="15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60" hidden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5">
        <f t="shared" si="235"/>
        <v>101</v>
      </c>
      <c r="Q3020" s="5">
        <f t="shared" si="236"/>
        <v>103.17</v>
      </c>
      <c r="R3020" s="15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60" hidden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5">
        <f t="shared" si="235"/>
        <v>121</v>
      </c>
      <c r="Q3021" s="5">
        <f t="shared" si="236"/>
        <v>80.459999999999994</v>
      </c>
      <c r="R3021" s="15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60" hidden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5">
        <f t="shared" si="235"/>
        <v>101</v>
      </c>
      <c r="Q3022" s="5">
        <f t="shared" si="236"/>
        <v>234.67</v>
      </c>
      <c r="R3022" s="15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45" hidden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5">
        <f t="shared" si="235"/>
        <v>116</v>
      </c>
      <c r="Q3023" s="5">
        <f t="shared" si="236"/>
        <v>50.69</v>
      </c>
      <c r="R3023" s="15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60" hidden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5">
        <f t="shared" si="235"/>
        <v>101</v>
      </c>
      <c r="Q3024" s="5">
        <f t="shared" si="236"/>
        <v>162.71</v>
      </c>
      <c r="R3024" s="15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60" hidden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5">
        <f t="shared" si="235"/>
        <v>103</v>
      </c>
      <c r="Q3025" s="5">
        <f t="shared" si="236"/>
        <v>120.17</v>
      </c>
      <c r="R3025" s="15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60" hidden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5">
        <f t="shared" si="235"/>
        <v>246</v>
      </c>
      <c r="Q3026" s="5">
        <f t="shared" si="236"/>
        <v>67.7</v>
      </c>
      <c r="R3026" s="15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45" hidden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5">
        <f t="shared" si="235"/>
        <v>302</v>
      </c>
      <c r="Q3027" s="5">
        <f t="shared" si="236"/>
        <v>52.1</v>
      </c>
      <c r="R3027" s="15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60" hidden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5">
        <f t="shared" si="235"/>
        <v>143</v>
      </c>
      <c r="Q3028" s="5">
        <f t="shared" si="236"/>
        <v>51.6</v>
      </c>
      <c r="R3028" s="15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45" hidden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5">
        <f t="shared" si="235"/>
        <v>131</v>
      </c>
      <c r="Q3029" s="5">
        <f t="shared" si="236"/>
        <v>164.3</v>
      </c>
      <c r="R3029" s="15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30" hidden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5">
        <f t="shared" si="235"/>
        <v>168</v>
      </c>
      <c r="Q3030" s="5">
        <f t="shared" si="236"/>
        <v>84.86</v>
      </c>
      <c r="R3030" s="15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60" hidden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5">
        <f t="shared" si="235"/>
        <v>110</v>
      </c>
      <c r="Q3031" s="5">
        <f t="shared" si="236"/>
        <v>94.55</v>
      </c>
      <c r="R3031" s="15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60" hidden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5">
        <f t="shared" si="235"/>
        <v>107</v>
      </c>
      <c r="Q3032" s="5">
        <f t="shared" si="236"/>
        <v>45.54</v>
      </c>
      <c r="R3032" s="15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75" hidden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5">
        <f t="shared" si="235"/>
        <v>100</v>
      </c>
      <c r="Q3033" s="5">
        <f t="shared" si="236"/>
        <v>51.72</v>
      </c>
      <c r="R3033" s="15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60" hidden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5">
        <f t="shared" si="235"/>
        <v>127</v>
      </c>
      <c r="Q3034" s="5">
        <f t="shared" si="236"/>
        <v>50.88</v>
      </c>
      <c r="R3034" s="15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45" hidden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5">
        <f t="shared" si="235"/>
        <v>147</v>
      </c>
      <c r="Q3035" s="5">
        <f t="shared" si="236"/>
        <v>191.13</v>
      </c>
      <c r="R3035" s="15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75" hidden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5">
        <f t="shared" si="235"/>
        <v>113</v>
      </c>
      <c r="Q3036" s="5">
        <f t="shared" si="236"/>
        <v>89.31</v>
      </c>
      <c r="R3036" s="15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45" hidden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5">
        <f t="shared" si="235"/>
        <v>109</v>
      </c>
      <c r="Q3037" s="5">
        <f t="shared" si="236"/>
        <v>88.59</v>
      </c>
      <c r="R3037" s="15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60" hidden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5">
        <f t="shared" si="235"/>
        <v>127</v>
      </c>
      <c r="Q3038" s="5">
        <f t="shared" si="236"/>
        <v>96.3</v>
      </c>
      <c r="R3038" s="15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60" hidden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5">
        <f t="shared" si="235"/>
        <v>213</v>
      </c>
      <c r="Q3039" s="5">
        <f t="shared" si="236"/>
        <v>33.31</v>
      </c>
      <c r="R3039" s="15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45" hidden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5">
        <f t="shared" si="235"/>
        <v>101</v>
      </c>
      <c r="Q3040" s="5">
        <f t="shared" si="236"/>
        <v>37.22</v>
      </c>
      <c r="R3040" s="15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45" hidden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5">
        <f t="shared" si="235"/>
        <v>109</v>
      </c>
      <c r="Q3041" s="5">
        <f t="shared" si="236"/>
        <v>92.13</v>
      </c>
      <c r="R3041" s="15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45" hidden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5">
        <f t="shared" si="235"/>
        <v>108</v>
      </c>
      <c r="Q3042" s="5">
        <f t="shared" si="236"/>
        <v>76.790000000000006</v>
      </c>
      <c r="R3042" s="15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30" hidden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5">
        <f t="shared" si="235"/>
        <v>110</v>
      </c>
      <c r="Q3043" s="5">
        <f t="shared" si="236"/>
        <v>96.53</v>
      </c>
      <c r="R3043" s="15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60" hidden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5">
        <f t="shared" si="235"/>
        <v>128</v>
      </c>
      <c r="Q3044" s="5">
        <f t="shared" si="236"/>
        <v>51.89</v>
      </c>
      <c r="R3044" s="15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45" hidden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5">
        <f t="shared" si="235"/>
        <v>110</v>
      </c>
      <c r="Q3045" s="5">
        <f t="shared" si="236"/>
        <v>128.91</v>
      </c>
      <c r="R3045" s="15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45" hidden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5">
        <f t="shared" si="235"/>
        <v>109</v>
      </c>
      <c r="Q3046" s="5">
        <f t="shared" si="236"/>
        <v>84.11</v>
      </c>
      <c r="R3046" s="15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60" hidden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5">
        <f t="shared" si="235"/>
        <v>133</v>
      </c>
      <c r="Q3047" s="5">
        <f t="shared" si="236"/>
        <v>82.94</v>
      </c>
      <c r="R3047" s="15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60" hidden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5">
        <f t="shared" si="235"/>
        <v>191</v>
      </c>
      <c r="Q3048" s="5">
        <f t="shared" si="236"/>
        <v>259.95</v>
      </c>
      <c r="R3048" s="15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45" hidden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5">
        <f t="shared" si="235"/>
        <v>149</v>
      </c>
      <c r="Q3049" s="5">
        <f t="shared" si="236"/>
        <v>37.25</v>
      </c>
      <c r="R3049" s="15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60" hidden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5">
        <f t="shared" si="235"/>
        <v>166</v>
      </c>
      <c r="Q3050" s="5">
        <f t="shared" si="236"/>
        <v>177.02</v>
      </c>
      <c r="R3050" s="15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60" hidden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5">
        <f t="shared" si="235"/>
        <v>107</v>
      </c>
      <c r="Q3051" s="5">
        <f t="shared" si="236"/>
        <v>74.069999999999993</v>
      </c>
      <c r="R3051" s="15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30" hidden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5">
        <f t="shared" si="235"/>
        <v>106</v>
      </c>
      <c r="Q3052" s="5">
        <f t="shared" si="236"/>
        <v>70.67</v>
      </c>
      <c r="R3052" s="15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60" hidden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5">
        <f t="shared" si="235"/>
        <v>24</v>
      </c>
      <c r="Q3053" s="5">
        <f t="shared" si="236"/>
        <v>23.63</v>
      </c>
      <c r="R3053" s="15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45" hidden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5">
        <f t="shared" si="235"/>
        <v>0</v>
      </c>
      <c r="Q3054" s="5">
        <f t="shared" si="236"/>
        <v>37.5</v>
      </c>
      <c r="R3054" s="15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60" hidden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5">
        <f t="shared" si="235"/>
        <v>0</v>
      </c>
      <c r="Q3055" s="5">
        <f t="shared" si="236"/>
        <v>13.33</v>
      </c>
      <c r="R3055" s="15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60" hidden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5">
        <f t="shared" si="235"/>
        <v>0</v>
      </c>
      <c r="Q3056" s="5">
        <f t="shared" si="236"/>
        <v>0</v>
      </c>
      <c r="R3056" s="15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60" hidden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5">
        <f t="shared" si="235"/>
        <v>0</v>
      </c>
      <c r="Q3057" s="5">
        <f t="shared" si="236"/>
        <v>1</v>
      </c>
      <c r="R3057" s="15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60" hidden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5">
        <f t="shared" si="235"/>
        <v>0</v>
      </c>
      <c r="Q3058" s="5">
        <f t="shared" si="236"/>
        <v>0</v>
      </c>
      <c r="R3058" s="15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45" hidden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5">
        <f t="shared" si="235"/>
        <v>0</v>
      </c>
      <c r="Q3059" s="5">
        <f t="shared" si="236"/>
        <v>0</v>
      </c>
      <c r="R3059" s="15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60" hidden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5">
        <f t="shared" si="235"/>
        <v>0</v>
      </c>
      <c r="Q3060" s="5">
        <f t="shared" si="236"/>
        <v>1</v>
      </c>
      <c r="R3060" s="15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60" hidden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5">
        <f t="shared" si="235"/>
        <v>3</v>
      </c>
      <c r="Q3061" s="5">
        <f t="shared" si="236"/>
        <v>41</v>
      </c>
      <c r="R3061" s="15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45" hidden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5">
        <f t="shared" si="235"/>
        <v>0</v>
      </c>
      <c r="Q3062" s="5">
        <f t="shared" si="236"/>
        <v>55.83</v>
      </c>
      <c r="R3062" s="15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hidden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5">
        <f t="shared" si="235"/>
        <v>0</v>
      </c>
      <c r="Q3063" s="5">
        <f t="shared" si="236"/>
        <v>0</v>
      </c>
      <c r="R3063" s="15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60" hidden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5">
        <f t="shared" si="235"/>
        <v>67</v>
      </c>
      <c r="Q3064" s="5">
        <f t="shared" si="236"/>
        <v>99.76</v>
      </c>
      <c r="R3064" s="15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45" hidden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5">
        <f t="shared" si="235"/>
        <v>20</v>
      </c>
      <c r="Q3065" s="5">
        <f t="shared" si="236"/>
        <v>25.52</v>
      </c>
      <c r="R3065" s="15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30" hidden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5">
        <f t="shared" si="235"/>
        <v>11</v>
      </c>
      <c r="Q3066" s="5">
        <f t="shared" si="236"/>
        <v>117.65</v>
      </c>
      <c r="R3066" s="15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60" hidden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5">
        <f t="shared" si="235"/>
        <v>0</v>
      </c>
      <c r="Q3067" s="5">
        <f t="shared" si="236"/>
        <v>5</v>
      </c>
      <c r="R3067" s="15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45" hidden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5">
        <f t="shared" si="235"/>
        <v>12</v>
      </c>
      <c r="Q3068" s="5">
        <f t="shared" si="236"/>
        <v>2796.67</v>
      </c>
      <c r="R3068" s="15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60" hidden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5">
        <f t="shared" si="235"/>
        <v>3</v>
      </c>
      <c r="Q3069" s="5">
        <f t="shared" si="236"/>
        <v>200</v>
      </c>
      <c r="R3069" s="15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60" hidden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5">
        <f t="shared" si="235"/>
        <v>0</v>
      </c>
      <c r="Q3070" s="5">
        <f t="shared" si="236"/>
        <v>87.5</v>
      </c>
      <c r="R3070" s="15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60" hidden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5">
        <f t="shared" si="235"/>
        <v>14</v>
      </c>
      <c r="Q3071" s="5">
        <f t="shared" si="236"/>
        <v>20.14</v>
      </c>
      <c r="R3071" s="15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45" hidden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5">
        <f t="shared" si="235"/>
        <v>3</v>
      </c>
      <c r="Q3072" s="5">
        <f t="shared" si="236"/>
        <v>20.88</v>
      </c>
      <c r="R3072" s="15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45" hidden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5">
        <f t="shared" si="235"/>
        <v>60</v>
      </c>
      <c r="Q3073" s="5">
        <f t="shared" si="236"/>
        <v>61.31</v>
      </c>
      <c r="R3073" s="15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60" hidden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5">
        <f t="shared" si="235"/>
        <v>0</v>
      </c>
      <c r="Q3074" s="5">
        <f t="shared" si="236"/>
        <v>1</v>
      </c>
      <c r="R3074" s="15">
        <f t="shared" si="237"/>
        <v>42658.690532407403</v>
      </c>
      <c r="S3074" s="15">
        <f t="shared" si="238"/>
        <v>42673.073611111111</v>
      </c>
      <c r="T3074">
        <f t="shared" si="239"/>
        <v>2016</v>
      </c>
    </row>
    <row r="3075" spans="1:20" ht="45" hidden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5">
        <f t="shared" ref="P3075:P3138" si="240">ROUND(E3075/D3075*100,0)</f>
        <v>0</v>
      </c>
      <c r="Q3075" s="5">
        <f t="shared" ref="Q3075:Q3138" si="241">IFERROR(ROUND(E3075/L3075,2),0)</f>
        <v>92.14</v>
      </c>
      <c r="R3075" s="15">
        <f t="shared" ref="R3075:R3138" si="242">(((J3075/60/60)/24)+DATE(1970,1,1))</f>
        <v>42111.684027777781</v>
      </c>
      <c r="S3075" s="15">
        <f t="shared" ref="S3075:S3138" si="243">(((I3075/60/60)/24)+DATE(1970,1,1))</f>
        <v>42169.804861111115</v>
      </c>
      <c r="T3075">
        <f t="shared" ref="T3075:T3138" si="244">YEAR(R3075)</f>
        <v>2015</v>
      </c>
    </row>
    <row r="3076" spans="1:20" ht="75" hidden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5">
        <f t="shared" si="240"/>
        <v>0</v>
      </c>
      <c r="Q3076" s="5">
        <f t="shared" si="241"/>
        <v>7.33</v>
      </c>
      <c r="R3076" s="15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45" hidden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5">
        <f t="shared" si="240"/>
        <v>9</v>
      </c>
      <c r="Q3077" s="5">
        <f t="shared" si="241"/>
        <v>64.8</v>
      </c>
      <c r="R3077" s="15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30" hidden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5">
        <f t="shared" si="240"/>
        <v>15</v>
      </c>
      <c r="Q3078" s="5">
        <f t="shared" si="241"/>
        <v>30.12</v>
      </c>
      <c r="R3078" s="15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60" hidden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5">
        <f t="shared" si="240"/>
        <v>0</v>
      </c>
      <c r="Q3079" s="5">
        <f t="shared" si="241"/>
        <v>52.5</v>
      </c>
      <c r="R3079" s="15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60" hidden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5">
        <f t="shared" si="240"/>
        <v>0</v>
      </c>
      <c r="Q3080" s="5">
        <f t="shared" si="241"/>
        <v>23.67</v>
      </c>
      <c r="R3080" s="15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45" hidden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5">
        <f t="shared" si="240"/>
        <v>1</v>
      </c>
      <c r="Q3081" s="5">
        <f t="shared" si="241"/>
        <v>415.78</v>
      </c>
      <c r="R3081" s="15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60" hidden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5">
        <f t="shared" si="240"/>
        <v>0</v>
      </c>
      <c r="Q3082" s="5">
        <f t="shared" si="241"/>
        <v>53.71</v>
      </c>
      <c r="R3082" s="15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60" hidden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5">
        <f t="shared" si="240"/>
        <v>0</v>
      </c>
      <c r="Q3083" s="5">
        <f t="shared" si="241"/>
        <v>420.6</v>
      </c>
      <c r="R3083" s="15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60" hidden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5">
        <f t="shared" si="240"/>
        <v>0</v>
      </c>
      <c r="Q3084" s="5">
        <f t="shared" si="241"/>
        <v>0</v>
      </c>
      <c r="R3084" s="15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75" hidden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5">
        <f t="shared" si="240"/>
        <v>0</v>
      </c>
      <c r="Q3085" s="5">
        <f t="shared" si="241"/>
        <v>18.670000000000002</v>
      </c>
      <c r="R3085" s="15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60" hidden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5">
        <f t="shared" si="240"/>
        <v>12</v>
      </c>
      <c r="Q3086" s="5">
        <f t="shared" si="241"/>
        <v>78.33</v>
      </c>
      <c r="R3086" s="15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60" hidden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5">
        <f t="shared" si="240"/>
        <v>2</v>
      </c>
      <c r="Q3087" s="5">
        <f t="shared" si="241"/>
        <v>67.78</v>
      </c>
      <c r="R3087" s="15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60" hidden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5">
        <f t="shared" si="240"/>
        <v>0</v>
      </c>
      <c r="Q3088" s="5">
        <f t="shared" si="241"/>
        <v>16.670000000000002</v>
      </c>
      <c r="R3088" s="15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60" hidden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5">
        <f t="shared" si="240"/>
        <v>1</v>
      </c>
      <c r="Q3089" s="5">
        <f t="shared" si="241"/>
        <v>62.5</v>
      </c>
      <c r="R3089" s="15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45" hidden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5">
        <f t="shared" si="240"/>
        <v>0</v>
      </c>
      <c r="Q3090" s="5">
        <f t="shared" si="241"/>
        <v>42</v>
      </c>
      <c r="R3090" s="15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45" hidden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5">
        <f t="shared" si="240"/>
        <v>23</v>
      </c>
      <c r="Q3091" s="5">
        <f t="shared" si="241"/>
        <v>130.09</v>
      </c>
      <c r="R3091" s="15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60" hidden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5">
        <f t="shared" si="240"/>
        <v>5</v>
      </c>
      <c r="Q3092" s="5">
        <f t="shared" si="241"/>
        <v>1270.22</v>
      </c>
      <c r="R3092" s="15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60" hidden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5">
        <f t="shared" si="240"/>
        <v>16</v>
      </c>
      <c r="Q3093" s="5">
        <f t="shared" si="241"/>
        <v>88.44</v>
      </c>
      <c r="R3093" s="15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45" hidden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5">
        <f t="shared" si="240"/>
        <v>1</v>
      </c>
      <c r="Q3094" s="5">
        <f t="shared" si="241"/>
        <v>56.34</v>
      </c>
      <c r="R3094" s="15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60" hidden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5">
        <f t="shared" si="240"/>
        <v>23</v>
      </c>
      <c r="Q3095" s="5">
        <f t="shared" si="241"/>
        <v>53.53</v>
      </c>
      <c r="R3095" s="15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45" hidden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5">
        <f t="shared" si="240"/>
        <v>0</v>
      </c>
      <c r="Q3096" s="5">
        <f t="shared" si="241"/>
        <v>25</v>
      </c>
      <c r="R3096" s="15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45" hidden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5">
        <f t="shared" si="240"/>
        <v>0</v>
      </c>
      <c r="Q3097" s="5">
        <f t="shared" si="241"/>
        <v>50</v>
      </c>
      <c r="R3097" s="15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45" hidden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5">
        <f t="shared" si="240"/>
        <v>4</v>
      </c>
      <c r="Q3098" s="5">
        <f t="shared" si="241"/>
        <v>56.79</v>
      </c>
      <c r="R3098" s="15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60" hidden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5">
        <f t="shared" si="240"/>
        <v>17</v>
      </c>
      <c r="Q3099" s="5">
        <f t="shared" si="241"/>
        <v>40.83</v>
      </c>
      <c r="R3099" s="15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60" hidden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5">
        <f t="shared" si="240"/>
        <v>4</v>
      </c>
      <c r="Q3100" s="5">
        <f t="shared" si="241"/>
        <v>65.11</v>
      </c>
      <c r="R3100" s="15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60" hidden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5">
        <f t="shared" si="240"/>
        <v>14</v>
      </c>
      <c r="Q3101" s="5">
        <f t="shared" si="241"/>
        <v>55.6</v>
      </c>
      <c r="R3101" s="15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60" hidden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5">
        <f t="shared" si="240"/>
        <v>15</v>
      </c>
      <c r="Q3102" s="5">
        <f t="shared" si="241"/>
        <v>140.54</v>
      </c>
      <c r="R3102" s="15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60" hidden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5">
        <f t="shared" si="240"/>
        <v>12</v>
      </c>
      <c r="Q3103" s="5">
        <f t="shared" si="241"/>
        <v>25</v>
      </c>
      <c r="R3103" s="15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60" hidden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5">
        <f t="shared" si="240"/>
        <v>39</v>
      </c>
      <c r="Q3104" s="5">
        <f t="shared" si="241"/>
        <v>69.53</v>
      </c>
      <c r="R3104" s="15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30" hidden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5">
        <f t="shared" si="240"/>
        <v>0</v>
      </c>
      <c r="Q3105" s="5">
        <f t="shared" si="241"/>
        <v>5.5</v>
      </c>
      <c r="R3105" s="15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60" hidden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5">
        <f t="shared" si="240"/>
        <v>30</v>
      </c>
      <c r="Q3106" s="5">
        <f t="shared" si="241"/>
        <v>237</v>
      </c>
      <c r="R3106" s="15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45" hidden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5">
        <f t="shared" si="240"/>
        <v>42</v>
      </c>
      <c r="Q3107" s="5">
        <f t="shared" si="241"/>
        <v>79.87</v>
      </c>
      <c r="R3107" s="15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60" hidden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5">
        <f t="shared" si="240"/>
        <v>4</v>
      </c>
      <c r="Q3108" s="5">
        <f t="shared" si="241"/>
        <v>10.25</v>
      </c>
      <c r="R3108" s="15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60" hidden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5">
        <f t="shared" si="240"/>
        <v>20</v>
      </c>
      <c r="Q3109" s="5">
        <f t="shared" si="241"/>
        <v>272.58999999999997</v>
      </c>
      <c r="R3109" s="15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ht="30" hidden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5">
        <f t="shared" si="240"/>
        <v>0</v>
      </c>
      <c r="Q3110" s="5">
        <f t="shared" si="241"/>
        <v>13</v>
      </c>
      <c r="R3110" s="15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60" hidden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5">
        <f t="shared" si="240"/>
        <v>25</v>
      </c>
      <c r="Q3111" s="5">
        <f t="shared" si="241"/>
        <v>58.18</v>
      </c>
      <c r="R3111" s="15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45" hidden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5">
        <f t="shared" si="240"/>
        <v>0</v>
      </c>
      <c r="Q3112" s="5">
        <f t="shared" si="241"/>
        <v>10</v>
      </c>
      <c r="R3112" s="15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45" hidden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5">
        <f t="shared" si="240"/>
        <v>27</v>
      </c>
      <c r="Q3113" s="5">
        <f t="shared" si="241"/>
        <v>70.11</v>
      </c>
      <c r="R3113" s="15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60" hidden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5">
        <f t="shared" si="240"/>
        <v>5</v>
      </c>
      <c r="Q3114" s="5">
        <f t="shared" si="241"/>
        <v>57.89</v>
      </c>
      <c r="R3114" s="15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60" hidden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5">
        <f t="shared" si="240"/>
        <v>4</v>
      </c>
      <c r="Q3115" s="5">
        <f t="shared" si="241"/>
        <v>125.27</v>
      </c>
      <c r="R3115" s="15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60" hidden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5">
        <f t="shared" si="240"/>
        <v>0</v>
      </c>
      <c r="Q3116" s="5">
        <f t="shared" si="241"/>
        <v>0</v>
      </c>
      <c r="R3116" s="15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60" hidden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5">
        <f t="shared" si="240"/>
        <v>3</v>
      </c>
      <c r="Q3117" s="5">
        <f t="shared" si="241"/>
        <v>300</v>
      </c>
      <c r="R3117" s="15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45" hidden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5">
        <f t="shared" si="240"/>
        <v>57</v>
      </c>
      <c r="Q3118" s="5">
        <f t="shared" si="241"/>
        <v>43</v>
      </c>
      <c r="R3118" s="15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45" hidden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5">
        <f t="shared" si="240"/>
        <v>0</v>
      </c>
      <c r="Q3119" s="5">
        <f t="shared" si="241"/>
        <v>1</v>
      </c>
      <c r="R3119" s="15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30" hidden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5">
        <f t="shared" si="240"/>
        <v>0</v>
      </c>
      <c r="Q3120" s="5">
        <f t="shared" si="241"/>
        <v>775</v>
      </c>
      <c r="R3120" s="15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60" hidden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5">
        <f t="shared" si="240"/>
        <v>0</v>
      </c>
      <c r="Q3121" s="5">
        <f t="shared" si="241"/>
        <v>5</v>
      </c>
      <c r="R3121" s="15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45" hidden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5">
        <f t="shared" si="240"/>
        <v>0</v>
      </c>
      <c r="Q3122" s="5">
        <f t="shared" si="241"/>
        <v>12.8</v>
      </c>
      <c r="R3122" s="15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45" hidden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5">
        <f t="shared" si="240"/>
        <v>1</v>
      </c>
      <c r="Q3123" s="5">
        <f t="shared" si="241"/>
        <v>10</v>
      </c>
      <c r="R3123" s="15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hidden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5">
        <f t="shared" si="240"/>
        <v>58</v>
      </c>
      <c r="Q3124" s="5">
        <f t="shared" si="241"/>
        <v>58</v>
      </c>
      <c r="R3124" s="15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60" hidden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5">
        <f t="shared" si="240"/>
        <v>68</v>
      </c>
      <c r="Q3125" s="5">
        <f t="shared" si="241"/>
        <v>244.8</v>
      </c>
      <c r="R3125" s="15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45" hidden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5">
        <f t="shared" si="240"/>
        <v>0</v>
      </c>
      <c r="Q3126" s="5">
        <f t="shared" si="241"/>
        <v>6.5</v>
      </c>
      <c r="R3126" s="15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hidden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5">
        <f t="shared" si="240"/>
        <v>0</v>
      </c>
      <c r="Q3127" s="5">
        <f t="shared" si="241"/>
        <v>0</v>
      </c>
      <c r="R3127" s="15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90" hidden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5">
        <f t="shared" si="240"/>
        <v>4</v>
      </c>
      <c r="Q3128" s="5">
        <f t="shared" si="241"/>
        <v>61.18</v>
      </c>
      <c r="R3128" s="15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60" hidden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5">
        <f t="shared" si="240"/>
        <v>0</v>
      </c>
      <c r="Q3129" s="5">
        <f t="shared" si="241"/>
        <v>0</v>
      </c>
      <c r="R3129" s="15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60" hidden="1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5">
        <f t="shared" si="240"/>
        <v>109</v>
      </c>
      <c r="Q3130" s="5">
        <f t="shared" si="241"/>
        <v>139.24</v>
      </c>
      <c r="R3130" s="15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60" hidden="1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5">
        <f t="shared" si="240"/>
        <v>1</v>
      </c>
      <c r="Q3131" s="5">
        <f t="shared" si="241"/>
        <v>10</v>
      </c>
      <c r="R3131" s="15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45" hidden="1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5">
        <f t="shared" si="240"/>
        <v>4</v>
      </c>
      <c r="Q3132" s="5">
        <f t="shared" si="241"/>
        <v>93.75</v>
      </c>
      <c r="R3132" s="15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30" hidden="1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5">
        <f t="shared" si="240"/>
        <v>16</v>
      </c>
      <c r="Q3133" s="5">
        <f t="shared" si="241"/>
        <v>53.75</v>
      </c>
      <c r="R3133" s="15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30" hidden="1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5">
        <f t="shared" si="240"/>
        <v>0</v>
      </c>
      <c r="Q3134" s="5">
        <f t="shared" si="241"/>
        <v>10</v>
      </c>
      <c r="R3134" s="15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5">
        <f t="shared" si="240"/>
        <v>108</v>
      </c>
      <c r="Q3135" s="5">
        <f t="shared" si="241"/>
        <v>33.75</v>
      </c>
      <c r="R3135" s="15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60" hidden="1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5">
        <f t="shared" si="240"/>
        <v>23</v>
      </c>
      <c r="Q3136" s="5">
        <f t="shared" si="241"/>
        <v>18.75</v>
      </c>
      <c r="R3136" s="15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5">
        <f t="shared" si="240"/>
        <v>21</v>
      </c>
      <c r="Q3137" s="5">
        <f t="shared" si="241"/>
        <v>23.14</v>
      </c>
      <c r="R3137" s="15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5">
        <f t="shared" si="240"/>
        <v>128</v>
      </c>
      <c r="Q3138" s="5">
        <f t="shared" si="241"/>
        <v>29.05</v>
      </c>
      <c r="R3138" s="15">
        <f t="shared" si="242"/>
        <v>42789.462430555555</v>
      </c>
      <c r="S3138" s="15">
        <f t="shared" si="243"/>
        <v>42825.957638888889</v>
      </c>
      <c r="T3138">
        <f t="shared" si="244"/>
        <v>2017</v>
      </c>
    </row>
    <row r="3139" spans="1:20" ht="45" hidden="1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5">
        <f t="shared" ref="P3139:P3202" si="245">ROUND(E3139/D3139*100,0)</f>
        <v>3</v>
      </c>
      <c r="Q3139" s="5">
        <f t="shared" ref="Q3139:Q3202" si="246">IFERROR(ROUND(E3139/L3139,2),0)</f>
        <v>50</v>
      </c>
      <c r="R3139" s="15">
        <f t="shared" ref="R3139:R3202" si="247">(((J3139/60/60)/24)+DATE(1970,1,1))</f>
        <v>42807.885057870371</v>
      </c>
      <c r="S3139" s="15">
        <f t="shared" ref="S3139:S3202" si="248">(((I3139/60/60)/24)+DATE(1970,1,1))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5">
        <f t="shared" si="245"/>
        <v>0</v>
      </c>
      <c r="Q3140" s="5">
        <f t="shared" si="246"/>
        <v>0</v>
      </c>
      <c r="R3140" s="15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60" hidden="1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5">
        <f t="shared" si="245"/>
        <v>5</v>
      </c>
      <c r="Q3141" s="5">
        <f t="shared" si="246"/>
        <v>450</v>
      </c>
      <c r="R3141" s="15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60" hidden="1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5">
        <f t="shared" si="245"/>
        <v>1</v>
      </c>
      <c r="Q3142" s="5">
        <f t="shared" si="246"/>
        <v>24</v>
      </c>
      <c r="R3142" s="15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5">
        <f t="shared" si="245"/>
        <v>52</v>
      </c>
      <c r="Q3143" s="5">
        <f t="shared" si="246"/>
        <v>32.25</v>
      </c>
      <c r="R3143" s="15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45" hidden="1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5">
        <f t="shared" si="245"/>
        <v>2</v>
      </c>
      <c r="Q3144" s="5">
        <f t="shared" si="246"/>
        <v>15</v>
      </c>
      <c r="R3144" s="15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5">
        <f t="shared" si="245"/>
        <v>0</v>
      </c>
      <c r="Q3145" s="5">
        <f t="shared" si="246"/>
        <v>0</v>
      </c>
      <c r="R3145" s="15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60" hidden="1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5">
        <f t="shared" si="245"/>
        <v>75</v>
      </c>
      <c r="Q3146" s="5">
        <f t="shared" si="246"/>
        <v>251.33</v>
      </c>
      <c r="R3146" s="15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45" hidden="1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5">
        <f t="shared" si="245"/>
        <v>0</v>
      </c>
      <c r="Q3147" s="5">
        <f t="shared" si="246"/>
        <v>0</v>
      </c>
      <c r="R3147" s="15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45" hidden="1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5">
        <f t="shared" si="245"/>
        <v>11</v>
      </c>
      <c r="Q3148" s="5">
        <f t="shared" si="246"/>
        <v>437.5</v>
      </c>
      <c r="R3148" s="15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60" hidden="1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5">
        <f t="shared" si="245"/>
        <v>118</v>
      </c>
      <c r="Q3149" s="5">
        <f t="shared" si="246"/>
        <v>110.35</v>
      </c>
      <c r="R3149" s="15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30" hidden="1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5">
        <f t="shared" si="245"/>
        <v>131</v>
      </c>
      <c r="Q3150" s="5">
        <f t="shared" si="246"/>
        <v>41.42</v>
      </c>
      <c r="R3150" s="15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60" hidden="1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5">
        <f t="shared" si="245"/>
        <v>104</v>
      </c>
      <c r="Q3151" s="5">
        <f t="shared" si="246"/>
        <v>52</v>
      </c>
      <c r="R3151" s="15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60" hidden="1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5">
        <f t="shared" si="245"/>
        <v>101</v>
      </c>
      <c r="Q3152" s="5">
        <f t="shared" si="246"/>
        <v>33.99</v>
      </c>
      <c r="R3152" s="15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45" hidden="1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5">
        <f t="shared" si="245"/>
        <v>100</v>
      </c>
      <c r="Q3153" s="5">
        <f t="shared" si="246"/>
        <v>103.35</v>
      </c>
      <c r="R3153" s="15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45" hidden="1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5">
        <f t="shared" si="245"/>
        <v>106</v>
      </c>
      <c r="Q3154" s="5">
        <f t="shared" si="246"/>
        <v>34.79</v>
      </c>
      <c r="R3154" s="15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45" hidden="1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5">
        <f t="shared" si="245"/>
        <v>336</v>
      </c>
      <c r="Q3155" s="5">
        <f t="shared" si="246"/>
        <v>41.77</v>
      </c>
      <c r="R3155" s="15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60" hidden="1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5">
        <f t="shared" si="245"/>
        <v>113</v>
      </c>
      <c r="Q3156" s="5">
        <f t="shared" si="246"/>
        <v>64.27</v>
      </c>
      <c r="R3156" s="15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45" hidden="1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5">
        <f t="shared" si="245"/>
        <v>189</v>
      </c>
      <c r="Q3157" s="5">
        <f t="shared" si="246"/>
        <v>31.21</v>
      </c>
      <c r="R3157" s="15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60" hidden="1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5">
        <f t="shared" si="245"/>
        <v>102</v>
      </c>
      <c r="Q3158" s="5">
        <f t="shared" si="246"/>
        <v>62.92</v>
      </c>
      <c r="R3158" s="15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30" hidden="1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5">
        <f t="shared" si="245"/>
        <v>101</v>
      </c>
      <c r="Q3159" s="5">
        <f t="shared" si="246"/>
        <v>98.54</v>
      </c>
      <c r="R3159" s="15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30" hidden="1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5">
        <f t="shared" si="245"/>
        <v>114</v>
      </c>
      <c r="Q3160" s="5">
        <f t="shared" si="246"/>
        <v>82.61</v>
      </c>
      <c r="R3160" s="15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45" hidden="1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5">
        <f t="shared" si="245"/>
        <v>133</v>
      </c>
      <c r="Q3161" s="5">
        <f t="shared" si="246"/>
        <v>38.5</v>
      </c>
      <c r="R3161" s="15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45" hidden="1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5">
        <f t="shared" si="245"/>
        <v>102</v>
      </c>
      <c r="Q3162" s="5">
        <f t="shared" si="246"/>
        <v>80.16</v>
      </c>
      <c r="R3162" s="15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60" hidden="1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5">
        <f t="shared" si="245"/>
        <v>105</v>
      </c>
      <c r="Q3163" s="5">
        <f t="shared" si="246"/>
        <v>28.41</v>
      </c>
      <c r="R3163" s="15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60" hidden="1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5">
        <f t="shared" si="245"/>
        <v>127</v>
      </c>
      <c r="Q3164" s="5">
        <f t="shared" si="246"/>
        <v>80.73</v>
      </c>
      <c r="R3164" s="15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45" hidden="1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5">
        <f t="shared" si="245"/>
        <v>111</v>
      </c>
      <c r="Q3165" s="5">
        <f t="shared" si="246"/>
        <v>200.69</v>
      </c>
      <c r="R3165" s="15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60" hidden="1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5">
        <f t="shared" si="245"/>
        <v>107</v>
      </c>
      <c r="Q3166" s="5">
        <f t="shared" si="246"/>
        <v>37.590000000000003</v>
      </c>
      <c r="R3166" s="15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5">
        <f t="shared" si="245"/>
        <v>163</v>
      </c>
      <c r="Q3167" s="5">
        <f t="shared" si="246"/>
        <v>58.1</v>
      </c>
      <c r="R3167" s="15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60" hidden="1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5">
        <f t="shared" si="245"/>
        <v>160</v>
      </c>
      <c r="Q3168" s="5">
        <f t="shared" si="246"/>
        <v>60.3</v>
      </c>
      <c r="R3168" s="15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30" hidden="1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5">
        <f t="shared" si="245"/>
        <v>116</v>
      </c>
      <c r="Q3169" s="5">
        <f t="shared" si="246"/>
        <v>63.36</v>
      </c>
      <c r="R3169" s="15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45" hidden="1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5">
        <f t="shared" si="245"/>
        <v>124</v>
      </c>
      <c r="Q3170" s="5">
        <f t="shared" si="246"/>
        <v>50.9</v>
      </c>
      <c r="R3170" s="15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30" hidden="1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5">
        <f t="shared" si="245"/>
        <v>103</v>
      </c>
      <c r="Q3171" s="5">
        <f t="shared" si="246"/>
        <v>100.5</v>
      </c>
      <c r="R3171" s="15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45" hidden="1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5">
        <f t="shared" si="245"/>
        <v>112</v>
      </c>
      <c r="Q3172" s="5">
        <f t="shared" si="246"/>
        <v>31.62</v>
      </c>
      <c r="R3172" s="15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60" hidden="1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5">
        <f t="shared" si="245"/>
        <v>109</v>
      </c>
      <c r="Q3173" s="5">
        <f t="shared" si="246"/>
        <v>65.099999999999994</v>
      </c>
      <c r="R3173" s="15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45" hidden="1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5">
        <f t="shared" si="245"/>
        <v>115</v>
      </c>
      <c r="Q3174" s="5">
        <f t="shared" si="246"/>
        <v>79.31</v>
      </c>
      <c r="R3174" s="15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60" hidden="1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5">
        <f t="shared" si="245"/>
        <v>103</v>
      </c>
      <c r="Q3175" s="5">
        <f t="shared" si="246"/>
        <v>139.19</v>
      </c>
      <c r="R3175" s="15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60" hidden="1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5">
        <f t="shared" si="245"/>
        <v>101</v>
      </c>
      <c r="Q3176" s="5">
        <f t="shared" si="246"/>
        <v>131.91</v>
      </c>
      <c r="R3176" s="15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60" hidden="1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5">
        <f t="shared" si="245"/>
        <v>110</v>
      </c>
      <c r="Q3177" s="5">
        <f t="shared" si="246"/>
        <v>91.3</v>
      </c>
      <c r="R3177" s="15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60" hidden="1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5">
        <f t="shared" si="245"/>
        <v>115</v>
      </c>
      <c r="Q3178" s="5">
        <f t="shared" si="246"/>
        <v>39.67</v>
      </c>
      <c r="R3178" s="15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45" hidden="1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5">
        <f t="shared" si="245"/>
        <v>117</v>
      </c>
      <c r="Q3179" s="5">
        <f t="shared" si="246"/>
        <v>57.55</v>
      </c>
      <c r="R3179" s="15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60" hidden="1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5">
        <f t="shared" si="245"/>
        <v>172</v>
      </c>
      <c r="Q3180" s="5">
        <f t="shared" si="246"/>
        <v>33.03</v>
      </c>
      <c r="R3180" s="15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45" hidden="1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5">
        <f t="shared" si="245"/>
        <v>114</v>
      </c>
      <c r="Q3181" s="5">
        <f t="shared" si="246"/>
        <v>77.34</v>
      </c>
      <c r="R3181" s="15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45" hidden="1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5">
        <f t="shared" si="245"/>
        <v>120</v>
      </c>
      <c r="Q3182" s="5">
        <f t="shared" si="246"/>
        <v>31.93</v>
      </c>
      <c r="R3182" s="15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5">
        <f t="shared" si="245"/>
        <v>109</v>
      </c>
      <c r="Q3183" s="5">
        <f t="shared" si="246"/>
        <v>36.33</v>
      </c>
      <c r="R3183" s="15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60" hidden="1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5">
        <f t="shared" si="245"/>
        <v>101</v>
      </c>
      <c r="Q3184" s="5">
        <f t="shared" si="246"/>
        <v>46.77</v>
      </c>
      <c r="R3184" s="15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45" hidden="1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5">
        <f t="shared" si="245"/>
        <v>109</v>
      </c>
      <c r="Q3185" s="5">
        <f t="shared" si="246"/>
        <v>40.07</v>
      </c>
      <c r="R3185" s="15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45" hidden="1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5">
        <f t="shared" si="245"/>
        <v>107</v>
      </c>
      <c r="Q3186" s="5">
        <f t="shared" si="246"/>
        <v>100.22</v>
      </c>
      <c r="R3186" s="15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60" hidden="1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5">
        <f t="shared" si="245"/>
        <v>100</v>
      </c>
      <c r="Q3187" s="5">
        <f t="shared" si="246"/>
        <v>41.67</v>
      </c>
      <c r="R3187" s="15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60" hidden="1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5">
        <f t="shared" si="245"/>
        <v>102</v>
      </c>
      <c r="Q3188" s="5">
        <f t="shared" si="246"/>
        <v>46.71</v>
      </c>
      <c r="R3188" s="15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60" hidden="1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5">
        <f t="shared" si="245"/>
        <v>116</v>
      </c>
      <c r="Q3189" s="5">
        <f t="shared" si="246"/>
        <v>71.489999999999995</v>
      </c>
      <c r="R3189" s="15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60" hidden="1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5">
        <f t="shared" si="245"/>
        <v>65</v>
      </c>
      <c r="Q3190" s="5">
        <f t="shared" si="246"/>
        <v>14.44</v>
      </c>
      <c r="R3190" s="15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60" hidden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5">
        <f t="shared" si="245"/>
        <v>12</v>
      </c>
      <c r="Q3191" s="5">
        <f t="shared" si="246"/>
        <v>356.84</v>
      </c>
      <c r="R3191" s="15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45" hidden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5">
        <f t="shared" si="245"/>
        <v>0</v>
      </c>
      <c r="Q3192" s="5">
        <f t="shared" si="246"/>
        <v>0</v>
      </c>
      <c r="R3192" s="15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45" hidden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5">
        <f t="shared" si="245"/>
        <v>4</v>
      </c>
      <c r="Q3193" s="5">
        <f t="shared" si="246"/>
        <v>37.75</v>
      </c>
      <c r="R3193" s="15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60" hidden="1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5">
        <f t="shared" si="245"/>
        <v>1</v>
      </c>
      <c r="Q3194" s="5">
        <f t="shared" si="246"/>
        <v>12.75</v>
      </c>
      <c r="R3194" s="15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45" hidden="1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5">
        <f t="shared" si="245"/>
        <v>12</v>
      </c>
      <c r="Q3195" s="5">
        <f t="shared" si="246"/>
        <v>24.46</v>
      </c>
      <c r="R3195" s="15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60" hidden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5">
        <f t="shared" si="245"/>
        <v>0</v>
      </c>
      <c r="Q3196" s="5">
        <f t="shared" si="246"/>
        <v>0</v>
      </c>
      <c r="R3196" s="15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60" hidden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5">
        <f t="shared" si="245"/>
        <v>59</v>
      </c>
      <c r="Q3197" s="5">
        <f t="shared" si="246"/>
        <v>53.08</v>
      </c>
      <c r="R3197" s="15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45" hidden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5">
        <f t="shared" si="245"/>
        <v>0</v>
      </c>
      <c r="Q3198" s="5">
        <f t="shared" si="246"/>
        <v>300</v>
      </c>
      <c r="R3198" s="15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45" hidden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5">
        <f t="shared" si="245"/>
        <v>11</v>
      </c>
      <c r="Q3199" s="5">
        <f t="shared" si="246"/>
        <v>286.25</v>
      </c>
      <c r="R3199" s="15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60" hidden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5">
        <f t="shared" si="245"/>
        <v>0</v>
      </c>
      <c r="Q3200" s="5">
        <f t="shared" si="246"/>
        <v>36.67</v>
      </c>
      <c r="R3200" s="15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45" hidden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5">
        <f t="shared" si="245"/>
        <v>52</v>
      </c>
      <c r="Q3201" s="5">
        <f t="shared" si="246"/>
        <v>49.21</v>
      </c>
      <c r="R3201" s="15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60" hidden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5">
        <f t="shared" si="245"/>
        <v>0</v>
      </c>
      <c r="Q3202" s="5">
        <f t="shared" si="246"/>
        <v>1</v>
      </c>
      <c r="R3202" s="15">
        <f t="shared" si="247"/>
        <v>42460.320613425924</v>
      </c>
      <c r="S3202" s="15">
        <f t="shared" si="248"/>
        <v>42490.231944444444</v>
      </c>
      <c r="T3202">
        <f t="shared" si="249"/>
        <v>2016</v>
      </c>
    </row>
    <row r="3203" spans="1:20" ht="60" hidden="1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5">
        <f t="shared" ref="P3203:P3266" si="250">ROUND(E3203/D3203*100,0)</f>
        <v>1</v>
      </c>
      <c r="Q3203" s="5">
        <f t="shared" ref="Q3203:Q3266" si="251">IFERROR(ROUND(E3203/L3203,2),0)</f>
        <v>12.5</v>
      </c>
      <c r="R3203" s="15">
        <f t="shared" ref="R3203:R3266" si="252">(((J3203/60/60)/24)+DATE(1970,1,1))</f>
        <v>41861.767094907409</v>
      </c>
      <c r="S3203" s="15">
        <f t="shared" ref="S3203:S3266" si="253">(((I3203/60/60)/24)+DATE(1970,1,1))</f>
        <v>41882.767094907409</v>
      </c>
      <c r="T3203">
        <f t="shared" ref="T3203:T3266" si="254">YEAR(R3203)</f>
        <v>2014</v>
      </c>
    </row>
    <row r="3204" spans="1:20" ht="45" hidden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5">
        <f t="shared" si="250"/>
        <v>55</v>
      </c>
      <c r="Q3204" s="5">
        <f t="shared" si="251"/>
        <v>109.04</v>
      </c>
      <c r="R3204" s="15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45" hidden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5">
        <f t="shared" si="250"/>
        <v>25</v>
      </c>
      <c r="Q3205" s="5">
        <f t="shared" si="251"/>
        <v>41.67</v>
      </c>
      <c r="R3205" s="15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60" hidden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5">
        <f t="shared" si="250"/>
        <v>0</v>
      </c>
      <c r="Q3206" s="5">
        <f t="shared" si="251"/>
        <v>0</v>
      </c>
      <c r="R3206" s="15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60" hidden="1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5">
        <f t="shared" si="250"/>
        <v>3</v>
      </c>
      <c r="Q3207" s="5">
        <f t="shared" si="251"/>
        <v>22.75</v>
      </c>
      <c r="R3207" s="15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60" hidden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5">
        <f t="shared" si="250"/>
        <v>0</v>
      </c>
      <c r="Q3208" s="5">
        <f t="shared" si="251"/>
        <v>0</v>
      </c>
      <c r="R3208" s="15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60" hidden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5">
        <f t="shared" si="250"/>
        <v>46</v>
      </c>
      <c r="Q3209" s="5">
        <f t="shared" si="251"/>
        <v>70.83</v>
      </c>
      <c r="R3209" s="15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45" hidden="1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5">
        <f t="shared" si="250"/>
        <v>104</v>
      </c>
      <c r="Q3210" s="5">
        <f t="shared" si="251"/>
        <v>63.11</v>
      </c>
      <c r="R3210" s="15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45" hidden="1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5">
        <f t="shared" si="250"/>
        <v>119</v>
      </c>
      <c r="Q3211" s="5">
        <f t="shared" si="251"/>
        <v>50.16</v>
      </c>
      <c r="R3211" s="15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60" hidden="1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5">
        <f t="shared" si="250"/>
        <v>126</v>
      </c>
      <c r="Q3212" s="5">
        <f t="shared" si="251"/>
        <v>62.88</v>
      </c>
      <c r="R3212" s="15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60" hidden="1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5">
        <f t="shared" si="250"/>
        <v>120</v>
      </c>
      <c r="Q3213" s="5">
        <f t="shared" si="251"/>
        <v>85.53</v>
      </c>
      <c r="R3213" s="15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30" hidden="1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5">
        <f t="shared" si="250"/>
        <v>126</v>
      </c>
      <c r="Q3214" s="5">
        <f t="shared" si="251"/>
        <v>53.72</v>
      </c>
      <c r="R3214" s="15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60" hidden="1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5">
        <f t="shared" si="250"/>
        <v>100</v>
      </c>
      <c r="Q3215" s="5">
        <f t="shared" si="251"/>
        <v>127.81</v>
      </c>
      <c r="R3215" s="15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60" hidden="1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5">
        <f t="shared" si="250"/>
        <v>102</v>
      </c>
      <c r="Q3216" s="5">
        <f t="shared" si="251"/>
        <v>106.57</v>
      </c>
      <c r="R3216" s="15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60" hidden="1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5">
        <f t="shared" si="250"/>
        <v>100</v>
      </c>
      <c r="Q3217" s="5">
        <f t="shared" si="251"/>
        <v>262.11</v>
      </c>
      <c r="R3217" s="15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60" hidden="1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5">
        <f t="shared" si="250"/>
        <v>100</v>
      </c>
      <c r="Q3218" s="5">
        <f t="shared" si="251"/>
        <v>57.17</v>
      </c>
      <c r="R3218" s="15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45" hidden="1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5">
        <f t="shared" si="250"/>
        <v>116</v>
      </c>
      <c r="Q3219" s="5">
        <f t="shared" si="251"/>
        <v>50.2</v>
      </c>
      <c r="R3219" s="15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60" hidden="1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5">
        <f t="shared" si="250"/>
        <v>102</v>
      </c>
      <c r="Q3220" s="5">
        <f t="shared" si="251"/>
        <v>66.59</v>
      </c>
      <c r="R3220" s="15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45" hidden="1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5">
        <f t="shared" si="250"/>
        <v>100</v>
      </c>
      <c r="Q3221" s="5">
        <f t="shared" si="251"/>
        <v>168.25</v>
      </c>
      <c r="R3221" s="15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30" hidden="1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5">
        <f t="shared" si="250"/>
        <v>101</v>
      </c>
      <c r="Q3222" s="5">
        <f t="shared" si="251"/>
        <v>256.37</v>
      </c>
      <c r="R3222" s="15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60" hidden="1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5">
        <f t="shared" si="250"/>
        <v>103</v>
      </c>
      <c r="Q3223" s="5">
        <f t="shared" si="251"/>
        <v>36.61</v>
      </c>
      <c r="R3223" s="15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45" hidden="1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5">
        <f t="shared" si="250"/>
        <v>125</v>
      </c>
      <c r="Q3224" s="5">
        <f t="shared" si="251"/>
        <v>37.14</v>
      </c>
      <c r="R3224" s="15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30" hidden="1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5">
        <f t="shared" si="250"/>
        <v>110</v>
      </c>
      <c r="Q3225" s="5">
        <f t="shared" si="251"/>
        <v>45.88</v>
      </c>
      <c r="R3225" s="15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60" hidden="1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5">
        <f t="shared" si="250"/>
        <v>102</v>
      </c>
      <c r="Q3226" s="5">
        <f t="shared" si="251"/>
        <v>141.71</v>
      </c>
      <c r="R3226" s="15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45" hidden="1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5">
        <f t="shared" si="250"/>
        <v>102</v>
      </c>
      <c r="Q3227" s="5">
        <f t="shared" si="251"/>
        <v>52.49</v>
      </c>
      <c r="R3227" s="15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45" hidden="1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5">
        <f t="shared" si="250"/>
        <v>104</v>
      </c>
      <c r="Q3228" s="5">
        <f t="shared" si="251"/>
        <v>59.52</v>
      </c>
      <c r="R3228" s="15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60" hidden="1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5">
        <f t="shared" si="250"/>
        <v>125</v>
      </c>
      <c r="Q3229" s="5">
        <f t="shared" si="251"/>
        <v>50</v>
      </c>
      <c r="R3229" s="15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30" hidden="1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5">
        <f t="shared" si="250"/>
        <v>102</v>
      </c>
      <c r="Q3230" s="5">
        <f t="shared" si="251"/>
        <v>193.62</v>
      </c>
      <c r="R3230" s="15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45" hidden="1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5">
        <f t="shared" si="250"/>
        <v>108</v>
      </c>
      <c r="Q3231" s="5">
        <f t="shared" si="251"/>
        <v>106.8</v>
      </c>
      <c r="R3231" s="15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60" hidden="1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5">
        <f t="shared" si="250"/>
        <v>110</v>
      </c>
      <c r="Q3232" s="5">
        <f t="shared" si="251"/>
        <v>77.22</v>
      </c>
      <c r="R3232" s="15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45" hidden="1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5">
        <f t="shared" si="250"/>
        <v>161</v>
      </c>
      <c r="Q3233" s="5">
        <f t="shared" si="251"/>
        <v>57.5</v>
      </c>
      <c r="R3233" s="15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45" hidden="1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5">
        <f t="shared" si="250"/>
        <v>131</v>
      </c>
      <c r="Q3234" s="5">
        <f t="shared" si="251"/>
        <v>50.46</v>
      </c>
      <c r="R3234" s="15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45" hidden="1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5">
        <f t="shared" si="250"/>
        <v>119</v>
      </c>
      <c r="Q3235" s="5">
        <f t="shared" si="251"/>
        <v>97.38</v>
      </c>
      <c r="R3235" s="15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60" hidden="1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5">
        <f t="shared" si="250"/>
        <v>100</v>
      </c>
      <c r="Q3236" s="5">
        <f t="shared" si="251"/>
        <v>34.92</v>
      </c>
      <c r="R3236" s="15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60" hidden="1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5">
        <f t="shared" si="250"/>
        <v>103</v>
      </c>
      <c r="Q3237" s="5">
        <f t="shared" si="251"/>
        <v>85.53</v>
      </c>
      <c r="R3237" s="15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60" hidden="1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5">
        <f t="shared" si="250"/>
        <v>101</v>
      </c>
      <c r="Q3238" s="5">
        <f t="shared" si="251"/>
        <v>182.91</v>
      </c>
      <c r="R3238" s="15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30" hidden="1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5">
        <f t="shared" si="250"/>
        <v>101</v>
      </c>
      <c r="Q3239" s="5">
        <f t="shared" si="251"/>
        <v>131.13999999999999</v>
      </c>
      <c r="R3239" s="15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60" hidden="1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5">
        <f t="shared" si="250"/>
        <v>112</v>
      </c>
      <c r="Q3240" s="5">
        <f t="shared" si="251"/>
        <v>39.81</v>
      </c>
      <c r="R3240" s="15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60" hidden="1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5">
        <f t="shared" si="250"/>
        <v>106</v>
      </c>
      <c r="Q3241" s="5">
        <f t="shared" si="251"/>
        <v>59.7</v>
      </c>
      <c r="R3241" s="15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60" hidden="1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5">
        <f t="shared" si="250"/>
        <v>101</v>
      </c>
      <c r="Q3242" s="5">
        <f t="shared" si="251"/>
        <v>88.74</v>
      </c>
      <c r="R3242" s="15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60" hidden="1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5">
        <f t="shared" si="250"/>
        <v>115</v>
      </c>
      <c r="Q3243" s="5">
        <f t="shared" si="251"/>
        <v>58.69</v>
      </c>
      <c r="R3243" s="15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45" hidden="1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5">
        <f t="shared" si="250"/>
        <v>127</v>
      </c>
      <c r="Q3244" s="5">
        <f t="shared" si="251"/>
        <v>69.569999999999993</v>
      </c>
      <c r="R3244" s="15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45" hidden="1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5">
        <f t="shared" si="250"/>
        <v>103</v>
      </c>
      <c r="Q3245" s="5">
        <f t="shared" si="251"/>
        <v>115.87</v>
      </c>
      <c r="R3245" s="15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45" hidden="1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5">
        <f t="shared" si="250"/>
        <v>103</v>
      </c>
      <c r="Q3246" s="5">
        <f t="shared" si="251"/>
        <v>23.87</v>
      </c>
      <c r="R3246" s="15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45" hidden="1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5">
        <f t="shared" si="250"/>
        <v>104</v>
      </c>
      <c r="Q3247" s="5">
        <f t="shared" si="251"/>
        <v>81.13</v>
      </c>
      <c r="R3247" s="15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45" hidden="1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5">
        <f t="shared" si="250"/>
        <v>111</v>
      </c>
      <c r="Q3248" s="5">
        <f t="shared" si="251"/>
        <v>57.63</v>
      </c>
      <c r="R3248" s="15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60" hidden="1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5">
        <f t="shared" si="250"/>
        <v>106</v>
      </c>
      <c r="Q3249" s="5">
        <f t="shared" si="251"/>
        <v>46.43</v>
      </c>
      <c r="R3249" s="15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30" hidden="1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5">
        <f t="shared" si="250"/>
        <v>101</v>
      </c>
      <c r="Q3250" s="5">
        <f t="shared" si="251"/>
        <v>60.48</v>
      </c>
      <c r="R3250" s="15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60" hidden="1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5">
        <f t="shared" si="250"/>
        <v>105</v>
      </c>
      <c r="Q3251" s="5">
        <f t="shared" si="251"/>
        <v>65.58</v>
      </c>
      <c r="R3251" s="15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60" hidden="1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5">
        <f t="shared" si="250"/>
        <v>102</v>
      </c>
      <c r="Q3252" s="5">
        <f t="shared" si="251"/>
        <v>119.19</v>
      </c>
      <c r="R3252" s="15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60" hidden="1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5">
        <f t="shared" si="250"/>
        <v>111</v>
      </c>
      <c r="Q3253" s="5">
        <f t="shared" si="251"/>
        <v>83.05</v>
      </c>
      <c r="R3253" s="15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45" hidden="1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5">
        <f t="shared" si="250"/>
        <v>128</v>
      </c>
      <c r="Q3254" s="5">
        <f t="shared" si="251"/>
        <v>57.52</v>
      </c>
      <c r="R3254" s="15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45" hidden="1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5">
        <f t="shared" si="250"/>
        <v>102</v>
      </c>
      <c r="Q3255" s="5">
        <f t="shared" si="251"/>
        <v>177.09</v>
      </c>
      <c r="R3255" s="15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60" hidden="1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5">
        <f t="shared" si="250"/>
        <v>101</v>
      </c>
      <c r="Q3256" s="5">
        <f t="shared" si="251"/>
        <v>70.77</v>
      </c>
      <c r="R3256" s="15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5">
        <f t="shared" si="250"/>
        <v>175</v>
      </c>
      <c r="Q3257" s="5">
        <f t="shared" si="251"/>
        <v>29.17</v>
      </c>
      <c r="R3257" s="15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45" hidden="1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5">
        <f t="shared" si="250"/>
        <v>128</v>
      </c>
      <c r="Q3258" s="5">
        <f t="shared" si="251"/>
        <v>72.760000000000005</v>
      </c>
      <c r="R3258" s="15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60" hidden="1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5">
        <f t="shared" si="250"/>
        <v>106</v>
      </c>
      <c r="Q3259" s="5">
        <f t="shared" si="251"/>
        <v>51.85</v>
      </c>
      <c r="R3259" s="15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45" hidden="1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5">
        <f t="shared" si="250"/>
        <v>105</v>
      </c>
      <c r="Q3260" s="5">
        <f t="shared" si="251"/>
        <v>98.2</v>
      </c>
      <c r="R3260" s="15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60" hidden="1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5">
        <f t="shared" si="250"/>
        <v>106</v>
      </c>
      <c r="Q3261" s="5">
        <f t="shared" si="251"/>
        <v>251.74</v>
      </c>
      <c r="R3261" s="15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45" hidden="1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5">
        <f t="shared" si="250"/>
        <v>109</v>
      </c>
      <c r="Q3262" s="5">
        <f t="shared" si="251"/>
        <v>74.819999999999993</v>
      </c>
      <c r="R3262" s="15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45" hidden="1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5">
        <f t="shared" si="250"/>
        <v>100</v>
      </c>
      <c r="Q3263" s="5">
        <f t="shared" si="251"/>
        <v>67.650000000000006</v>
      </c>
      <c r="R3263" s="15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30" hidden="1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5">
        <f t="shared" si="250"/>
        <v>103</v>
      </c>
      <c r="Q3264" s="5">
        <f t="shared" si="251"/>
        <v>93.81</v>
      </c>
      <c r="R3264" s="15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45" hidden="1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5">
        <f t="shared" si="250"/>
        <v>112</v>
      </c>
      <c r="Q3265" s="5">
        <f t="shared" si="251"/>
        <v>41.24</v>
      </c>
      <c r="R3265" s="15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45" hidden="1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5">
        <f t="shared" si="250"/>
        <v>103</v>
      </c>
      <c r="Q3266" s="5">
        <f t="shared" si="251"/>
        <v>52.55</v>
      </c>
      <c r="R3266" s="15">
        <f t="shared" si="252"/>
        <v>42016.800208333334</v>
      </c>
      <c r="S3266" s="15">
        <f t="shared" si="253"/>
        <v>42032.916666666672</v>
      </c>
      <c r="T3266">
        <f t="shared" si="254"/>
        <v>2015</v>
      </c>
    </row>
    <row r="3267" spans="1:20" ht="45" hidden="1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5">
        <f t="shared" ref="P3267:P3330" si="255">ROUND(E3267/D3267*100,0)</f>
        <v>164</v>
      </c>
      <c r="Q3267" s="5">
        <f t="shared" ref="Q3267:Q3330" si="256">IFERROR(ROUND(E3267/L3267,2),0)</f>
        <v>70.290000000000006</v>
      </c>
      <c r="R3267" s="15">
        <f t="shared" ref="R3267:R3330" si="257">(((J3267/60/60)/24)+DATE(1970,1,1))</f>
        <v>42311.711979166663</v>
      </c>
      <c r="S3267" s="15">
        <f t="shared" ref="S3267:S3330" si="258">(((I3267/60/60)/24)+DATE(1970,1,1))</f>
        <v>42341.708333333328</v>
      </c>
      <c r="T3267">
        <f t="shared" ref="T3267:T3330" si="259">YEAR(R3267)</f>
        <v>2015</v>
      </c>
    </row>
    <row r="3268" spans="1:20" ht="45" hidden="1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5">
        <f t="shared" si="255"/>
        <v>131</v>
      </c>
      <c r="Q3268" s="5">
        <f t="shared" si="256"/>
        <v>48.33</v>
      </c>
      <c r="R3268" s="15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60" hidden="1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5">
        <f t="shared" si="255"/>
        <v>102</v>
      </c>
      <c r="Q3269" s="5">
        <f t="shared" si="256"/>
        <v>53.18</v>
      </c>
      <c r="R3269" s="15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45" hidden="1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5">
        <f t="shared" si="255"/>
        <v>128</v>
      </c>
      <c r="Q3270" s="5">
        <f t="shared" si="256"/>
        <v>60.95</v>
      </c>
      <c r="R3270" s="15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45" hidden="1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5">
        <f t="shared" si="255"/>
        <v>102</v>
      </c>
      <c r="Q3271" s="5">
        <f t="shared" si="256"/>
        <v>116</v>
      </c>
      <c r="R3271" s="15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60" hidden="1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5">
        <f t="shared" si="255"/>
        <v>102</v>
      </c>
      <c r="Q3272" s="5">
        <f t="shared" si="256"/>
        <v>61</v>
      </c>
      <c r="R3272" s="15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ht="30" hidden="1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5">
        <f t="shared" si="255"/>
        <v>130</v>
      </c>
      <c r="Q3273" s="5">
        <f t="shared" si="256"/>
        <v>38.24</v>
      </c>
      <c r="R3273" s="15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45" hidden="1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5">
        <f t="shared" si="255"/>
        <v>154</v>
      </c>
      <c r="Q3274" s="5">
        <f t="shared" si="256"/>
        <v>106.5</v>
      </c>
      <c r="R3274" s="15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60" hidden="1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5">
        <f t="shared" si="255"/>
        <v>107</v>
      </c>
      <c r="Q3275" s="5">
        <f t="shared" si="256"/>
        <v>204.57</v>
      </c>
      <c r="R3275" s="15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45" hidden="1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5">
        <f t="shared" si="255"/>
        <v>101</v>
      </c>
      <c r="Q3276" s="5">
        <f t="shared" si="256"/>
        <v>54.91</v>
      </c>
      <c r="R3276" s="15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60" hidden="1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5">
        <f t="shared" si="255"/>
        <v>100</v>
      </c>
      <c r="Q3277" s="5">
        <f t="shared" si="256"/>
        <v>150.41999999999999</v>
      </c>
      <c r="R3277" s="15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60" hidden="1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5">
        <f t="shared" si="255"/>
        <v>117</v>
      </c>
      <c r="Q3278" s="5">
        <f t="shared" si="256"/>
        <v>52.58</v>
      </c>
      <c r="R3278" s="15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60" hidden="1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5">
        <f t="shared" si="255"/>
        <v>109</v>
      </c>
      <c r="Q3279" s="5">
        <f t="shared" si="256"/>
        <v>54.3</v>
      </c>
      <c r="R3279" s="15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60" hidden="1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5">
        <f t="shared" si="255"/>
        <v>103</v>
      </c>
      <c r="Q3280" s="5">
        <f t="shared" si="256"/>
        <v>76.03</v>
      </c>
      <c r="R3280" s="15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60" hidden="1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5">
        <f t="shared" si="255"/>
        <v>114</v>
      </c>
      <c r="Q3281" s="5">
        <f t="shared" si="256"/>
        <v>105.21</v>
      </c>
      <c r="R3281" s="15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60" hidden="1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5">
        <f t="shared" si="255"/>
        <v>103</v>
      </c>
      <c r="Q3282" s="5">
        <f t="shared" si="256"/>
        <v>68.67</v>
      </c>
      <c r="R3282" s="15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45" hidden="1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5">
        <f t="shared" si="255"/>
        <v>122</v>
      </c>
      <c r="Q3283" s="5">
        <f t="shared" si="256"/>
        <v>129.36000000000001</v>
      </c>
      <c r="R3283" s="15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60" hidden="1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5">
        <f t="shared" si="255"/>
        <v>103</v>
      </c>
      <c r="Q3284" s="5">
        <f t="shared" si="256"/>
        <v>134.26</v>
      </c>
      <c r="R3284" s="15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5">
        <f t="shared" si="255"/>
        <v>105</v>
      </c>
      <c r="Q3285" s="5">
        <f t="shared" si="256"/>
        <v>17.829999999999998</v>
      </c>
      <c r="R3285" s="15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45" hidden="1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5">
        <f t="shared" si="255"/>
        <v>102</v>
      </c>
      <c r="Q3286" s="5">
        <f t="shared" si="256"/>
        <v>203.2</v>
      </c>
      <c r="R3286" s="15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hidden="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5">
        <f t="shared" si="255"/>
        <v>112</v>
      </c>
      <c r="Q3287" s="5">
        <f t="shared" si="256"/>
        <v>69.19</v>
      </c>
      <c r="R3287" s="15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60" hidden="1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5">
        <f t="shared" si="255"/>
        <v>102</v>
      </c>
      <c r="Q3288" s="5">
        <f t="shared" si="256"/>
        <v>125.12</v>
      </c>
      <c r="R3288" s="15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30" hidden="1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5">
        <f t="shared" si="255"/>
        <v>100</v>
      </c>
      <c r="Q3289" s="5">
        <f t="shared" si="256"/>
        <v>73.53</v>
      </c>
      <c r="R3289" s="15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60" hidden="1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5">
        <f t="shared" si="255"/>
        <v>100</v>
      </c>
      <c r="Q3290" s="5">
        <f t="shared" si="256"/>
        <v>48.44</v>
      </c>
      <c r="R3290" s="15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5">
        <f t="shared" si="255"/>
        <v>133</v>
      </c>
      <c r="Q3291" s="5">
        <f t="shared" si="256"/>
        <v>26.61</v>
      </c>
      <c r="R3291" s="15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75" hidden="1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5">
        <f t="shared" si="255"/>
        <v>121</v>
      </c>
      <c r="Q3292" s="5">
        <f t="shared" si="256"/>
        <v>33.67</v>
      </c>
      <c r="R3292" s="15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5">
        <f t="shared" si="255"/>
        <v>114</v>
      </c>
      <c r="Q3293" s="5">
        <f t="shared" si="256"/>
        <v>40.71</v>
      </c>
      <c r="R3293" s="15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5">
        <f t="shared" si="255"/>
        <v>286</v>
      </c>
      <c r="Q3294" s="5">
        <f t="shared" si="256"/>
        <v>19.27</v>
      </c>
      <c r="R3294" s="15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60" hidden="1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5">
        <f t="shared" si="255"/>
        <v>170</v>
      </c>
      <c r="Q3295" s="5">
        <f t="shared" si="256"/>
        <v>84.29</v>
      </c>
      <c r="R3295" s="15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5">
        <f t="shared" si="255"/>
        <v>118</v>
      </c>
      <c r="Q3296" s="5">
        <f t="shared" si="256"/>
        <v>29.58</v>
      </c>
      <c r="R3296" s="15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5">
        <f t="shared" si="255"/>
        <v>103</v>
      </c>
      <c r="Q3297" s="5">
        <f t="shared" si="256"/>
        <v>26.67</v>
      </c>
      <c r="R3297" s="15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60" hidden="1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5">
        <f t="shared" si="255"/>
        <v>144</v>
      </c>
      <c r="Q3298" s="5">
        <f t="shared" si="256"/>
        <v>45.98</v>
      </c>
      <c r="R3298" s="15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45" hidden="1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5">
        <f t="shared" si="255"/>
        <v>100</v>
      </c>
      <c r="Q3299" s="5">
        <f t="shared" si="256"/>
        <v>125.09</v>
      </c>
      <c r="R3299" s="15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60" hidden="1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5">
        <f t="shared" si="255"/>
        <v>102</v>
      </c>
      <c r="Q3300" s="5">
        <f t="shared" si="256"/>
        <v>141.29</v>
      </c>
      <c r="R3300" s="15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60" hidden="1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5">
        <f t="shared" si="255"/>
        <v>116</v>
      </c>
      <c r="Q3301" s="5">
        <f t="shared" si="256"/>
        <v>55.33</v>
      </c>
      <c r="R3301" s="15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45" hidden="1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5">
        <f t="shared" si="255"/>
        <v>136</v>
      </c>
      <c r="Q3302" s="5">
        <f t="shared" si="256"/>
        <v>46.42</v>
      </c>
      <c r="R3302" s="15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60" hidden="1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5">
        <f t="shared" si="255"/>
        <v>133</v>
      </c>
      <c r="Q3303" s="5">
        <f t="shared" si="256"/>
        <v>57.2</v>
      </c>
      <c r="R3303" s="15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hidden="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5">
        <f t="shared" si="255"/>
        <v>103</v>
      </c>
      <c r="Q3304" s="5">
        <f t="shared" si="256"/>
        <v>173.7</v>
      </c>
      <c r="R3304" s="15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60" hidden="1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5">
        <f t="shared" si="255"/>
        <v>116</v>
      </c>
      <c r="Q3305" s="5">
        <f t="shared" si="256"/>
        <v>59.6</v>
      </c>
      <c r="R3305" s="15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45" hidden="1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5">
        <f t="shared" si="255"/>
        <v>105</v>
      </c>
      <c r="Q3306" s="5">
        <f t="shared" si="256"/>
        <v>89.59</v>
      </c>
      <c r="R3306" s="15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60" hidden="1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5">
        <f t="shared" si="255"/>
        <v>102</v>
      </c>
      <c r="Q3307" s="5">
        <f t="shared" si="256"/>
        <v>204.05</v>
      </c>
      <c r="R3307" s="15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60" hidden="1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5">
        <f t="shared" si="255"/>
        <v>175</v>
      </c>
      <c r="Q3308" s="5">
        <f t="shared" si="256"/>
        <v>48.7</v>
      </c>
      <c r="R3308" s="15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60" hidden="1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5">
        <f t="shared" si="255"/>
        <v>107</v>
      </c>
      <c r="Q3309" s="5">
        <f t="shared" si="256"/>
        <v>53.34</v>
      </c>
      <c r="R3309" s="15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45" hidden="1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5">
        <f t="shared" si="255"/>
        <v>122</v>
      </c>
      <c r="Q3310" s="5">
        <f t="shared" si="256"/>
        <v>75.09</v>
      </c>
      <c r="R3310" s="15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5">
        <f t="shared" si="255"/>
        <v>159</v>
      </c>
      <c r="Q3311" s="5">
        <f t="shared" si="256"/>
        <v>18</v>
      </c>
      <c r="R3311" s="15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45" hidden="1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5">
        <f t="shared" si="255"/>
        <v>100</v>
      </c>
      <c r="Q3312" s="5">
        <f t="shared" si="256"/>
        <v>209.84</v>
      </c>
      <c r="R3312" s="15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45" hidden="1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5">
        <f t="shared" si="255"/>
        <v>110</v>
      </c>
      <c r="Q3313" s="5">
        <f t="shared" si="256"/>
        <v>61.02</v>
      </c>
      <c r="R3313" s="15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60" hidden="1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5">
        <f t="shared" si="255"/>
        <v>100</v>
      </c>
      <c r="Q3314" s="5">
        <f t="shared" si="256"/>
        <v>61</v>
      </c>
      <c r="R3314" s="15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45" hidden="1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5">
        <f t="shared" si="255"/>
        <v>116</v>
      </c>
      <c r="Q3315" s="5">
        <f t="shared" si="256"/>
        <v>80.03</v>
      </c>
      <c r="R3315" s="15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5">
        <f t="shared" si="255"/>
        <v>211</v>
      </c>
      <c r="Q3316" s="5">
        <f t="shared" si="256"/>
        <v>29.07</v>
      </c>
      <c r="R3316" s="15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45" hidden="1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5">
        <f t="shared" si="255"/>
        <v>110</v>
      </c>
      <c r="Q3317" s="5">
        <f t="shared" si="256"/>
        <v>49.44</v>
      </c>
      <c r="R3317" s="15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75" hidden="1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5">
        <f t="shared" si="255"/>
        <v>100</v>
      </c>
      <c r="Q3318" s="5">
        <f t="shared" si="256"/>
        <v>93.98</v>
      </c>
      <c r="R3318" s="15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45" hidden="1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5">
        <f t="shared" si="255"/>
        <v>106</v>
      </c>
      <c r="Q3319" s="5">
        <f t="shared" si="256"/>
        <v>61.94</v>
      </c>
      <c r="R3319" s="15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30" hidden="1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5">
        <f t="shared" si="255"/>
        <v>126</v>
      </c>
      <c r="Q3320" s="5">
        <f t="shared" si="256"/>
        <v>78.5</v>
      </c>
      <c r="R3320" s="15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5">
        <f t="shared" si="255"/>
        <v>108</v>
      </c>
      <c r="Q3321" s="5">
        <f t="shared" si="256"/>
        <v>33.75</v>
      </c>
      <c r="R3321" s="15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45" hidden="1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5">
        <f t="shared" si="255"/>
        <v>101</v>
      </c>
      <c r="Q3322" s="5">
        <f t="shared" si="256"/>
        <v>66.45</v>
      </c>
      <c r="R3322" s="15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5">
        <f t="shared" si="255"/>
        <v>107</v>
      </c>
      <c r="Q3323" s="5">
        <f t="shared" si="256"/>
        <v>35.799999999999997</v>
      </c>
      <c r="R3323" s="15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60" hidden="1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5">
        <f t="shared" si="255"/>
        <v>102</v>
      </c>
      <c r="Q3324" s="5">
        <f t="shared" si="256"/>
        <v>145.65</v>
      </c>
      <c r="R3324" s="15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60" hidden="1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5">
        <f t="shared" si="255"/>
        <v>126</v>
      </c>
      <c r="Q3325" s="5">
        <f t="shared" si="256"/>
        <v>25.69</v>
      </c>
      <c r="R3325" s="15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45" hidden="1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5">
        <f t="shared" si="255"/>
        <v>102</v>
      </c>
      <c r="Q3326" s="5">
        <f t="shared" si="256"/>
        <v>152.5</v>
      </c>
      <c r="R3326" s="15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5">
        <f t="shared" si="255"/>
        <v>113</v>
      </c>
      <c r="Q3327" s="5">
        <f t="shared" si="256"/>
        <v>30</v>
      </c>
      <c r="R3327" s="15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60" hidden="1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5">
        <f t="shared" si="255"/>
        <v>101</v>
      </c>
      <c r="Q3328" s="5">
        <f t="shared" si="256"/>
        <v>142.28</v>
      </c>
      <c r="R3328" s="15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5">
        <f t="shared" si="255"/>
        <v>101</v>
      </c>
      <c r="Q3329" s="5">
        <f t="shared" si="256"/>
        <v>24.55</v>
      </c>
      <c r="R3329" s="15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45" hidden="1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5">
        <f t="shared" si="255"/>
        <v>146</v>
      </c>
      <c r="Q3330" s="5">
        <f t="shared" si="256"/>
        <v>292.77999999999997</v>
      </c>
      <c r="R3330" s="15">
        <f t="shared" si="257"/>
        <v>41822.57503472222</v>
      </c>
      <c r="S3330" s="15">
        <f t="shared" si="258"/>
        <v>41825.041666666664</v>
      </c>
      <c r="T3330">
        <f t="shared" si="259"/>
        <v>2014</v>
      </c>
    </row>
    <row r="3331" spans="1:20" ht="45" hidden="1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5">
        <f t="shared" ref="P3331:P3394" si="260">ROUND(E3331/D3331*100,0)</f>
        <v>117</v>
      </c>
      <c r="Q3331" s="5">
        <f t="shared" ref="Q3331:Q3394" si="261">IFERROR(ROUND(E3331/L3331,2),0)</f>
        <v>44.92</v>
      </c>
      <c r="R3331" s="15">
        <f t="shared" ref="R3331:R3394" si="262">(((J3331/60/60)/24)+DATE(1970,1,1))</f>
        <v>41837.323009259257</v>
      </c>
      <c r="S3331" s="15">
        <f t="shared" ref="S3331:S3394" si="263">(((I3331/60/60)/24)+DATE(1970,1,1))</f>
        <v>41847.958333333336</v>
      </c>
      <c r="T3331">
        <f t="shared" ref="T3331:T3394" si="264">YEAR(R3331)</f>
        <v>2014</v>
      </c>
    </row>
    <row r="3332" spans="1:20" ht="45" hidden="1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5">
        <f t="shared" si="260"/>
        <v>106</v>
      </c>
      <c r="Q3332" s="5">
        <f t="shared" si="261"/>
        <v>23.1</v>
      </c>
      <c r="R3332" s="15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60" hidden="1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5">
        <f t="shared" si="260"/>
        <v>105</v>
      </c>
      <c r="Q3333" s="5">
        <f t="shared" si="261"/>
        <v>80.400000000000006</v>
      </c>
      <c r="R3333" s="15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45" hidden="1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5">
        <f t="shared" si="260"/>
        <v>100</v>
      </c>
      <c r="Q3334" s="5">
        <f t="shared" si="261"/>
        <v>72.290000000000006</v>
      </c>
      <c r="R3334" s="15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60" hidden="1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5">
        <f t="shared" si="260"/>
        <v>105</v>
      </c>
      <c r="Q3335" s="5">
        <f t="shared" si="261"/>
        <v>32.97</v>
      </c>
      <c r="R3335" s="15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45" hidden="1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5">
        <f t="shared" si="260"/>
        <v>139</v>
      </c>
      <c r="Q3336" s="5">
        <f t="shared" si="261"/>
        <v>116.65</v>
      </c>
      <c r="R3336" s="15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60" hidden="1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5">
        <f t="shared" si="260"/>
        <v>100</v>
      </c>
      <c r="Q3337" s="5">
        <f t="shared" si="261"/>
        <v>79.62</v>
      </c>
      <c r="R3337" s="15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5">
        <f t="shared" si="260"/>
        <v>100</v>
      </c>
      <c r="Q3338" s="5">
        <f t="shared" si="261"/>
        <v>27.78</v>
      </c>
      <c r="R3338" s="15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45" hidden="1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5">
        <f t="shared" si="260"/>
        <v>110</v>
      </c>
      <c r="Q3339" s="5">
        <f t="shared" si="261"/>
        <v>81.03</v>
      </c>
      <c r="R3339" s="15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30" hidden="1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5">
        <f t="shared" si="260"/>
        <v>102</v>
      </c>
      <c r="Q3340" s="5">
        <f t="shared" si="261"/>
        <v>136.85</v>
      </c>
      <c r="R3340" s="15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45" hidden="1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5">
        <f t="shared" si="260"/>
        <v>104</v>
      </c>
      <c r="Q3341" s="5">
        <f t="shared" si="261"/>
        <v>177.62</v>
      </c>
      <c r="R3341" s="15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60" hidden="1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5">
        <f t="shared" si="260"/>
        <v>138</v>
      </c>
      <c r="Q3342" s="5">
        <f t="shared" si="261"/>
        <v>109.08</v>
      </c>
      <c r="R3342" s="15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60" hidden="1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5">
        <f t="shared" si="260"/>
        <v>100</v>
      </c>
      <c r="Q3343" s="5">
        <f t="shared" si="261"/>
        <v>119.64</v>
      </c>
      <c r="R3343" s="15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45" hidden="1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5">
        <f t="shared" si="260"/>
        <v>102</v>
      </c>
      <c r="Q3344" s="5">
        <f t="shared" si="261"/>
        <v>78.209999999999994</v>
      </c>
      <c r="R3344" s="15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5">
        <f t="shared" si="260"/>
        <v>171</v>
      </c>
      <c r="Q3345" s="5">
        <f t="shared" si="261"/>
        <v>52.17</v>
      </c>
      <c r="R3345" s="15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60" hidden="1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5">
        <f t="shared" si="260"/>
        <v>101</v>
      </c>
      <c r="Q3346" s="5">
        <f t="shared" si="261"/>
        <v>114.13</v>
      </c>
      <c r="R3346" s="15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5">
        <f t="shared" si="260"/>
        <v>130</v>
      </c>
      <c r="Q3347" s="5">
        <f t="shared" si="261"/>
        <v>50</v>
      </c>
      <c r="R3347" s="15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60" hidden="1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5">
        <f t="shared" si="260"/>
        <v>110</v>
      </c>
      <c r="Q3348" s="5">
        <f t="shared" si="261"/>
        <v>91.67</v>
      </c>
      <c r="R3348" s="15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60" hidden="1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5">
        <f t="shared" si="260"/>
        <v>119</v>
      </c>
      <c r="Q3349" s="5">
        <f t="shared" si="261"/>
        <v>108.59</v>
      </c>
      <c r="R3349" s="15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60" hidden="1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5">
        <f t="shared" si="260"/>
        <v>100</v>
      </c>
      <c r="Q3350" s="5">
        <f t="shared" si="261"/>
        <v>69.819999999999993</v>
      </c>
      <c r="R3350" s="15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60" hidden="1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5">
        <f t="shared" si="260"/>
        <v>153</v>
      </c>
      <c r="Q3351" s="5">
        <f t="shared" si="261"/>
        <v>109.57</v>
      </c>
      <c r="R3351" s="15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60" hidden="1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5">
        <f t="shared" si="260"/>
        <v>104</v>
      </c>
      <c r="Q3352" s="5">
        <f t="shared" si="261"/>
        <v>71.67</v>
      </c>
      <c r="R3352" s="15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60" hidden="1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5">
        <f t="shared" si="260"/>
        <v>101</v>
      </c>
      <c r="Q3353" s="5">
        <f t="shared" si="261"/>
        <v>93.61</v>
      </c>
      <c r="R3353" s="15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60" hidden="1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5">
        <f t="shared" si="260"/>
        <v>108</v>
      </c>
      <c r="Q3354" s="5">
        <f t="shared" si="261"/>
        <v>76.8</v>
      </c>
      <c r="R3354" s="15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5">
        <f t="shared" si="260"/>
        <v>315</v>
      </c>
      <c r="Q3355" s="5">
        <f t="shared" si="261"/>
        <v>35.799999999999997</v>
      </c>
      <c r="R3355" s="15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45" hidden="1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5">
        <f t="shared" si="260"/>
        <v>102</v>
      </c>
      <c r="Q3356" s="5">
        <f t="shared" si="261"/>
        <v>55.6</v>
      </c>
      <c r="R3356" s="15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45" hidden="1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5">
        <f t="shared" si="260"/>
        <v>126</v>
      </c>
      <c r="Q3357" s="5">
        <f t="shared" si="261"/>
        <v>147.33000000000001</v>
      </c>
      <c r="R3357" s="15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60" hidden="1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5">
        <f t="shared" si="260"/>
        <v>101</v>
      </c>
      <c r="Q3358" s="5">
        <f t="shared" si="261"/>
        <v>56.33</v>
      </c>
      <c r="R3358" s="15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60" hidden="1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5">
        <f t="shared" si="260"/>
        <v>101</v>
      </c>
      <c r="Q3359" s="5">
        <f t="shared" si="261"/>
        <v>96.19</v>
      </c>
      <c r="R3359" s="15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45" hidden="1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5">
        <f t="shared" si="260"/>
        <v>103</v>
      </c>
      <c r="Q3360" s="5">
        <f t="shared" si="261"/>
        <v>63.57</v>
      </c>
      <c r="R3360" s="15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45" hidden="1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5">
        <f t="shared" si="260"/>
        <v>106</v>
      </c>
      <c r="Q3361" s="5">
        <f t="shared" si="261"/>
        <v>184.78</v>
      </c>
      <c r="R3361" s="15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30" hidden="1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5">
        <f t="shared" si="260"/>
        <v>101</v>
      </c>
      <c r="Q3362" s="5">
        <f t="shared" si="261"/>
        <v>126.72</v>
      </c>
      <c r="R3362" s="15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60" hidden="1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5">
        <f t="shared" si="260"/>
        <v>113</v>
      </c>
      <c r="Q3363" s="5">
        <f t="shared" si="261"/>
        <v>83.43</v>
      </c>
      <c r="R3363" s="15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5">
        <f t="shared" si="260"/>
        <v>218</v>
      </c>
      <c r="Q3364" s="5">
        <f t="shared" si="261"/>
        <v>54.5</v>
      </c>
      <c r="R3364" s="15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60" hidden="1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5">
        <f t="shared" si="260"/>
        <v>101</v>
      </c>
      <c r="Q3365" s="5">
        <f t="shared" si="261"/>
        <v>302.31</v>
      </c>
      <c r="R3365" s="15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60" hidden="1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5">
        <f t="shared" si="260"/>
        <v>106</v>
      </c>
      <c r="Q3366" s="5">
        <f t="shared" si="261"/>
        <v>44.14</v>
      </c>
      <c r="R3366" s="15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60" hidden="1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5">
        <f t="shared" si="260"/>
        <v>104</v>
      </c>
      <c r="Q3367" s="5">
        <f t="shared" si="261"/>
        <v>866.67</v>
      </c>
      <c r="R3367" s="15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5">
        <f t="shared" si="260"/>
        <v>221</v>
      </c>
      <c r="Q3368" s="5">
        <f t="shared" si="261"/>
        <v>61.39</v>
      </c>
      <c r="R3368" s="15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5">
        <f t="shared" si="260"/>
        <v>119</v>
      </c>
      <c r="Q3369" s="5">
        <f t="shared" si="261"/>
        <v>29.67</v>
      </c>
      <c r="R3369" s="15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45" hidden="1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5">
        <f t="shared" si="260"/>
        <v>105</v>
      </c>
      <c r="Q3370" s="5">
        <f t="shared" si="261"/>
        <v>45.48</v>
      </c>
      <c r="R3370" s="15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45" hidden="1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5">
        <f t="shared" si="260"/>
        <v>104</v>
      </c>
      <c r="Q3371" s="5">
        <f t="shared" si="261"/>
        <v>96.2</v>
      </c>
      <c r="R3371" s="15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30" hidden="1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5">
        <f t="shared" si="260"/>
        <v>118</v>
      </c>
      <c r="Q3372" s="5">
        <f t="shared" si="261"/>
        <v>67.92</v>
      </c>
      <c r="R3372" s="15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5">
        <f t="shared" si="260"/>
        <v>139</v>
      </c>
      <c r="Q3373" s="5">
        <f t="shared" si="261"/>
        <v>30.78</v>
      </c>
      <c r="R3373" s="15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45" hidden="1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5">
        <f t="shared" si="260"/>
        <v>104</v>
      </c>
      <c r="Q3374" s="5">
        <f t="shared" si="261"/>
        <v>38.33</v>
      </c>
      <c r="R3374" s="15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60" hidden="1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5">
        <f t="shared" si="260"/>
        <v>100</v>
      </c>
      <c r="Q3375" s="5">
        <f t="shared" si="261"/>
        <v>66.83</v>
      </c>
      <c r="R3375" s="15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45" hidden="1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5">
        <f t="shared" si="260"/>
        <v>107</v>
      </c>
      <c r="Q3376" s="5">
        <f t="shared" si="261"/>
        <v>71.73</v>
      </c>
      <c r="R3376" s="15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45" hidden="1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5">
        <f t="shared" si="260"/>
        <v>100</v>
      </c>
      <c r="Q3377" s="5">
        <f t="shared" si="261"/>
        <v>176.47</v>
      </c>
      <c r="R3377" s="15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60" hidden="1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5">
        <f t="shared" si="260"/>
        <v>100</v>
      </c>
      <c r="Q3378" s="5">
        <f t="shared" si="261"/>
        <v>421.11</v>
      </c>
      <c r="R3378" s="15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60" hidden="1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5">
        <f t="shared" si="260"/>
        <v>101</v>
      </c>
      <c r="Q3379" s="5">
        <f t="shared" si="261"/>
        <v>104.99</v>
      </c>
      <c r="R3379" s="15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5">
        <f t="shared" si="260"/>
        <v>108</v>
      </c>
      <c r="Q3380" s="5">
        <f t="shared" si="261"/>
        <v>28.19</v>
      </c>
      <c r="R3380" s="15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60" hidden="1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5">
        <f t="shared" si="260"/>
        <v>104</v>
      </c>
      <c r="Q3381" s="5">
        <f t="shared" si="261"/>
        <v>54.55</v>
      </c>
      <c r="R3381" s="15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60" hidden="1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5">
        <f t="shared" si="260"/>
        <v>104</v>
      </c>
      <c r="Q3382" s="5">
        <f t="shared" si="261"/>
        <v>111.89</v>
      </c>
      <c r="R3382" s="15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60" hidden="1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5">
        <f t="shared" si="260"/>
        <v>102</v>
      </c>
      <c r="Q3383" s="5">
        <f t="shared" si="261"/>
        <v>85.21</v>
      </c>
      <c r="R3383" s="15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60" hidden="1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5">
        <f t="shared" si="260"/>
        <v>101</v>
      </c>
      <c r="Q3384" s="5">
        <f t="shared" si="261"/>
        <v>76.650000000000006</v>
      </c>
      <c r="R3384" s="15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60" hidden="1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5">
        <f t="shared" si="260"/>
        <v>112</v>
      </c>
      <c r="Q3385" s="5">
        <f t="shared" si="261"/>
        <v>65.17</v>
      </c>
      <c r="R3385" s="15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60" hidden="1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5">
        <f t="shared" si="260"/>
        <v>100</v>
      </c>
      <c r="Q3386" s="5">
        <f t="shared" si="261"/>
        <v>93.76</v>
      </c>
      <c r="R3386" s="15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60" hidden="1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5">
        <f t="shared" si="260"/>
        <v>100</v>
      </c>
      <c r="Q3387" s="5">
        <f t="shared" si="261"/>
        <v>133.33000000000001</v>
      </c>
      <c r="R3387" s="15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60" hidden="1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5">
        <f t="shared" si="260"/>
        <v>105</v>
      </c>
      <c r="Q3388" s="5">
        <f t="shared" si="261"/>
        <v>51.22</v>
      </c>
      <c r="R3388" s="15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60" hidden="1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5">
        <f t="shared" si="260"/>
        <v>117</v>
      </c>
      <c r="Q3389" s="5">
        <f t="shared" si="261"/>
        <v>100.17</v>
      </c>
      <c r="R3389" s="15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60" hidden="1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5">
        <f t="shared" si="260"/>
        <v>104</v>
      </c>
      <c r="Q3390" s="5">
        <f t="shared" si="261"/>
        <v>34.6</v>
      </c>
      <c r="R3390" s="15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45" hidden="1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5">
        <f t="shared" si="260"/>
        <v>115</v>
      </c>
      <c r="Q3391" s="5">
        <f t="shared" si="261"/>
        <v>184.68</v>
      </c>
      <c r="R3391" s="15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60" hidden="1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5">
        <f t="shared" si="260"/>
        <v>102</v>
      </c>
      <c r="Q3392" s="5">
        <f t="shared" si="261"/>
        <v>69.819999999999993</v>
      </c>
      <c r="R3392" s="15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5">
        <f t="shared" si="260"/>
        <v>223</v>
      </c>
      <c r="Q3393" s="5">
        <f t="shared" si="261"/>
        <v>61.94</v>
      </c>
      <c r="R3393" s="15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5">
        <f t="shared" si="260"/>
        <v>100</v>
      </c>
      <c r="Q3394" s="5">
        <f t="shared" si="261"/>
        <v>41.67</v>
      </c>
      <c r="R3394" s="15">
        <f t="shared" si="262"/>
        <v>42446.845543981486</v>
      </c>
      <c r="S3394" s="15">
        <f t="shared" si="263"/>
        <v>42496.845543981486</v>
      </c>
      <c r="T3394">
        <f t="shared" si="264"/>
        <v>2016</v>
      </c>
    </row>
    <row r="3395" spans="1:20" ht="45" hidden="1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5">
        <f t="shared" ref="P3395:P3458" si="265">ROUND(E3395/D3395*100,0)</f>
        <v>106</v>
      </c>
      <c r="Q3395" s="5">
        <f t="shared" ref="Q3395:Q3458" si="266">IFERROR(ROUND(E3395/L3395,2),0)</f>
        <v>36.07</v>
      </c>
      <c r="R3395" s="15">
        <f t="shared" ref="R3395:R3458" si="267">(((J3395/60/60)/24)+DATE(1970,1,1))</f>
        <v>41923.921643518523</v>
      </c>
      <c r="S3395" s="15">
        <f t="shared" ref="S3395:S3458" si="268">(((I3395/60/60)/24)+DATE(1970,1,1))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5">
        <f t="shared" si="265"/>
        <v>142</v>
      </c>
      <c r="Q3396" s="5">
        <f t="shared" si="266"/>
        <v>29</v>
      </c>
      <c r="R3396" s="15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5">
        <f t="shared" si="265"/>
        <v>184</v>
      </c>
      <c r="Q3397" s="5">
        <f t="shared" si="266"/>
        <v>24.21</v>
      </c>
      <c r="R3397" s="15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45" hidden="1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5">
        <f t="shared" si="265"/>
        <v>104</v>
      </c>
      <c r="Q3398" s="5">
        <f t="shared" si="266"/>
        <v>55.89</v>
      </c>
      <c r="R3398" s="15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5">
        <f t="shared" si="265"/>
        <v>112</v>
      </c>
      <c r="Q3399" s="5">
        <f t="shared" si="266"/>
        <v>11.67</v>
      </c>
      <c r="R3399" s="15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60" hidden="1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5">
        <f t="shared" si="265"/>
        <v>111</v>
      </c>
      <c r="Q3400" s="5">
        <f t="shared" si="266"/>
        <v>68.349999999999994</v>
      </c>
      <c r="R3400" s="15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45" hidden="1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5">
        <f t="shared" si="265"/>
        <v>104</v>
      </c>
      <c r="Q3401" s="5">
        <f t="shared" si="266"/>
        <v>27.07</v>
      </c>
      <c r="R3401" s="15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60" hidden="1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5">
        <f t="shared" si="265"/>
        <v>100</v>
      </c>
      <c r="Q3402" s="5">
        <f t="shared" si="266"/>
        <v>118.13</v>
      </c>
      <c r="R3402" s="15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60" hidden="1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5">
        <f t="shared" si="265"/>
        <v>102</v>
      </c>
      <c r="Q3403" s="5">
        <f t="shared" si="266"/>
        <v>44.76</v>
      </c>
      <c r="R3403" s="15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45" hidden="1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5">
        <f t="shared" si="265"/>
        <v>110</v>
      </c>
      <c r="Q3404" s="5">
        <f t="shared" si="266"/>
        <v>99.79</v>
      </c>
      <c r="R3404" s="15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45" hidden="1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5">
        <f t="shared" si="265"/>
        <v>100</v>
      </c>
      <c r="Q3405" s="5">
        <f t="shared" si="266"/>
        <v>117.65</v>
      </c>
      <c r="R3405" s="15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5">
        <f t="shared" si="265"/>
        <v>122</v>
      </c>
      <c r="Q3406" s="5">
        <f t="shared" si="266"/>
        <v>203.33</v>
      </c>
      <c r="R3406" s="15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5">
        <f t="shared" si="265"/>
        <v>138</v>
      </c>
      <c r="Q3407" s="5">
        <f t="shared" si="266"/>
        <v>28.32</v>
      </c>
      <c r="R3407" s="15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45" hidden="1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5">
        <f t="shared" si="265"/>
        <v>100</v>
      </c>
      <c r="Q3408" s="5">
        <f t="shared" si="266"/>
        <v>110.23</v>
      </c>
      <c r="R3408" s="15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60" hidden="1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5">
        <f t="shared" si="265"/>
        <v>107</v>
      </c>
      <c r="Q3409" s="5">
        <f t="shared" si="266"/>
        <v>31.97</v>
      </c>
      <c r="R3409" s="15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5">
        <f t="shared" si="265"/>
        <v>211</v>
      </c>
      <c r="Q3410" s="5">
        <f t="shared" si="266"/>
        <v>58.61</v>
      </c>
      <c r="R3410" s="15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5">
        <f t="shared" si="265"/>
        <v>124</v>
      </c>
      <c r="Q3411" s="5">
        <f t="shared" si="266"/>
        <v>29.43</v>
      </c>
      <c r="R3411" s="15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60" hidden="1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5">
        <f t="shared" si="265"/>
        <v>109</v>
      </c>
      <c r="Q3412" s="5">
        <f t="shared" si="266"/>
        <v>81.38</v>
      </c>
      <c r="R3412" s="15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60" hidden="1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5">
        <f t="shared" si="265"/>
        <v>104</v>
      </c>
      <c r="Q3413" s="5">
        <f t="shared" si="266"/>
        <v>199.17</v>
      </c>
      <c r="R3413" s="15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45" hidden="1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5">
        <f t="shared" si="265"/>
        <v>100</v>
      </c>
      <c r="Q3414" s="5">
        <f t="shared" si="266"/>
        <v>115.38</v>
      </c>
      <c r="R3414" s="15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5">
        <f t="shared" si="265"/>
        <v>130</v>
      </c>
      <c r="Q3415" s="5">
        <f t="shared" si="266"/>
        <v>46.43</v>
      </c>
      <c r="R3415" s="15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45" hidden="1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5">
        <f t="shared" si="265"/>
        <v>104</v>
      </c>
      <c r="Q3416" s="5">
        <f t="shared" si="266"/>
        <v>70.569999999999993</v>
      </c>
      <c r="R3416" s="15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5">
        <f t="shared" si="265"/>
        <v>100</v>
      </c>
      <c r="Q3417" s="5">
        <f t="shared" si="266"/>
        <v>22.22</v>
      </c>
      <c r="R3417" s="15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60" hidden="1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5">
        <f t="shared" si="265"/>
        <v>120</v>
      </c>
      <c r="Q3418" s="5">
        <f t="shared" si="266"/>
        <v>159.47</v>
      </c>
      <c r="R3418" s="15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45" hidden="1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5">
        <f t="shared" si="265"/>
        <v>100</v>
      </c>
      <c r="Q3419" s="5">
        <f t="shared" si="266"/>
        <v>37.78</v>
      </c>
      <c r="R3419" s="15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60" hidden="1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5">
        <f t="shared" si="265"/>
        <v>101</v>
      </c>
      <c r="Q3420" s="5">
        <f t="shared" si="266"/>
        <v>72.05</v>
      </c>
      <c r="R3420" s="15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60" hidden="1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5">
        <f t="shared" si="265"/>
        <v>107</v>
      </c>
      <c r="Q3421" s="5">
        <f t="shared" si="266"/>
        <v>63.7</v>
      </c>
      <c r="R3421" s="15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5">
        <f t="shared" si="265"/>
        <v>138</v>
      </c>
      <c r="Q3422" s="5">
        <f t="shared" si="266"/>
        <v>28.41</v>
      </c>
      <c r="R3422" s="15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45" hidden="1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5">
        <f t="shared" si="265"/>
        <v>101</v>
      </c>
      <c r="Q3423" s="5">
        <f t="shared" si="266"/>
        <v>103.21</v>
      </c>
      <c r="R3423" s="15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60" hidden="1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5">
        <f t="shared" si="265"/>
        <v>109</v>
      </c>
      <c r="Q3424" s="5">
        <f t="shared" si="266"/>
        <v>71.150000000000006</v>
      </c>
      <c r="R3424" s="15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5">
        <f t="shared" si="265"/>
        <v>140</v>
      </c>
      <c r="Q3425" s="5">
        <f t="shared" si="266"/>
        <v>35</v>
      </c>
      <c r="R3425" s="15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60" hidden="1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5">
        <f t="shared" si="265"/>
        <v>104</v>
      </c>
      <c r="Q3426" s="5">
        <f t="shared" si="266"/>
        <v>81.78</v>
      </c>
      <c r="R3426" s="15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60" hidden="1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5">
        <f t="shared" si="265"/>
        <v>103</v>
      </c>
      <c r="Q3427" s="5">
        <f t="shared" si="266"/>
        <v>297.02999999999997</v>
      </c>
      <c r="R3427" s="15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45" hidden="1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5">
        <f t="shared" si="265"/>
        <v>108</v>
      </c>
      <c r="Q3428" s="5">
        <f t="shared" si="266"/>
        <v>46.61</v>
      </c>
      <c r="R3428" s="15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60" hidden="1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5">
        <f t="shared" si="265"/>
        <v>100</v>
      </c>
      <c r="Q3429" s="5">
        <f t="shared" si="266"/>
        <v>51.72</v>
      </c>
      <c r="R3429" s="15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60" hidden="1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5">
        <f t="shared" si="265"/>
        <v>103</v>
      </c>
      <c r="Q3430" s="5">
        <f t="shared" si="266"/>
        <v>40.29</v>
      </c>
      <c r="R3430" s="15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5">
        <f t="shared" si="265"/>
        <v>130</v>
      </c>
      <c r="Q3431" s="5">
        <f t="shared" si="266"/>
        <v>16.25</v>
      </c>
      <c r="R3431" s="15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60" hidden="1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5">
        <f t="shared" si="265"/>
        <v>109</v>
      </c>
      <c r="Q3432" s="5">
        <f t="shared" si="266"/>
        <v>30.15</v>
      </c>
      <c r="R3432" s="15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45" hidden="1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5">
        <f t="shared" si="265"/>
        <v>100</v>
      </c>
      <c r="Q3433" s="5">
        <f t="shared" si="266"/>
        <v>95.24</v>
      </c>
      <c r="R3433" s="15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45" hidden="1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5">
        <f t="shared" si="265"/>
        <v>110</v>
      </c>
      <c r="Q3434" s="5">
        <f t="shared" si="266"/>
        <v>52.21</v>
      </c>
      <c r="R3434" s="15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45" hidden="1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5">
        <f t="shared" si="265"/>
        <v>100</v>
      </c>
      <c r="Q3435" s="5">
        <f t="shared" si="266"/>
        <v>134.15</v>
      </c>
      <c r="R3435" s="15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60" hidden="1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5">
        <f t="shared" si="265"/>
        <v>106</v>
      </c>
      <c r="Q3436" s="5">
        <f t="shared" si="266"/>
        <v>62.83</v>
      </c>
      <c r="R3436" s="15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60" hidden="1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5">
        <f t="shared" si="265"/>
        <v>112</v>
      </c>
      <c r="Q3437" s="5">
        <f t="shared" si="266"/>
        <v>58.95</v>
      </c>
      <c r="R3437" s="15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60" hidden="1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5">
        <f t="shared" si="265"/>
        <v>106</v>
      </c>
      <c r="Q3438" s="5">
        <f t="shared" si="266"/>
        <v>143.11000000000001</v>
      </c>
      <c r="R3438" s="15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60" hidden="1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5">
        <f t="shared" si="265"/>
        <v>101</v>
      </c>
      <c r="Q3439" s="5">
        <f t="shared" si="266"/>
        <v>84.17</v>
      </c>
      <c r="R3439" s="15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60" hidden="1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5">
        <f t="shared" si="265"/>
        <v>104</v>
      </c>
      <c r="Q3440" s="5">
        <f t="shared" si="266"/>
        <v>186.07</v>
      </c>
      <c r="R3440" s="15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30" hidden="1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5">
        <f t="shared" si="265"/>
        <v>135</v>
      </c>
      <c r="Q3441" s="5">
        <f t="shared" si="266"/>
        <v>89.79</v>
      </c>
      <c r="R3441" s="15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60" hidden="1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5">
        <f t="shared" si="265"/>
        <v>105</v>
      </c>
      <c r="Q3442" s="5">
        <f t="shared" si="266"/>
        <v>64.16</v>
      </c>
      <c r="R3442" s="15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60" hidden="1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5">
        <f t="shared" si="265"/>
        <v>103</v>
      </c>
      <c r="Q3443" s="5">
        <f t="shared" si="266"/>
        <v>59.65</v>
      </c>
      <c r="R3443" s="15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5">
        <f t="shared" si="265"/>
        <v>100</v>
      </c>
      <c r="Q3444" s="5">
        <f t="shared" si="266"/>
        <v>31.25</v>
      </c>
      <c r="R3444" s="15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60" hidden="1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5">
        <f t="shared" si="265"/>
        <v>186</v>
      </c>
      <c r="Q3445" s="5">
        <f t="shared" si="266"/>
        <v>41.22</v>
      </c>
      <c r="R3445" s="15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5">
        <f t="shared" si="265"/>
        <v>289</v>
      </c>
      <c r="Q3446" s="5">
        <f t="shared" si="266"/>
        <v>43.35</v>
      </c>
      <c r="R3446" s="15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45" hidden="1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5">
        <f t="shared" si="265"/>
        <v>100</v>
      </c>
      <c r="Q3447" s="5">
        <f t="shared" si="266"/>
        <v>64.52</v>
      </c>
      <c r="R3447" s="15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60" hidden="1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5">
        <f t="shared" si="265"/>
        <v>108</v>
      </c>
      <c r="Q3448" s="5">
        <f t="shared" si="266"/>
        <v>43.28</v>
      </c>
      <c r="R3448" s="15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30" hidden="1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5">
        <f t="shared" si="265"/>
        <v>108</v>
      </c>
      <c r="Q3449" s="5">
        <f t="shared" si="266"/>
        <v>77</v>
      </c>
      <c r="R3449" s="15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45" hidden="1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5">
        <f t="shared" si="265"/>
        <v>110</v>
      </c>
      <c r="Q3450" s="5">
        <f t="shared" si="266"/>
        <v>51.22</v>
      </c>
      <c r="R3450" s="15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5">
        <f t="shared" si="265"/>
        <v>171</v>
      </c>
      <c r="Q3451" s="5">
        <f t="shared" si="266"/>
        <v>68.25</v>
      </c>
      <c r="R3451" s="15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5">
        <f t="shared" si="265"/>
        <v>152</v>
      </c>
      <c r="Q3452" s="5">
        <f t="shared" si="266"/>
        <v>19.489999999999998</v>
      </c>
      <c r="R3452" s="15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5">
        <f t="shared" si="265"/>
        <v>101</v>
      </c>
      <c r="Q3453" s="5">
        <f t="shared" si="266"/>
        <v>41.13</v>
      </c>
      <c r="R3453" s="15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60" hidden="1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5">
        <f t="shared" si="265"/>
        <v>153</v>
      </c>
      <c r="Q3454" s="5">
        <f t="shared" si="266"/>
        <v>41.41</v>
      </c>
      <c r="R3454" s="15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5">
        <f t="shared" si="265"/>
        <v>128</v>
      </c>
      <c r="Q3455" s="5">
        <f t="shared" si="266"/>
        <v>27.5</v>
      </c>
      <c r="R3455" s="15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5">
        <f t="shared" si="265"/>
        <v>101</v>
      </c>
      <c r="Q3456" s="5">
        <f t="shared" si="266"/>
        <v>33.57</v>
      </c>
      <c r="R3456" s="15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60" hidden="1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5">
        <f t="shared" si="265"/>
        <v>101</v>
      </c>
      <c r="Q3457" s="5">
        <f t="shared" si="266"/>
        <v>145.87</v>
      </c>
      <c r="R3457" s="15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60" hidden="1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5">
        <f t="shared" si="265"/>
        <v>191</v>
      </c>
      <c r="Q3458" s="5">
        <f t="shared" si="266"/>
        <v>358.69</v>
      </c>
      <c r="R3458" s="15">
        <f t="shared" si="267"/>
        <v>41821.205636574072</v>
      </c>
      <c r="S3458" s="15">
        <f t="shared" si="268"/>
        <v>41852.290972222225</v>
      </c>
      <c r="T3458">
        <f t="shared" si="269"/>
        <v>2014</v>
      </c>
    </row>
    <row r="3459" spans="1:20" ht="30" hidden="1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5">
        <f t="shared" ref="P3459:P3522" si="270">ROUND(E3459/D3459*100,0)</f>
        <v>140</v>
      </c>
      <c r="Q3459" s="5">
        <f t="shared" ref="Q3459:Q3522" si="271">IFERROR(ROUND(E3459/L3459,2),0)</f>
        <v>50.98</v>
      </c>
      <c r="R3459" s="15">
        <f t="shared" ref="R3459:R3522" si="272">(((J3459/60/60)/24)+DATE(1970,1,1))</f>
        <v>42016.706678240742</v>
      </c>
      <c r="S3459" s="15">
        <f t="shared" ref="S3459:S3522" si="273">(((I3459/60/60)/24)+DATE(1970,1,1))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5">
        <f t="shared" si="270"/>
        <v>124</v>
      </c>
      <c r="Q3460" s="5">
        <f t="shared" si="271"/>
        <v>45.04</v>
      </c>
      <c r="R3460" s="15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5">
        <f t="shared" si="270"/>
        <v>126</v>
      </c>
      <c r="Q3461" s="5">
        <f t="shared" si="271"/>
        <v>17.53</v>
      </c>
      <c r="R3461" s="15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5">
        <f t="shared" si="270"/>
        <v>190</v>
      </c>
      <c r="Q3462" s="5">
        <f t="shared" si="271"/>
        <v>50</v>
      </c>
      <c r="R3462" s="15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5">
        <f t="shared" si="270"/>
        <v>139</v>
      </c>
      <c r="Q3463" s="5">
        <f t="shared" si="271"/>
        <v>57.92</v>
      </c>
      <c r="R3463" s="15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5">
        <f t="shared" si="270"/>
        <v>202</v>
      </c>
      <c r="Q3464" s="5">
        <f t="shared" si="271"/>
        <v>29.71</v>
      </c>
      <c r="R3464" s="15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45" hidden="1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5">
        <f t="shared" si="270"/>
        <v>103</v>
      </c>
      <c r="Q3465" s="5">
        <f t="shared" si="271"/>
        <v>90.68</v>
      </c>
      <c r="R3465" s="15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60" hidden="1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5">
        <f t="shared" si="270"/>
        <v>102</v>
      </c>
      <c r="Q3466" s="5">
        <f t="shared" si="271"/>
        <v>55.01</v>
      </c>
      <c r="R3466" s="15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45" hidden="1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5">
        <f t="shared" si="270"/>
        <v>103</v>
      </c>
      <c r="Q3467" s="5">
        <f t="shared" si="271"/>
        <v>57.22</v>
      </c>
      <c r="R3467" s="15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45" hidden="1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5">
        <f t="shared" si="270"/>
        <v>127</v>
      </c>
      <c r="Q3468" s="5">
        <f t="shared" si="271"/>
        <v>72.95</v>
      </c>
      <c r="R3468" s="15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hidden="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5">
        <f t="shared" si="270"/>
        <v>101</v>
      </c>
      <c r="Q3469" s="5">
        <f t="shared" si="271"/>
        <v>64.47</v>
      </c>
      <c r="R3469" s="15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45" hidden="1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5">
        <f t="shared" si="270"/>
        <v>122</v>
      </c>
      <c r="Q3470" s="5">
        <f t="shared" si="271"/>
        <v>716.35</v>
      </c>
      <c r="R3470" s="15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60" hidden="1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5">
        <f t="shared" si="270"/>
        <v>113</v>
      </c>
      <c r="Q3471" s="5">
        <f t="shared" si="271"/>
        <v>50.4</v>
      </c>
      <c r="R3471" s="15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5">
        <f t="shared" si="270"/>
        <v>150</v>
      </c>
      <c r="Q3472" s="5">
        <f t="shared" si="271"/>
        <v>41.67</v>
      </c>
      <c r="R3472" s="15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5">
        <f t="shared" si="270"/>
        <v>215</v>
      </c>
      <c r="Q3473" s="5">
        <f t="shared" si="271"/>
        <v>35.770000000000003</v>
      </c>
      <c r="R3473" s="15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60" hidden="1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5">
        <f t="shared" si="270"/>
        <v>102</v>
      </c>
      <c r="Q3474" s="5">
        <f t="shared" si="271"/>
        <v>88.74</v>
      </c>
      <c r="R3474" s="15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60" hidden="1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5">
        <f t="shared" si="270"/>
        <v>100</v>
      </c>
      <c r="Q3475" s="5">
        <f t="shared" si="271"/>
        <v>148.47999999999999</v>
      </c>
      <c r="R3475" s="15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60" hidden="1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5">
        <f t="shared" si="270"/>
        <v>101</v>
      </c>
      <c r="Q3476" s="5">
        <f t="shared" si="271"/>
        <v>51.79</v>
      </c>
      <c r="R3476" s="15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5">
        <f t="shared" si="270"/>
        <v>113</v>
      </c>
      <c r="Q3477" s="5">
        <f t="shared" si="271"/>
        <v>20</v>
      </c>
      <c r="R3477" s="15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5">
        <f t="shared" si="270"/>
        <v>104</v>
      </c>
      <c r="Q3478" s="5">
        <f t="shared" si="271"/>
        <v>52</v>
      </c>
      <c r="R3478" s="15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45" hidden="1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5">
        <f t="shared" si="270"/>
        <v>115</v>
      </c>
      <c r="Q3479" s="5">
        <f t="shared" si="271"/>
        <v>53.23</v>
      </c>
      <c r="R3479" s="15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45" hidden="1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5">
        <f t="shared" si="270"/>
        <v>113</v>
      </c>
      <c r="Q3480" s="5">
        <f t="shared" si="271"/>
        <v>39.6</v>
      </c>
      <c r="R3480" s="15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45" hidden="1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5">
        <f t="shared" si="270"/>
        <v>128</v>
      </c>
      <c r="Q3481" s="5">
        <f t="shared" si="271"/>
        <v>34.25</v>
      </c>
      <c r="R3481" s="15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45" hidden="1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5">
        <f t="shared" si="270"/>
        <v>143</v>
      </c>
      <c r="Q3482" s="5">
        <f t="shared" si="271"/>
        <v>164.62</v>
      </c>
      <c r="R3482" s="15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60" hidden="1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5">
        <f t="shared" si="270"/>
        <v>119</v>
      </c>
      <c r="Q3483" s="5">
        <f t="shared" si="271"/>
        <v>125.05</v>
      </c>
      <c r="R3483" s="15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45" hidden="1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5">
        <f t="shared" si="270"/>
        <v>138</v>
      </c>
      <c r="Q3484" s="5">
        <f t="shared" si="271"/>
        <v>51.88</v>
      </c>
      <c r="R3484" s="15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45" hidden="1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5">
        <f t="shared" si="270"/>
        <v>160</v>
      </c>
      <c r="Q3485" s="5">
        <f t="shared" si="271"/>
        <v>40.29</v>
      </c>
      <c r="R3485" s="15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60" hidden="1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5">
        <f t="shared" si="270"/>
        <v>114</v>
      </c>
      <c r="Q3486" s="5">
        <f t="shared" si="271"/>
        <v>64.91</v>
      </c>
      <c r="R3486" s="15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60" hidden="1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5">
        <f t="shared" si="270"/>
        <v>101</v>
      </c>
      <c r="Q3487" s="5">
        <f t="shared" si="271"/>
        <v>55.33</v>
      </c>
      <c r="R3487" s="15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45" hidden="1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5">
        <f t="shared" si="270"/>
        <v>155</v>
      </c>
      <c r="Q3488" s="5">
        <f t="shared" si="271"/>
        <v>83.14</v>
      </c>
      <c r="R3488" s="15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60" hidden="1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5">
        <f t="shared" si="270"/>
        <v>128</v>
      </c>
      <c r="Q3489" s="5">
        <f t="shared" si="271"/>
        <v>38.71</v>
      </c>
      <c r="R3489" s="15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60" hidden="1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5">
        <f t="shared" si="270"/>
        <v>121</v>
      </c>
      <c r="Q3490" s="5">
        <f t="shared" si="271"/>
        <v>125.38</v>
      </c>
      <c r="R3490" s="15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60" hidden="1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5">
        <f t="shared" si="270"/>
        <v>113</v>
      </c>
      <c r="Q3491" s="5">
        <f t="shared" si="271"/>
        <v>78.260000000000005</v>
      </c>
      <c r="R3491" s="15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60" hidden="1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5">
        <f t="shared" si="270"/>
        <v>128</v>
      </c>
      <c r="Q3492" s="5">
        <f t="shared" si="271"/>
        <v>47.22</v>
      </c>
      <c r="R3492" s="15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5">
        <f t="shared" si="270"/>
        <v>158</v>
      </c>
      <c r="Q3493" s="5">
        <f t="shared" si="271"/>
        <v>79.099999999999994</v>
      </c>
      <c r="R3493" s="15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45" hidden="1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5">
        <f t="shared" si="270"/>
        <v>105</v>
      </c>
      <c r="Q3494" s="5">
        <f t="shared" si="271"/>
        <v>114.29</v>
      </c>
      <c r="R3494" s="15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60" hidden="1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5">
        <f t="shared" si="270"/>
        <v>100</v>
      </c>
      <c r="Q3495" s="5">
        <f t="shared" si="271"/>
        <v>51.72</v>
      </c>
      <c r="R3495" s="15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5">
        <f t="shared" si="270"/>
        <v>100</v>
      </c>
      <c r="Q3496" s="5">
        <f t="shared" si="271"/>
        <v>30.77</v>
      </c>
      <c r="R3496" s="15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60" hidden="1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5">
        <f t="shared" si="270"/>
        <v>107</v>
      </c>
      <c r="Q3497" s="5">
        <f t="shared" si="271"/>
        <v>74.209999999999994</v>
      </c>
      <c r="R3497" s="15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60" hidden="1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5">
        <f t="shared" si="270"/>
        <v>124</v>
      </c>
      <c r="Q3498" s="5">
        <f t="shared" si="271"/>
        <v>47.85</v>
      </c>
      <c r="R3498" s="15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60" hidden="1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5">
        <f t="shared" si="270"/>
        <v>109</v>
      </c>
      <c r="Q3499" s="5">
        <f t="shared" si="271"/>
        <v>34.409999999999997</v>
      </c>
      <c r="R3499" s="15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60" hidden="1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5">
        <f t="shared" si="270"/>
        <v>102</v>
      </c>
      <c r="Q3500" s="5">
        <f t="shared" si="271"/>
        <v>40.24</v>
      </c>
      <c r="R3500" s="15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60" hidden="1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5">
        <f t="shared" si="270"/>
        <v>106</v>
      </c>
      <c r="Q3501" s="5">
        <f t="shared" si="271"/>
        <v>60.29</v>
      </c>
      <c r="R3501" s="15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60" hidden="1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5">
        <f t="shared" si="270"/>
        <v>106</v>
      </c>
      <c r="Q3502" s="5">
        <f t="shared" si="271"/>
        <v>25.31</v>
      </c>
      <c r="R3502" s="15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45" hidden="1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5">
        <f t="shared" si="270"/>
        <v>101</v>
      </c>
      <c r="Q3503" s="5">
        <f t="shared" si="271"/>
        <v>35.950000000000003</v>
      </c>
      <c r="R3503" s="15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60" hidden="1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5">
        <f t="shared" si="270"/>
        <v>105</v>
      </c>
      <c r="Q3504" s="5">
        <f t="shared" si="271"/>
        <v>136</v>
      </c>
      <c r="R3504" s="15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45" hidden="1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5">
        <f t="shared" si="270"/>
        <v>108</v>
      </c>
      <c r="Q3505" s="5">
        <f t="shared" si="271"/>
        <v>70.760000000000005</v>
      </c>
      <c r="R3505" s="15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60" hidden="1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5">
        <f t="shared" si="270"/>
        <v>100</v>
      </c>
      <c r="Q3506" s="5">
        <f t="shared" si="271"/>
        <v>125</v>
      </c>
      <c r="R3506" s="15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90" hidden="1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5">
        <f t="shared" si="270"/>
        <v>104</v>
      </c>
      <c r="Q3507" s="5">
        <f t="shared" si="271"/>
        <v>66.510000000000005</v>
      </c>
      <c r="R3507" s="15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60" hidden="1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5">
        <f t="shared" si="270"/>
        <v>102</v>
      </c>
      <c r="Q3508" s="5">
        <f t="shared" si="271"/>
        <v>105</v>
      </c>
      <c r="R3508" s="15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45" hidden="1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5">
        <f t="shared" si="270"/>
        <v>104</v>
      </c>
      <c r="Q3509" s="5">
        <f t="shared" si="271"/>
        <v>145</v>
      </c>
      <c r="R3509" s="15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5">
        <f t="shared" si="270"/>
        <v>180</v>
      </c>
      <c r="Q3510" s="5">
        <f t="shared" si="271"/>
        <v>12</v>
      </c>
      <c r="R3510" s="15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60" hidden="1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5">
        <f t="shared" si="270"/>
        <v>106</v>
      </c>
      <c r="Q3511" s="5">
        <f t="shared" si="271"/>
        <v>96.67</v>
      </c>
      <c r="R3511" s="15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5">
        <f t="shared" si="270"/>
        <v>101</v>
      </c>
      <c r="Q3512" s="5">
        <f t="shared" si="271"/>
        <v>60.33</v>
      </c>
      <c r="R3512" s="15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45" hidden="1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5">
        <f t="shared" si="270"/>
        <v>101</v>
      </c>
      <c r="Q3513" s="5">
        <f t="shared" si="271"/>
        <v>79.89</v>
      </c>
      <c r="R3513" s="15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60" hidden="1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5">
        <f t="shared" si="270"/>
        <v>100</v>
      </c>
      <c r="Q3514" s="5">
        <f t="shared" si="271"/>
        <v>58.82</v>
      </c>
      <c r="R3514" s="15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60" hidden="1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5">
        <f t="shared" si="270"/>
        <v>118</v>
      </c>
      <c r="Q3515" s="5">
        <f t="shared" si="271"/>
        <v>75.34</v>
      </c>
      <c r="R3515" s="15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5">
        <f t="shared" si="270"/>
        <v>110</v>
      </c>
      <c r="Q3516" s="5">
        <f t="shared" si="271"/>
        <v>55</v>
      </c>
      <c r="R3516" s="15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45" hidden="1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5">
        <f t="shared" si="270"/>
        <v>103</v>
      </c>
      <c r="Q3517" s="5">
        <f t="shared" si="271"/>
        <v>66.959999999999994</v>
      </c>
      <c r="R3517" s="15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60" hidden="1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5">
        <f t="shared" si="270"/>
        <v>100</v>
      </c>
      <c r="Q3518" s="5">
        <f t="shared" si="271"/>
        <v>227.27</v>
      </c>
      <c r="R3518" s="15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45" hidden="1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5">
        <f t="shared" si="270"/>
        <v>100</v>
      </c>
      <c r="Q3519" s="5">
        <f t="shared" si="271"/>
        <v>307.69</v>
      </c>
      <c r="R3519" s="15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60" hidden="1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5">
        <f t="shared" si="270"/>
        <v>110</v>
      </c>
      <c r="Q3520" s="5">
        <f t="shared" si="271"/>
        <v>50.02</v>
      </c>
      <c r="R3520" s="15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45" hidden="1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5">
        <f t="shared" si="270"/>
        <v>101</v>
      </c>
      <c r="Q3521" s="5">
        <f t="shared" si="271"/>
        <v>72.39</v>
      </c>
      <c r="R3521" s="15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45" hidden="1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5">
        <f t="shared" si="270"/>
        <v>101</v>
      </c>
      <c r="Q3522" s="5">
        <f t="shared" si="271"/>
        <v>95.95</v>
      </c>
      <c r="R3522" s="15">
        <f t="shared" si="272"/>
        <v>42227.824212962965</v>
      </c>
      <c r="S3522" s="15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5">
        <f t="shared" ref="P3523:P3586" si="275">ROUND(E3523/D3523*100,0)</f>
        <v>169</v>
      </c>
      <c r="Q3523" s="5">
        <f t="shared" ref="Q3523:Q3586" si="276">IFERROR(ROUND(E3523/L3523,2),0)</f>
        <v>45.62</v>
      </c>
      <c r="R3523" s="15">
        <f t="shared" ref="R3523:R3586" si="277">(((J3523/60/60)/24)+DATE(1970,1,1))</f>
        <v>41881.361342592594</v>
      </c>
      <c r="S3523" s="15">
        <f t="shared" ref="S3523:S3586" si="278">(((I3523/60/60)/24)+DATE(1970,1,1))</f>
        <v>41911.361342592594</v>
      </c>
      <c r="T3523">
        <f t="shared" ref="T3523:T3586" si="279">YEAR(R3523)</f>
        <v>2014</v>
      </c>
    </row>
    <row r="3524" spans="1:20" ht="60" hidden="1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5">
        <f t="shared" si="275"/>
        <v>100</v>
      </c>
      <c r="Q3524" s="5">
        <f t="shared" si="276"/>
        <v>41.03</v>
      </c>
      <c r="R3524" s="15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45" hidden="1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5">
        <f t="shared" si="275"/>
        <v>114</v>
      </c>
      <c r="Q3525" s="5">
        <f t="shared" si="276"/>
        <v>56.83</v>
      </c>
      <c r="R3525" s="15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60" hidden="1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5">
        <f t="shared" si="275"/>
        <v>102</v>
      </c>
      <c r="Q3526" s="5">
        <f t="shared" si="276"/>
        <v>137.24</v>
      </c>
      <c r="R3526" s="15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5">
        <f t="shared" si="275"/>
        <v>106</v>
      </c>
      <c r="Q3527" s="5">
        <f t="shared" si="276"/>
        <v>75.709999999999994</v>
      </c>
      <c r="R3527" s="15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60" hidden="1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5">
        <f t="shared" si="275"/>
        <v>102</v>
      </c>
      <c r="Q3528" s="5">
        <f t="shared" si="276"/>
        <v>99</v>
      </c>
      <c r="R3528" s="15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60" hidden="1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5">
        <f t="shared" si="275"/>
        <v>117</v>
      </c>
      <c r="Q3529" s="5">
        <f t="shared" si="276"/>
        <v>81.569999999999993</v>
      </c>
      <c r="R3529" s="15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45" hidden="1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5">
        <f t="shared" si="275"/>
        <v>101</v>
      </c>
      <c r="Q3530" s="5">
        <f t="shared" si="276"/>
        <v>45.11</v>
      </c>
      <c r="R3530" s="15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5">
        <f t="shared" si="275"/>
        <v>132</v>
      </c>
      <c r="Q3531" s="5">
        <f t="shared" si="276"/>
        <v>36.67</v>
      </c>
      <c r="R3531" s="15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60" hidden="1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5">
        <f t="shared" si="275"/>
        <v>100</v>
      </c>
      <c r="Q3532" s="5">
        <f t="shared" si="276"/>
        <v>125</v>
      </c>
      <c r="R3532" s="15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hidden="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5">
        <f t="shared" si="275"/>
        <v>128</v>
      </c>
      <c r="Q3533" s="5">
        <f t="shared" si="276"/>
        <v>49.23</v>
      </c>
      <c r="R3533" s="15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5">
        <f t="shared" si="275"/>
        <v>119</v>
      </c>
      <c r="Q3534" s="5">
        <f t="shared" si="276"/>
        <v>42.3</v>
      </c>
      <c r="R3534" s="15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5">
        <f t="shared" si="275"/>
        <v>126</v>
      </c>
      <c r="Q3535" s="5">
        <f t="shared" si="276"/>
        <v>78.88</v>
      </c>
      <c r="R3535" s="15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45" hidden="1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5">
        <f t="shared" si="275"/>
        <v>156</v>
      </c>
      <c r="Q3536" s="5">
        <f t="shared" si="276"/>
        <v>38.28</v>
      </c>
      <c r="R3536" s="15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45" hidden="1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5">
        <f t="shared" si="275"/>
        <v>103</v>
      </c>
      <c r="Q3537" s="5">
        <f t="shared" si="276"/>
        <v>44.85</v>
      </c>
      <c r="R3537" s="15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5">
        <f t="shared" si="275"/>
        <v>153</v>
      </c>
      <c r="Q3538" s="5">
        <f t="shared" si="276"/>
        <v>13.53</v>
      </c>
      <c r="R3538" s="15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5">
        <f t="shared" si="275"/>
        <v>180</v>
      </c>
      <c r="Q3539" s="5">
        <f t="shared" si="276"/>
        <v>43.5</v>
      </c>
      <c r="R3539" s="15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60" hidden="1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5">
        <f t="shared" si="275"/>
        <v>128</v>
      </c>
      <c r="Q3540" s="5">
        <f t="shared" si="276"/>
        <v>30.95</v>
      </c>
      <c r="R3540" s="15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5">
        <f t="shared" si="275"/>
        <v>120</v>
      </c>
      <c r="Q3541" s="5">
        <f t="shared" si="276"/>
        <v>55.23</v>
      </c>
      <c r="R3541" s="15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5">
        <f t="shared" si="275"/>
        <v>123</v>
      </c>
      <c r="Q3542" s="5">
        <f t="shared" si="276"/>
        <v>46.13</v>
      </c>
      <c r="R3542" s="15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60" hidden="1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5">
        <f t="shared" si="275"/>
        <v>105</v>
      </c>
      <c r="Q3543" s="5">
        <f t="shared" si="276"/>
        <v>39.380000000000003</v>
      </c>
      <c r="R3543" s="15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60" hidden="1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5">
        <f t="shared" si="275"/>
        <v>102</v>
      </c>
      <c r="Q3544" s="5">
        <f t="shared" si="276"/>
        <v>66.150000000000006</v>
      </c>
      <c r="R3544" s="15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45" hidden="1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5">
        <f t="shared" si="275"/>
        <v>105</v>
      </c>
      <c r="Q3545" s="5">
        <f t="shared" si="276"/>
        <v>54.14</v>
      </c>
      <c r="R3545" s="15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45" hidden="1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5">
        <f t="shared" si="275"/>
        <v>100</v>
      </c>
      <c r="Q3546" s="5">
        <f t="shared" si="276"/>
        <v>104.17</v>
      </c>
      <c r="R3546" s="15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5">
        <f t="shared" si="275"/>
        <v>100</v>
      </c>
      <c r="Q3547" s="5">
        <f t="shared" si="276"/>
        <v>31.38</v>
      </c>
      <c r="R3547" s="15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60" hidden="1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5">
        <f t="shared" si="275"/>
        <v>102</v>
      </c>
      <c r="Q3548" s="5">
        <f t="shared" si="276"/>
        <v>59.21</v>
      </c>
      <c r="R3548" s="15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45" hidden="1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5">
        <f t="shared" si="275"/>
        <v>114</v>
      </c>
      <c r="Q3549" s="5">
        <f t="shared" si="276"/>
        <v>119.18</v>
      </c>
      <c r="R3549" s="15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45" hidden="1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5">
        <f t="shared" si="275"/>
        <v>102</v>
      </c>
      <c r="Q3550" s="5">
        <f t="shared" si="276"/>
        <v>164.62</v>
      </c>
      <c r="R3550" s="15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60" hidden="1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5">
        <f t="shared" si="275"/>
        <v>102</v>
      </c>
      <c r="Q3551" s="5">
        <f t="shared" si="276"/>
        <v>24.29</v>
      </c>
      <c r="R3551" s="15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60" hidden="1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5">
        <f t="shared" si="275"/>
        <v>105</v>
      </c>
      <c r="Q3552" s="5">
        <f t="shared" si="276"/>
        <v>40.94</v>
      </c>
      <c r="R3552" s="15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60" hidden="1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5">
        <f t="shared" si="275"/>
        <v>102</v>
      </c>
      <c r="Q3553" s="5">
        <f t="shared" si="276"/>
        <v>61.1</v>
      </c>
      <c r="R3553" s="15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5">
        <f t="shared" si="275"/>
        <v>100</v>
      </c>
      <c r="Q3554" s="5">
        <f t="shared" si="276"/>
        <v>38.65</v>
      </c>
      <c r="R3554" s="15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60" hidden="1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5">
        <f t="shared" si="275"/>
        <v>106</v>
      </c>
      <c r="Q3555" s="5">
        <f t="shared" si="276"/>
        <v>56.2</v>
      </c>
      <c r="R3555" s="15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45" hidden="1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5">
        <f t="shared" si="275"/>
        <v>113</v>
      </c>
      <c r="Q3556" s="5">
        <f t="shared" si="276"/>
        <v>107</v>
      </c>
      <c r="R3556" s="15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60" hidden="1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5">
        <f t="shared" si="275"/>
        <v>100</v>
      </c>
      <c r="Q3557" s="5">
        <f t="shared" si="276"/>
        <v>171.43</v>
      </c>
      <c r="R3557" s="15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60" hidden="1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5">
        <f t="shared" si="275"/>
        <v>100</v>
      </c>
      <c r="Q3558" s="5">
        <f t="shared" si="276"/>
        <v>110.5</v>
      </c>
      <c r="R3558" s="15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60" hidden="1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5">
        <f t="shared" si="275"/>
        <v>100</v>
      </c>
      <c r="Q3559" s="5">
        <f t="shared" si="276"/>
        <v>179.28</v>
      </c>
      <c r="R3559" s="15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5">
        <f t="shared" si="275"/>
        <v>144</v>
      </c>
      <c r="Q3560" s="5">
        <f t="shared" si="276"/>
        <v>22.91</v>
      </c>
      <c r="R3560" s="15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60" hidden="1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5">
        <f t="shared" si="275"/>
        <v>104</v>
      </c>
      <c r="Q3561" s="5">
        <f t="shared" si="276"/>
        <v>43.13</v>
      </c>
      <c r="R3561" s="15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60" hidden="1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5">
        <f t="shared" si="275"/>
        <v>108</v>
      </c>
      <c r="Q3562" s="5">
        <f t="shared" si="276"/>
        <v>46.89</v>
      </c>
      <c r="R3562" s="15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120" hidden="1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5">
        <f t="shared" si="275"/>
        <v>102</v>
      </c>
      <c r="Q3563" s="5">
        <f t="shared" si="276"/>
        <v>47.41</v>
      </c>
      <c r="R3563" s="15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5">
        <f t="shared" si="275"/>
        <v>149</v>
      </c>
      <c r="Q3564" s="5">
        <f t="shared" si="276"/>
        <v>15.13</v>
      </c>
      <c r="R3564" s="15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5">
        <f t="shared" si="275"/>
        <v>105</v>
      </c>
      <c r="Q3565" s="5">
        <f t="shared" si="276"/>
        <v>21.1</v>
      </c>
      <c r="R3565" s="15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45" hidden="1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5">
        <f t="shared" si="275"/>
        <v>101</v>
      </c>
      <c r="Q3566" s="5">
        <f t="shared" si="276"/>
        <v>59.12</v>
      </c>
      <c r="R3566" s="15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5">
        <f t="shared" si="275"/>
        <v>131</v>
      </c>
      <c r="Q3567" s="5">
        <f t="shared" si="276"/>
        <v>97.92</v>
      </c>
      <c r="R3567" s="15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60" hidden="1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5">
        <f t="shared" si="275"/>
        <v>105</v>
      </c>
      <c r="Q3568" s="5">
        <f t="shared" si="276"/>
        <v>55.13</v>
      </c>
      <c r="R3568" s="15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60" hidden="1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5">
        <f t="shared" si="275"/>
        <v>109</v>
      </c>
      <c r="Q3569" s="5">
        <f t="shared" si="276"/>
        <v>26.54</v>
      </c>
      <c r="R3569" s="15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45" hidden="1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5">
        <f t="shared" si="275"/>
        <v>111</v>
      </c>
      <c r="Q3570" s="5">
        <f t="shared" si="276"/>
        <v>58.42</v>
      </c>
      <c r="R3570" s="15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45" hidden="1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5">
        <f t="shared" si="275"/>
        <v>100</v>
      </c>
      <c r="Q3571" s="5">
        <f t="shared" si="276"/>
        <v>122.54</v>
      </c>
      <c r="R3571" s="15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45" hidden="1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5">
        <f t="shared" si="275"/>
        <v>114</v>
      </c>
      <c r="Q3572" s="5">
        <f t="shared" si="276"/>
        <v>87.96</v>
      </c>
      <c r="R3572" s="15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45" hidden="1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5">
        <f t="shared" si="275"/>
        <v>122</v>
      </c>
      <c r="Q3573" s="5">
        <f t="shared" si="276"/>
        <v>73.239999999999995</v>
      </c>
      <c r="R3573" s="15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5">
        <f t="shared" si="275"/>
        <v>100</v>
      </c>
      <c r="Q3574" s="5">
        <f t="shared" si="276"/>
        <v>55.56</v>
      </c>
      <c r="R3574" s="15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45" hidden="1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5">
        <f t="shared" si="275"/>
        <v>103</v>
      </c>
      <c r="Q3575" s="5">
        <f t="shared" si="276"/>
        <v>39.54</v>
      </c>
      <c r="R3575" s="15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60" hidden="1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5">
        <f t="shared" si="275"/>
        <v>106</v>
      </c>
      <c r="Q3576" s="5">
        <f t="shared" si="276"/>
        <v>136.78</v>
      </c>
      <c r="R3576" s="15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60" hidden="1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5">
        <f t="shared" si="275"/>
        <v>101</v>
      </c>
      <c r="Q3577" s="5">
        <f t="shared" si="276"/>
        <v>99.34</v>
      </c>
      <c r="R3577" s="15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5">
        <f t="shared" si="275"/>
        <v>100</v>
      </c>
      <c r="Q3578" s="5">
        <f t="shared" si="276"/>
        <v>20</v>
      </c>
      <c r="R3578" s="15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5">
        <f t="shared" si="275"/>
        <v>130</v>
      </c>
      <c r="Q3579" s="5">
        <f t="shared" si="276"/>
        <v>28.89</v>
      </c>
      <c r="R3579" s="15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45" hidden="1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5">
        <f t="shared" si="275"/>
        <v>100</v>
      </c>
      <c r="Q3580" s="5">
        <f t="shared" si="276"/>
        <v>40.549999999999997</v>
      </c>
      <c r="R3580" s="15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5">
        <f t="shared" si="275"/>
        <v>100</v>
      </c>
      <c r="Q3581" s="5">
        <f t="shared" si="276"/>
        <v>35.71</v>
      </c>
      <c r="R3581" s="15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5">
        <f t="shared" si="275"/>
        <v>114</v>
      </c>
      <c r="Q3582" s="5">
        <f t="shared" si="276"/>
        <v>37.96</v>
      </c>
      <c r="R3582" s="15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60" hidden="1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5">
        <f t="shared" si="275"/>
        <v>100</v>
      </c>
      <c r="Q3583" s="5">
        <f t="shared" si="276"/>
        <v>33.33</v>
      </c>
      <c r="R3583" s="15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45" hidden="1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5">
        <f t="shared" si="275"/>
        <v>287</v>
      </c>
      <c r="Q3584" s="5">
        <f t="shared" si="276"/>
        <v>58.57</v>
      </c>
      <c r="R3584" s="15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60" hidden="1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5">
        <f t="shared" si="275"/>
        <v>109</v>
      </c>
      <c r="Q3585" s="5">
        <f t="shared" si="276"/>
        <v>135.63</v>
      </c>
      <c r="R3585" s="15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90" hidden="1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5">
        <f t="shared" si="275"/>
        <v>116</v>
      </c>
      <c r="Q3586" s="5">
        <f t="shared" si="276"/>
        <v>30.94</v>
      </c>
      <c r="R3586" s="15">
        <f t="shared" si="277"/>
        <v>42168.316481481481</v>
      </c>
      <c r="S3586" s="15">
        <f t="shared" si="278"/>
        <v>42198.316481481481</v>
      </c>
      <c r="T3586">
        <f t="shared" si="279"/>
        <v>2015</v>
      </c>
    </row>
    <row r="3587" spans="1:20" ht="45" hidden="1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5">
        <f t="shared" ref="P3587:P3650" si="280">ROUND(E3587/D3587*100,0)</f>
        <v>119</v>
      </c>
      <c r="Q3587" s="5">
        <f t="shared" ref="Q3587:Q3650" si="281">IFERROR(ROUND(E3587/L3587,2),0)</f>
        <v>176.09</v>
      </c>
      <c r="R3587" s="15">
        <f t="shared" ref="R3587:R3650" si="282">(((J3587/60/60)/24)+DATE(1970,1,1))</f>
        <v>41964.716319444444</v>
      </c>
      <c r="S3587" s="15">
        <f t="shared" ref="S3587:S3650" si="283">(((I3587/60/60)/24)+DATE(1970,1,1))</f>
        <v>41994.716319444444</v>
      </c>
      <c r="T3587">
        <f t="shared" ref="T3587:T3650" si="284">YEAR(R3587)</f>
        <v>2014</v>
      </c>
    </row>
    <row r="3588" spans="1:20" ht="30" hidden="1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5">
        <f t="shared" si="280"/>
        <v>109</v>
      </c>
      <c r="Q3588" s="5">
        <f t="shared" si="281"/>
        <v>151.97999999999999</v>
      </c>
      <c r="R3588" s="15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5">
        <f t="shared" si="280"/>
        <v>127</v>
      </c>
      <c r="Q3589" s="5">
        <f t="shared" si="281"/>
        <v>22.61</v>
      </c>
      <c r="R3589" s="15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5">
        <f t="shared" si="280"/>
        <v>101</v>
      </c>
      <c r="Q3590" s="5">
        <f t="shared" si="281"/>
        <v>18.27</v>
      </c>
      <c r="R3590" s="15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45" hidden="1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5">
        <f t="shared" si="280"/>
        <v>128</v>
      </c>
      <c r="Q3591" s="5">
        <f t="shared" si="281"/>
        <v>82.26</v>
      </c>
      <c r="R3591" s="15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60" hidden="1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5">
        <f t="shared" si="280"/>
        <v>100</v>
      </c>
      <c r="Q3592" s="5">
        <f t="shared" si="281"/>
        <v>68.53</v>
      </c>
      <c r="R3592" s="15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5">
        <f t="shared" si="280"/>
        <v>175</v>
      </c>
      <c r="Q3593" s="5">
        <f t="shared" si="281"/>
        <v>68.06</v>
      </c>
      <c r="R3593" s="15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45" hidden="1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5">
        <f t="shared" si="280"/>
        <v>127</v>
      </c>
      <c r="Q3594" s="5">
        <f t="shared" si="281"/>
        <v>72.709999999999994</v>
      </c>
      <c r="R3594" s="15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45" hidden="1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5">
        <f t="shared" si="280"/>
        <v>111</v>
      </c>
      <c r="Q3595" s="5">
        <f t="shared" si="281"/>
        <v>77.19</v>
      </c>
      <c r="R3595" s="15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60" hidden="1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5">
        <f t="shared" si="280"/>
        <v>126</v>
      </c>
      <c r="Q3596" s="5">
        <f t="shared" si="281"/>
        <v>55.97</v>
      </c>
      <c r="R3596" s="15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30" hidden="1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5">
        <f t="shared" si="280"/>
        <v>119</v>
      </c>
      <c r="Q3597" s="5">
        <f t="shared" si="281"/>
        <v>49.69</v>
      </c>
      <c r="R3597" s="15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45" hidden="1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5">
        <f t="shared" si="280"/>
        <v>108</v>
      </c>
      <c r="Q3598" s="5">
        <f t="shared" si="281"/>
        <v>79</v>
      </c>
      <c r="R3598" s="15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30" hidden="1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5">
        <f t="shared" si="280"/>
        <v>103</v>
      </c>
      <c r="Q3599" s="5">
        <f t="shared" si="281"/>
        <v>77.73</v>
      </c>
      <c r="R3599" s="15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45" hidden="1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5">
        <f t="shared" si="280"/>
        <v>110</v>
      </c>
      <c r="Q3600" s="5">
        <f t="shared" si="281"/>
        <v>40.78</v>
      </c>
      <c r="R3600" s="15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5">
        <f t="shared" si="280"/>
        <v>202</v>
      </c>
      <c r="Q3601" s="5">
        <f t="shared" si="281"/>
        <v>59.41</v>
      </c>
      <c r="R3601" s="15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5">
        <f t="shared" si="280"/>
        <v>130</v>
      </c>
      <c r="Q3602" s="5">
        <f t="shared" si="281"/>
        <v>3.25</v>
      </c>
      <c r="R3602" s="15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45" hidden="1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5">
        <f t="shared" si="280"/>
        <v>104</v>
      </c>
      <c r="Q3603" s="5">
        <f t="shared" si="281"/>
        <v>39.380000000000003</v>
      </c>
      <c r="R3603" s="15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60" hidden="1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5">
        <f t="shared" si="280"/>
        <v>100</v>
      </c>
      <c r="Q3604" s="5">
        <f t="shared" si="281"/>
        <v>81.67</v>
      </c>
      <c r="R3604" s="15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60" hidden="1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5">
        <f t="shared" si="280"/>
        <v>171</v>
      </c>
      <c r="Q3605" s="5">
        <f t="shared" si="281"/>
        <v>44.91</v>
      </c>
      <c r="R3605" s="15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60" hidden="1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5">
        <f t="shared" si="280"/>
        <v>113</v>
      </c>
      <c r="Q3606" s="5">
        <f t="shared" si="281"/>
        <v>49.06</v>
      </c>
      <c r="R3606" s="15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5">
        <f t="shared" si="280"/>
        <v>184</v>
      </c>
      <c r="Q3607" s="5">
        <f t="shared" si="281"/>
        <v>30.67</v>
      </c>
      <c r="R3607" s="15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60" hidden="1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5">
        <f t="shared" si="280"/>
        <v>130</v>
      </c>
      <c r="Q3608" s="5">
        <f t="shared" si="281"/>
        <v>61.06</v>
      </c>
      <c r="R3608" s="15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5">
        <f t="shared" si="280"/>
        <v>105</v>
      </c>
      <c r="Q3609" s="5">
        <f t="shared" si="281"/>
        <v>29</v>
      </c>
      <c r="R3609" s="15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5">
        <f t="shared" si="280"/>
        <v>100</v>
      </c>
      <c r="Q3610" s="5">
        <f t="shared" si="281"/>
        <v>29.63</v>
      </c>
      <c r="R3610" s="15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60" hidden="1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5">
        <f t="shared" si="280"/>
        <v>153</v>
      </c>
      <c r="Q3611" s="5">
        <f t="shared" si="281"/>
        <v>143.1</v>
      </c>
      <c r="R3611" s="15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45" hidden="1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5">
        <f t="shared" si="280"/>
        <v>162</v>
      </c>
      <c r="Q3612" s="5">
        <f t="shared" si="281"/>
        <v>52.35</v>
      </c>
      <c r="R3612" s="15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60" hidden="1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5">
        <f t="shared" si="280"/>
        <v>136</v>
      </c>
      <c r="Q3613" s="5">
        <f t="shared" si="281"/>
        <v>66.67</v>
      </c>
      <c r="R3613" s="15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45" hidden="1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5">
        <f t="shared" si="280"/>
        <v>144</v>
      </c>
      <c r="Q3614" s="5">
        <f t="shared" si="281"/>
        <v>126.67</v>
      </c>
      <c r="R3614" s="15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45" hidden="1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5">
        <f t="shared" si="280"/>
        <v>100</v>
      </c>
      <c r="Q3615" s="5">
        <f t="shared" si="281"/>
        <v>62.5</v>
      </c>
      <c r="R3615" s="15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45" hidden="1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5">
        <f t="shared" si="280"/>
        <v>101</v>
      </c>
      <c r="Q3616" s="5">
        <f t="shared" si="281"/>
        <v>35.49</v>
      </c>
      <c r="R3616" s="15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60" hidden="1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5">
        <f t="shared" si="280"/>
        <v>107</v>
      </c>
      <c r="Q3617" s="5">
        <f t="shared" si="281"/>
        <v>37.08</v>
      </c>
      <c r="R3617" s="15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60" hidden="1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5">
        <f t="shared" si="280"/>
        <v>125</v>
      </c>
      <c r="Q3618" s="5">
        <f t="shared" si="281"/>
        <v>69.33</v>
      </c>
      <c r="R3618" s="15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5">
        <f t="shared" si="280"/>
        <v>119</v>
      </c>
      <c r="Q3619" s="5">
        <f t="shared" si="281"/>
        <v>17.25</v>
      </c>
      <c r="R3619" s="15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60" hidden="1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5">
        <f t="shared" si="280"/>
        <v>101</v>
      </c>
      <c r="Q3620" s="5">
        <f t="shared" si="281"/>
        <v>36.07</v>
      </c>
      <c r="R3620" s="15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60" hidden="1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5">
        <f t="shared" si="280"/>
        <v>113</v>
      </c>
      <c r="Q3621" s="5">
        <f t="shared" si="281"/>
        <v>66.47</v>
      </c>
      <c r="R3621" s="15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60" hidden="1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5">
        <f t="shared" si="280"/>
        <v>105</v>
      </c>
      <c r="Q3622" s="5">
        <f t="shared" si="281"/>
        <v>56.07</v>
      </c>
      <c r="R3622" s="15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60" hidden="1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5">
        <f t="shared" si="280"/>
        <v>110</v>
      </c>
      <c r="Q3623" s="5">
        <f t="shared" si="281"/>
        <v>47.03</v>
      </c>
      <c r="R3623" s="15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30" hidden="1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5">
        <f t="shared" si="280"/>
        <v>100</v>
      </c>
      <c r="Q3624" s="5">
        <f t="shared" si="281"/>
        <v>47.67</v>
      </c>
      <c r="R3624" s="15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45" hidden="1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5">
        <f t="shared" si="280"/>
        <v>120</v>
      </c>
      <c r="Q3625" s="5">
        <f t="shared" si="281"/>
        <v>88.24</v>
      </c>
      <c r="R3625" s="15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75" hidden="1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5">
        <f t="shared" si="280"/>
        <v>105</v>
      </c>
      <c r="Q3626" s="5">
        <f t="shared" si="281"/>
        <v>80.72</v>
      </c>
      <c r="R3626" s="15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60" hidden="1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5">
        <f t="shared" si="280"/>
        <v>103</v>
      </c>
      <c r="Q3627" s="5">
        <f t="shared" si="281"/>
        <v>39.49</v>
      </c>
      <c r="R3627" s="15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60" hidden="1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5">
        <f t="shared" si="280"/>
        <v>102</v>
      </c>
      <c r="Q3628" s="5">
        <f t="shared" si="281"/>
        <v>84.85</v>
      </c>
      <c r="R3628" s="15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60" hidden="1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5">
        <f t="shared" si="280"/>
        <v>100</v>
      </c>
      <c r="Q3629" s="5">
        <f t="shared" si="281"/>
        <v>68.97</v>
      </c>
      <c r="R3629" s="15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60" hidden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5">
        <f t="shared" si="280"/>
        <v>0</v>
      </c>
      <c r="Q3630" s="5">
        <f t="shared" si="281"/>
        <v>0</v>
      </c>
      <c r="R3630" s="15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60" hidden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5">
        <f t="shared" si="280"/>
        <v>0</v>
      </c>
      <c r="Q3631" s="5">
        <f t="shared" si="281"/>
        <v>1</v>
      </c>
      <c r="R3631" s="15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60" hidden="1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5">
        <f t="shared" si="280"/>
        <v>0</v>
      </c>
      <c r="Q3632" s="5">
        <f t="shared" si="281"/>
        <v>1</v>
      </c>
      <c r="R3632" s="15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60" hidden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5">
        <f t="shared" si="280"/>
        <v>51</v>
      </c>
      <c r="Q3633" s="5">
        <f t="shared" si="281"/>
        <v>147.88</v>
      </c>
      <c r="R3633" s="15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60" hidden="1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5">
        <f t="shared" si="280"/>
        <v>20</v>
      </c>
      <c r="Q3634" s="5">
        <f t="shared" si="281"/>
        <v>100</v>
      </c>
      <c r="R3634" s="15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45" hidden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5">
        <f t="shared" si="280"/>
        <v>35</v>
      </c>
      <c r="Q3635" s="5">
        <f t="shared" si="281"/>
        <v>56.84</v>
      </c>
      <c r="R3635" s="15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60" hidden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5">
        <f t="shared" si="280"/>
        <v>4</v>
      </c>
      <c r="Q3636" s="5">
        <f t="shared" si="281"/>
        <v>176.94</v>
      </c>
      <c r="R3636" s="15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30" hidden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5">
        <f t="shared" si="280"/>
        <v>36</v>
      </c>
      <c r="Q3637" s="5">
        <f t="shared" si="281"/>
        <v>127.6</v>
      </c>
      <c r="R3637" s="15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45" hidden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5">
        <f t="shared" si="280"/>
        <v>0</v>
      </c>
      <c r="Q3638" s="5">
        <f t="shared" si="281"/>
        <v>0</v>
      </c>
      <c r="R3638" s="15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60" hidden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5">
        <f t="shared" si="280"/>
        <v>31</v>
      </c>
      <c r="Q3639" s="5">
        <f t="shared" si="281"/>
        <v>66.14</v>
      </c>
      <c r="R3639" s="15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30" hidden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5">
        <f t="shared" si="280"/>
        <v>7</v>
      </c>
      <c r="Q3640" s="5">
        <f t="shared" si="281"/>
        <v>108</v>
      </c>
      <c r="R3640" s="15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60" hidden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5">
        <f t="shared" si="280"/>
        <v>0</v>
      </c>
      <c r="Q3641" s="5">
        <f t="shared" si="281"/>
        <v>1</v>
      </c>
      <c r="R3641" s="15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75" hidden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5">
        <f t="shared" si="280"/>
        <v>6</v>
      </c>
      <c r="Q3642" s="5">
        <f t="shared" si="281"/>
        <v>18.329999999999998</v>
      </c>
      <c r="R3642" s="15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60" hidden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5">
        <f t="shared" si="280"/>
        <v>0</v>
      </c>
      <c r="Q3643" s="5">
        <f t="shared" si="281"/>
        <v>0</v>
      </c>
      <c r="R3643" s="15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60" hidden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5">
        <f t="shared" si="280"/>
        <v>2</v>
      </c>
      <c r="Q3644" s="5">
        <f t="shared" si="281"/>
        <v>7.5</v>
      </c>
      <c r="R3644" s="15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45" hidden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5">
        <f t="shared" si="280"/>
        <v>0</v>
      </c>
      <c r="Q3645" s="5">
        <f t="shared" si="281"/>
        <v>0</v>
      </c>
      <c r="R3645" s="15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45" hidden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5">
        <f t="shared" si="280"/>
        <v>16</v>
      </c>
      <c r="Q3646" s="5">
        <f t="shared" si="281"/>
        <v>68.42</v>
      </c>
      <c r="R3646" s="15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60" hidden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5">
        <f t="shared" si="280"/>
        <v>0</v>
      </c>
      <c r="Q3647" s="5">
        <f t="shared" si="281"/>
        <v>1</v>
      </c>
      <c r="R3647" s="15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45" hidden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5">
        <f t="shared" si="280"/>
        <v>5</v>
      </c>
      <c r="Q3648" s="5">
        <f t="shared" si="281"/>
        <v>60.13</v>
      </c>
      <c r="R3648" s="15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60" hidden="1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5">
        <f t="shared" si="280"/>
        <v>6</v>
      </c>
      <c r="Q3649" s="5">
        <f t="shared" si="281"/>
        <v>15</v>
      </c>
      <c r="R3649" s="15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30" hidden="1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5">
        <f t="shared" si="280"/>
        <v>100</v>
      </c>
      <c r="Q3650" s="5">
        <f t="shared" si="281"/>
        <v>550.04</v>
      </c>
      <c r="R3650" s="15">
        <f t="shared" si="282"/>
        <v>41887.292187500003</v>
      </c>
      <c r="S3650" s="15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5">
        <f t="shared" ref="P3651:P3714" si="285">ROUND(E3651/D3651*100,0)</f>
        <v>104</v>
      </c>
      <c r="Q3651" s="5">
        <f t="shared" ref="Q3651:Q3714" si="286">IFERROR(ROUND(E3651/L3651,2),0)</f>
        <v>97.5</v>
      </c>
      <c r="R3651" s="15">
        <f t="shared" ref="R3651:R3714" si="287">(((J3651/60/60)/24)+DATE(1970,1,1))</f>
        <v>41780.712893518517</v>
      </c>
      <c r="S3651" s="15">
        <f t="shared" ref="S3651:S3714" si="288">(((I3651/60/60)/24)+DATE(1970,1,1))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5">
        <f t="shared" si="285"/>
        <v>100</v>
      </c>
      <c r="Q3652" s="5">
        <f t="shared" si="286"/>
        <v>29.41</v>
      </c>
      <c r="R3652" s="15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5">
        <f t="shared" si="285"/>
        <v>104</v>
      </c>
      <c r="Q3653" s="5">
        <f t="shared" si="286"/>
        <v>57.78</v>
      </c>
      <c r="R3653" s="15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5">
        <f t="shared" si="285"/>
        <v>251</v>
      </c>
      <c r="Q3654" s="5">
        <f t="shared" si="286"/>
        <v>44.24</v>
      </c>
      <c r="R3654" s="15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60" hidden="1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5">
        <f t="shared" si="285"/>
        <v>101</v>
      </c>
      <c r="Q3655" s="5">
        <f t="shared" si="286"/>
        <v>60.91</v>
      </c>
      <c r="R3655" s="15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60" hidden="1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5">
        <f t="shared" si="285"/>
        <v>174</v>
      </c>
      <c r="Q3656" s="5">
        <f t="shared" si="286"/>
        <v>68.84</v>
      </c>
      <c r="R3656" s="15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60" hidden="1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5">
        <f t="shared" si="285"/>
        <v>116</v>
      </c>
      <c r="Q3657" s="5">
        <f t="shared" si="286"/>
        <v>73.58</v>
      </c>
      <c r="R3657" s="15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60" hidden="1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5">
        <f t="shared" si="285"/>
        <v>106</v>
      </c>
      <c r="Q3658" s="5">
        <f t="shared" si="286"/>
        <v>115.02</v>
      </c>
      <c r="R3658" s="15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60" hidden="1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5">
        <f t="shared" si="285"/>
        <v>111</v>
      </c>
      <c r="Q3659" s="5">
        <f t="shared" si="286"/>
        <v>110.75</v>
      </c>
      <c r="R3659" s="15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30" hidden="1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5">
        <f t="shared" si="285"/>
        <v>101</v>
      </c>
      <c r="Q3660" s="5">
        <f t="shared" si="286"/>
        <v>75.5</v>
      </c>
      <c r="R3660" s="15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45" hidden="1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5">
        <f t="shared" si="285"/>
        <v>102</v>
      </c>
      <c r="Q3661" s="5">
        <f t="shared" si="286"/>
        <v>235.46</v>
      </c>
      <c r="R3661" s="15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5">
        <f t="shared" si="285"/>
        <v>100</v>
      </c>
      <c r="Q3662" s="5">
        <f t="shared" si="286"/>
        <v>11.36</v>
      </c>
      <c r="R3662" s="15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60" hidden="1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5">
        <f t="shared" si="285"/>
        <v>111</v>
      </c>
      <c r="Q3663" s="5">
        <f t="shared" si="286"/>
        <v>92.5</v>
      </c>
      <c r="R3663" s="15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60" hidden="1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5">
        <f t="shared" si="285"/>
        <v>101</v>
      </c>
      <c r="Q3664" s="5">
        <f t="shared" si="286"/>
        <v>202.85</v>
      </c>
      <c r="R3664" s="15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5">
        <f t="shared" si="285"/>
        <v>104</v>
      </c>
      <c r="Q3665" s="5">
        <f t="shared" si="286"/>
        <v>26</v>
      </c>
      <c r="R3665" s="15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5">
        <f t="shared" si="285"/>
        <v>109</v>
      </c>
      <c r="Q3666" s="5">
        <f t="shared" si="286"/>
        <v>46.05</v>
      </c>
      <c r="R3666" s="15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5">
        <f t="shared" si="285"/>
        <v>115</v>
      </c>
      <c r="Q3667" s="5">
        <f t="shared" si="286"/>
        <v>51</v>
      </c>
      <c r="R3667" s="15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30" hidden="1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5">
        <f t="shared" si="285"/>
        <v>100</v>
      </c>
      <c r="Q3668" s="5">
        <f t="shared" si="286"/>
        <v>31.58</v>
      </c>
      <c r="R3668" s="15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60" hidden="1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5">
        <f t="shared" si="285"/>
        <v>103</v>
      </c>
      <c r="Q3669" s="5">
        <f t="shared" si="286"/>
        <v>53.36</v>
      </c>
      <c r="R3669" s="15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60" hidden="1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5">
        <f t="shared" si="285"/>
        <v>104</v>
      </c>
      <c r="Q3670" s="5">
        <f t="shared" si="286"/>
        <v>36.96</v>
      </c>
      <c r="R3670" s="15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60" hidden="1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5">
        <f t="shared" si="285"/>
        <v>138</v>
      </c>
      <c r="Q3671" s="5">
        <f t="shared" si="286"/>
        <v>81.290000000000006</v>
      </c>
      <c r="R3671" s="15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5">
        <f t="shared" si="285"/>
        <v>110</v>
      </c>
      <c r="Q3672" s="5">
        <f t="shared" si="286"/>
        <v>20.079999999999998</v>
      </c>
      <c r="R3672" s="15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60" hidden="1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5">
        <f t="shared" si="285"/>
        <v>101</v>
      </c>
      <c r="Q3673" s="5">
        <f t="shared" si="286"/>
        <v>88.25</v>
      </c>
      <c r="R3673" s="15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60" hidden="1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5">
        <f t="shared" si="285"/>
        <v>102</v>
      </c>
      <c r="Q3674" s="5">
        <f t="shared" si="286"/>
        <v>53.44</v>
      </c>
      <c r="R3674" s="15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45" hidden="1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5">
        <f t="shared" si="285"/>
        <v>114</v>
      </c>
      <c r="Q3675" s="5">
        <f t="shared" si="286"/>
        <v>39.869999999999997</v>
      </c>
      <c r="R3675" s="15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60" hidden="1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5">
        <f t="shared" si="285"/>
        <v>100</v>
      </c>
      <c r="Q3676" s="5">
        <f t="shared" si="286"/>
        <v>145.16</v>
      </c>
      <c r="R3676" s="15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5">
        <f t="shared" si="285"/>
        <v>140</v>
      </c>
      <c r="Q3677" s="5">
        <f t="shared" si="286"/>
        <v>23.33</v>
      </c>
      <c r="R3677" s="15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5">
        <f t="shared" si="285"/>
        <v>129</v>
      </c>
      <c r="Q3678" s="5">
        <f t="shared" si="286"/>
        <v>64.38</v>
      </c>
      <c r="R3678" s="15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45" hidden="1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5">
        <f t="shared" si="285"/>
        <v>103</v>
      </c>
      <c r="Q3679" s="5">
        <f t="shared" si="286"/>
        <v>62.05</v>
      </c>
      <c r="R3679" s="15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45" hidden="1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5">
        <f t="shared" si="285"/>
        <v>103</v>
      </c>
      <c r="Q3680" s="5">
        <f t="shared" si="286"/>
        <v>66.13</v>
      </c>
      <c r="R3680" s="15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60" hidden="1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5">
        <f t="shared" si="285"/>
        <v>110</v>
      </c>
      <c r="Q3681" s="5">
        <f t="shared" si="286"/>
        <v>73.400000000000006</v>
      </c>
      <c r="R3681" s="15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45" hidden="1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5">
        <f t="shared" si="285"/>
        <v>113</v>
      </c>
      <c r="Q3682" s="5">
        <f t="shared" si="286"/>
        <v>99.5</v>
      </c>
      <c r="R3682" s="15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60" hidden="1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5">
        <f t="shared" si="285"/>
        <v>112</v>
      </c>
      <c r="Q3683" s="5">
        <f t="shared" si="286"/>
        <v>62.17</v>
      </c>
      <c r="R3683" s="15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45" hidden="1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5">
        <f t="shared" si="285"/>
        <v>139</v>
      </c>
      <c r="Q3684" s="5">
        <f t="shared" si="286"/>
        <v>62.33</v>
      </c>
      <c r="R3684" s="15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45" hidden="1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5">
        <f t="shared" si="285"/>
        <v>111</v>
      </c>
      <c r="Q3685" s="5">
        <f t="shared" si="286"/>
        <v>58.79</v>
      </c>
      <c r="R3685" s="15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5">
        <f t="shared" si="285"/>
        <v>139</v>
      </c>
      <c r="Q3686" s="5">
        <f t="shared" si="286"/>
        <v>45.35</v>
      </c>
      <c r="R3686" s="15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45" hidden="1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5">
        <f t="shared" si="285"/>
        <v>106</v>
      </c>
      <c r="Q3687" s="5">
        <f t="shared" si="286"/>
        <v>41.94</v>
      </c>
      <c r="R3687" s="15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5">
        <f t="shared" si="285"/>
        <v>101</v>
      </c>
      <c r="Q3688" s="5">
        <f t="shared" si="286"/>
        <v>59.17</v>
      </c>
      <c r="R3688" s="15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60" hidden="1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5">
        <f t="shared" si="285"/>
        <v>100</v>
      </c>
      <c r="Q3689" s="5">
        <f t="shared" si="286"/>
        <v>200.49</v>
      </c>
      <c r="R3689" s="15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60" hidden="1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5">
        <f t="shared" si="285"/>
        <v>109</v>
      </c>
      <c r="Q3690" s="5">
        <f t="shared" si="286"/>
        <v>83.97</v>
      </c>
      <c r="R3690" s="15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60" hidden="1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5">
        <f t="shared" si="285"/>
        <v>118</v>
      </c>
      <c r="Q3691" s="5">
        <f t="shared" si="286"/>
        <v>57.26</v>
      </c>
      <c r="R3691" s="15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60" hidden="1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5">
        <f t="shared" si="285"/>
        <v>120</v>
      </c>
      <c r="Q3692" s="5">
        <f t="shared" si="286"/>
        <v>58.06</v>
      </c>
      <c r="R3692" s="15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30" hidden="1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5">
        <f t="shared" si="285"/>
        <v>128</v>
      </c>
      <c r="Q3693" s="5">
        <f t="shared" si="286"/>
        <v>186.8</v>
      </c>
      <c r="R3693" s="15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30" hidden="1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5">
        <f t="shared" si="285"/>
        <v>126</v>
      </c>
      <c r="Q3694" s="5">
        <f t="shared" si="286"/>
        <v>74.12</v>
      </c>
      <c r="R3694" s="15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5">
        <f t="shared" si="285"/>
        <v>129</v>
      </c>
      <c r="Q3695" s="5">
        <f t="shared" si="286"/>
        <v>30.71</v>
      </c>
      <c r="R3695" s="15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60" hidden="1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5">
        <f t="shared" si="285"/>
        <v>107</v>
      </c>
      <c r="Q3696" s="5">
        <f t="shared" si="286"/>
        <v>62.67</v>
      </c>
      <c r="R3696" s="15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60" hidden="1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5">
        <f t="shared" si="285"/>
        <v>100</v>
      </c>
      <c r="Q3697" s="5">
        <f t="shared" si="286"/>
        <v>121.36</v>
      </c>
      <c r="R3697" s="15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45" hidden="1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5">
        <f t="shared" si="285"/>
        <v>155</v>
      </c>
      <c r="Q3698" s="5">
        <f t="shared" si="286"/>
        <v>39.74</v>
      </c>
      <c r="R3698" s="15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60" hidden="1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5">
        <f t="shared" si="285"/>
        <v>108</v>
      </c>
      <c r="Q3699" s="5">
        <f t="shared" si="286"/>
        <v>72</v>
      </c>
      <c r="R3699" s="15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45" hidden="1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5">
        <f t="shared" si="285"/>
        <v>111</v>
      </c>
      <c r="Q3700" s="5">
        <f t="shared" si="286"/>
        <v>40.630000000000003</v>
      </c>
      <c r="R3700" s="15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60" hidden="1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5">
        <f t="shared" si="285"/>
        <v>101</v>
      </c>
      <c r="Q3701" s="5">
        <f t="shared" si="286"/>
        <v>63</v>
      </c>
      <c r="R3701" s="15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5">
        <f t="shared" si="285"/>
        <v>121</v>
      </c>
      <c r="Q3702" s="5">
        <f t="shared" si="286"/>
        <v>33.67</v>
      </c>
      <c r="R3702" s="15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60" hidden="1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5">
        <f t="shared" si="285"/>
        <v>100</v>
      </c>
      <c r="Q3703" s="5">
        <f t="shared" si="286"/>
        <v>38.590000000000003</v>
      </c>
      <c r="R3703" s="15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60" hidden="1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5">
        <f t="shared" si="285"/>
        <v>109</v>
      </c>
      <c r="Q3704" s="5">
        <f t="shared" si="286"/>
        <v>155.94999999999999</v>
      </c>
      <c r="R3704" s="15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60" hidden="1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5">
        <f t="shared" si="285"/>
        <v>123</v>
      </c>
      <c r="Q3705" s="5">
        <f t="shared" si="286"/>
        <v>43.2</v>
      </c>
      <c r="R3705" s="15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5">
        <f t="shared" si="285"/>
        <v>136</v>
      </c>
      <c r="Q3706" s="5">
        <f t="shared" si="286"/>
        <v>15.15</v>
      </c>
      <c r="R3706" s="15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60" hidden="1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5">
        <f t="shared" si="285"/>
        <v>103</v>
      </c>
      <c r="Q3707" s="5">
        <f t="shared" si="286"/>
        <v>83.57</v>
      </c>
      <c r="R3707" s="15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45" hidden="1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5">
        <f t="shared" si="285"/>
        <v>121</v>
      </c>
      <c r="Q3708" s="5">
        <f t="shared" si="286"/>
        <v>140</v>
      </c>
      <c r="R3708" s="15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45" hidden="1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5">
        <f t="shared" si="285"/>
        <v>186</v>
      </c>
      <c r="Q3709" s="5">
        <f t="shared" si="286"/>
        <v>80.87</v>
      </c>
      <c r="R3709" s="15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5">
        <f t="shared" si="285"/>
        <v>300</v>
      </c>
      <c r="Q3710" s="5">
        <f t="shared" si="286"/>
        <v>53.85</v>
      </c>
      <c r="R3710" s="15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45" hidden="1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5">
        <f t="shared" si="285"/>
        <v>108</v>
      </c>
      <c r="Q3711" s="5">
        <f t="shared" si="286"/>
        <v>30.93</v>
      </c>
      <c r="R3711" s="15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30" hidden="1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5">
        <f t="shared" si="285"/>
        <v>141</v>
      </c>
      <c r="Q3712" s="5">
        <f t="shared" si="286"/>
        <v>67.959999999999994</v>
      </c>
      <c r="R3712" s="15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5">
        <f t="shared" si="285"/>
        <v>114</v>
      </c>
      <c r="Q3713" s="5">
        <f t="shared" si="286"/>
        <v>27.14</v>
      </c>
      <c r="R3713" s="15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60" hidden="1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5">
        <f t="shared" si="285"/>
        <v>154</v>
      </c>
      <c r="Q3714" s="5">
        <f t="shared" si="286"/>
        <v>110.87</v>
      </c>
      <c r="R3714" s="15">
        <f t="shared" si="287"/>
        <v>42134.172071759262</v>
      </c>
      <c r="S3714" s="15">
        <f t="shared" si="288"/>
        <v>42155.290972222225</v>
      </c>
      <c r="T3714">
        <f t="shared" si="289"/>
        <v>2015</v>
      </c>
    </row>
    <row r="3715" spans="1:20" ht="45" hidden="1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5">
        <f t="shared" ref="P3715:P3778" si="290">ROUND(E3715/D3715*100,0)</f>
        <v>102</v>
      </c>
      <c r="Q3715" s="5">
        <f t="shared" ref="Q3715:Q3778" si="291">IFERROR(ROUND(E3715/L3715,2),0)</f>
        <v>106.84</v>
      </c>
      <c r="R3715" s="15">
        <f t="shared" ref="R3715:R3778" si="292">(((J3715/60/60)/24)+DATE(1970,1,1))</f>
        <v>42505.738032407404</v>
      </c>
      <c r="S3715" s="15">
        <f t="shared" ref="S3715:S3778" si="293">(((I3715/60/60)/24)+DATE(1970,1,1))</f>
        <v>42525.738032407404</v>
      </c>
      <c r="T3715">
        <f t="shared" ref="T3715:T3778" si="294">YEAR(R3715)</f>
        <v>2016</v>
      </c>
    </row>
    <row r="3716" spans="1:20" ht="60" hidden="1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5">
        <f t="shared" si="290"/>
        <v>102</v>
      </c>
      <c r="Q3716" s="5">
        <f t="shared" si="291"/>
        <v>105.52</v>
      </c>
      <c r="R3716" s="15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60" hidden="1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5">
        <f t="shared" si="290"/>
        <v>103</v>
      </c>
      <c r="Q3717" s="5">
        <f t="shared" si="291"/>
        <v>132.96</v>
      </c>
      <c r="R3717" s="15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5">
        <f t="shared" si="290"/>
        <v>156</v>
      </c>
      <c r="Q3718" s="5">
        <f t="shared" si="291"/>
        <v>51.92</v>
      </c>
      <c r="R3718" s="15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45" hidden="1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5">
        <f t="shared" si="290"/>
        <v>101</v>
      </c>
      <c r="Q3719" s="5">
        <f t="shared" si="291"/>
        <v>310</v>
      </c>
      <c r="R3719" s="15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5">
        <f t="shared" si="290"/>
        <v>239</v>
      </c>
      <c r="Q3720" s="5">
        <f t="shared" si="291"/>
        <v>26.02</v>
      </c>
      <c r="R3720" s="15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5">
        <f t="shared" si="290"/>
        <v>210</v>
      </c>
      <c r="Q3721" s="5">
        <f t="shared" si="291"/>
        <v>105</v>
      </c>
      <c r="R3721" s="15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30" hidden="1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5">
        <f t="shared" si="290"/>
        <v>105</v>
      </c>
      <c r="Q3722" s="5">
        <f t="shared" si="291"/>
        <v>86.23</v>
      </c>
      <c r="R3722" s="15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60" hidden="1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5">
        <f t="shared" si="290"/>
        <v>101</v>
      </c>
      <c r="Q3723" s="5">
        <f t="shared" si="291"/>
        <v>114.55</v>
      </c>
      <c r="R3723" s="15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60" hidden="1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5">
        <f t="shared" si="290"/>
        <v>111</v>
      </c>
      <c r="Q3724" s="5">
        <f t="shared" si="291"/>
        <v>47.66</v>
      </c>
      <c r="R3724" s="15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30" hidden="1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5">
        <f t="shared" si="290"/>
        <v>102</v>
      </c>
      <c r="Q3725" s="5">
        <f t="shared" si="291"/>
        <v>72.89</v>
      </c>
      <c r="R3725" s="15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60" hidden="1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5">
        <f t="shared" si="290"/>
        <v>103</v>
      </c>
      <c r="Q3726" s="5">
        <f t="shared" si="291"/>
        <v>49.55</v>
      </c>
      <c r="R3726" s="15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5">
        <f t="shared" si="290"/>
        <v>127</v>
      </c>
      <c r="Q3727" s="5">
        <f t="shared" si="291"/>
        <v>25.4</v>
      </c>
      <c r="R3727" s="15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5">
        <f t="shared" si="290"/>
        <v>339</v>
      </c>
      <c r="Q3728" s="5">
        <f t="shared" si="291"/>
        <v>62.59</v>
      </c>
      <c r="R3728" s="15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45" hidden="1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5">
        <f t="shared" si="290"/>
        <v>101</v>
      </c>
      <c r="Q3729" s="5">
        <f t="shared" si="291"/>
        <v>61.06</v>
      </c>
      <c r="R3729" s="15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45" hidden="1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5">
        <f t="shared" si="290"/>
        <v>9</v>
      </c>
      <c r="Q3730" s="5">
        <f t="shared" si="291"/>
        <v>60.06</v>
      </c>
      <c r="R3730" s="15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60" hidden="1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5">
        <f t="shared" si="290"/>
        <v>7</v>
      </c>
      <c r="Q3731" s="5">
        <f t="shared" si="291"/>
        <v>72.400000000000006</v>
      </c>
      <c r="R3731" s="15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45" hidden="1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5">
        <f t="shared" si="290"/>
        <v>10</v>
      </c>
      <c r="Q3732" s="5">
        <f t="shared" si="291"/>
        <v>100</v>
      </c>
      <c r="R3732" s="15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60" hidden="1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5">
        <f t="shared" si="290"/>
        <v>11</v>
      </c>
      <c r="Q3733" s="5">
        <f t="shared" si="291"/>
        <v>51.67</v>
      </c>
      <c r="R3733" s="15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5">
        <f t="shared" si="290"/>
        <v>15</v>
      </c>
      <c r="Q3734" s="5">
        <f t="shared" si="291"/>
        <v>32.75</v>
      </c>
      <c r="R3734" s="15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45" hidden="1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5">
        <f t="shared" si="290"/>
        <v>0</v>
      </c>
      <c r="Q3735" s="5">
        <f t="shared" si="291"/>
        <v>0</v>
      </c>
      <c r="R3735" s="15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60" hidden="1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5">
        <f t="shared" si="290"/>
        <v>28</v>
      </c>
      <c r="Q3736" s="5">
        <f t="shared" si="291"/>
        <v>61</v>
      </c>
      <c r="R3736" s="15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5">
        <f t="shared" si="290"/>
        <v>13</v>
      </c>
      <c r="Q3737" s="5">
        <f t="shared" si="291"/>
        <v>10</v>
      </c>
      <c r="R3737" s="15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45" hidden="1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5">
        <f t="shared" si="290"/>
        <v>1</v>
      </c>
      <c r="Q3738" s="5">
        <f t="shared" si="291"/>
        <v>10</v>
      </c>
      <c r="R3738" s="15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5">
        <f t="shared" si="290"/>
        <v>21</v>
      </c>
      <c r="Q3739" s="5">
        <f t="shared" si="291"/>
        <v>37.5</v>
      </c>
      <c r="R3739" s="15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45" hidden="1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5">
        <f t="shared" si="290"/>
        <v>18</v>
      </c>
      <c r="Q3740" s="5">
        <f t="shared" si="291"/>
        <v>45</v>
      </c>
      <c r="R3740" s="15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60" hidden="1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5">
        <f t="shared" si="290"/>
        <v>20</v>
      </c>
      <c r="Q3741" s="5">
        <f t="shared" si="291"/>
        <v>100.63</v>
      </c>
      <c r="R3741" s="15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60" hidden="1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5">
        <f t="shared" si="290"/>
        <v>18</v>
      </c>
      <c r="Q3742" s="5">
        <f t="shared" si="291"/>
        <v>25.57</v>
      </c>
      <c r="R3742" s="15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45" hidden="1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5">
        <f t="shared" si="290"/>
        <v>0</v>
      </c>
      <c r="Q3743" s="5">
        <f t="shared" si="291"/>
        <v>0</v>
      </c>
      <c r="R3743" s="15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60" hidden="1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5">
        <f t="shared" si="290"/>
        <v>2</v>
      </c>
      <c r="Q3744" s="5">
        <f t="shared" si="291"/>
        <v>25</v>
      </c>
      <c r="R3744" s="15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45" hidden="1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5">
        <f t="shared" si="290"/>
        <v>0</v>
      </c>
      <c r="Q3745" s="5">
        <f t="shared" si="291"/>
        <v>0</v>
      </c>
      <c r="R3745" s="15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60" hidden="1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5">
        <f t="shared" si="290"/>
        <v>0</v>
      </c>
      <c r="Q3746" s="5">
        <f t="shared" si="291"/>
        <v>0</v>
      </c>
      <c r="R3746" s="15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5">
        <f t="shared" si="290"/>
        <v>10</v>
      </c>
      <c r="Q3747" s="5">
        <f t="shared" si="291"/>
        <v>10</v>
      </c>
      <c r="R3747" s="15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ht="30" hidden="1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5">
        <f t="shared" si="290"/>
        <v>2</v>
      </c>
      <c r="Q3748" s="5">
        <f t="shared" si="291"/>
        <v>202</v>
      </c>
      <c r="R3748" s="15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30" hidden="1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5">
        <f t="shared" si="290"/>
        <v>1</v>
      </c>
      <c r="Q3749" s="5">
        <f t="shared" si="291"/>
        <v>25</v>
      </c>
      <c r="R3749" s="15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60" hidden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5">
        <f t="shared" si="290"/>
        <v>104</v>
      </c>
      <c r="Q3750" s="5">
        <f t="shared" si="291"/>
        <v>99.54</v>
      </c>
      <c r="R3750" s="15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45" hidden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5">
        <f t="shared" si="290"/>
        <v>105</v>
      </c>
      <c r="Q3751" s="5">
        <f t="shared" si="291"/>
        <v>75</v>
      </c>
      <c r="R3751" s="15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105" hidden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5">
        <f t="shared" si="290"/>
        <v>100</v>
      </c>
      <c r="Q3752" s="5">
        <f t="shared" si="291"/>
        <v>215.25</v>
      </c>
      <c r="R3752" s="15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45" hidden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5">
        <f t="shared" si="290"/>
        <v>133</v>
      </c>
      <c r="Q3753" s="5">
        <f t="shared" si="291"/>
        <v>120.55</v>
      </c>
      <c r="R3753" s="15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60" hidden="1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5">
        <f t="shared" si="290"/>
        <v>113</v>
      </c>
      <c r="Q3754" s="5">
        <f t="shared" si="291"/>
        <v>37.67</v>
      </c>
      <c r="R3754" s="15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60" hidden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5">
        <f t="shared" si="290"/>
        <v>103</v>
      </c>
      <c r="Q3755" s="5">
        <f t="shared" si="291"/>
        <v>172.23</v>
      </c>
      <c r="R3755" s="15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45" hidden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5">
        <f t="shared" si="290"/>
        <v>120</v>
      </c>
      <c r="Q3756" s="5">
        <f t="shared" si="291"/>
        <v>111.11</v>
      </c>
      <c r="R3756" s="15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60" hidden="1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5">
        <f t="shared" si="290"/>
        <v>130</v>
      </c>
      <c r="Q3757" s="5">
        <f t="shared" si="291"/>
        <v>25.46</v>
      </c>
      <c r="R3757" s="15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60" hidden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5">
        <f t="shared" si="290"/>
        <v>101</v>
      </c>
      <c r="Q3758" s="5">
        <f t="shared" si="291"/>
        <v>267.64999999999998</v>
      </c>
      <c r="R3758" s="15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45" hidden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5">
        <f t="shared" si="290"/>
        <v>109</v>
      </c>
      <c r="Q3759" s="5">
        <f t="shared" si="291"/>
        <v>75.959999999999994</v>
      </c>
      <c r="R3759" s="15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30" hidden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5">
        <f t="shared" si="290"/>
        <v>102</v>
      </c>
      <c r="Q3760" s="5">
        <f t="shared" si="291"/>
        <v>59.04</v>
      </c>
      <c r="R3760" s="15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30" hidden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5">
        <f t="shared" si="290"/>
        <v>110</v>
      </c>
      <c r="Q3761" s="5">
        <f t="shared" si="291"/>
        <v>50.11</v>
      </c>
      <c r="R3761" s="15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60" hidden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5">
        <f t="shared" si="290"/>
        <v>101</v>
      </c>
      <c r="Q3762" s="5">
        <f t="shared" si="291"/>
        <v>55.5</v>
      </c>
      <c r="R3762" s="15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60" hidden="1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5">
        <f t="shared" si="290"/>
        <v>100</v>
      </c>
      <c r="Q3763" s="5">
        <f t="shared" si="291"/>
        <v>166.67</v>
      </c>
      <c r="R3763" s="15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45" hidden="1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5">
        <f t="shared" si="290"/>
        <v>106</v>
      </c>
      <c r="Q3764" s="5">
        <f t="shared" si="291"/>
        <v>47.43</v>
      </c>
      <c r="R3764" s="15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30" hidden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5">
        <f t="shared" si="290"/>
        <v>100</v>
      </c>
      <c r="Q3765" s="5">
        <f t="shared" si="291"/>
        <v>64.94</v>
      </c>
      <c r="R3765" s="15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45" hidden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5">
        <f t="shared" si="290"/>
        <v>100</v>
      </c>
      <c r="Q3766" s="5">
        <f t="shared" si="291"/>
        <v>55.56</v>
      </c>
      <c r="R3766" s="15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60" hidden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5">
        <f t="shared" si="290"/>
        <v>113</v>
      </c>
      <c r="Q3767" s="5">
        <f t="shared" si="291"/>
        <v>74.22</v>
      </c>
      <c r="R3767" s="15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45" hidden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5">
        <f t="shared" si="290"/>
        <v>103</v>
      </c>
      <c r="Q3768" s="5">
        <f t="shared" si="291"/>
        <v>106.93</v>
      </c>
      <c r="R3768" s="15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60" hidden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5">
        <f t="shared" si="290"/>
        <v>117</v>
      </c>
      <c r="Q3769" s="5">
        <f t="shared" si="291"/>
        <v>41.7</v>
      </c>
      <c r="R3769" s="15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60" hidden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5">
        <f t="shared" si="290"/>
        <v>108</v>
      </c>
      <c r="Q3770" s="5">
        <f t="shared" si="291"/>
        <v>74.239999999999995</v>
      </c>
      <c r="R3770" s="15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45" hidden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5">
        <f t="shared" si="290"/>
        <v>100</v>
      </c>
      <c r="Q3771" s="5">
        <f t="shared" si="291"/>
        <v>73.33</v>
      </c>
      <c r="R3771" s="15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60" hidden="1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5">
        <f t="shared" si="290"/>
        <v>100</v>
      </c>
      <c r="Q3772" s="5">
        <f t="shared" si="291"/>
        <v>100</v>
      </c>
      <c r="R3772" s="15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30" hidden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5">
        <f t="shared" si="290"/>
        <v>146</v>
      </c>
      <c r="Q3773" s="5">
        <f t="shared" si="291"/>
        <v>38.42</v>
      </c>
      <c r="R3773" s="15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45" hidden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5">
        <f t="shared" si="290"/>
        <v>110</v>
      </c>
      <c r="Q3774" s="5">
        <f t="shared" si="291"/>
        <v>166.97</v>
      </c>
      <c r="R3774" s="15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30" hidden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5">
        <f t="shared" si="290"/>
        <v>108</v>
      </c>
      <c r="Q3775" s="5">
        <f t="shared" si="291"/>
        <v>94.91</v>
      </c>
      <c r="R3775" s="15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60" hidden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5">
        <f t="shared" si="290"/>
        <v>100</v>
      </c>
      <c r="Q3776" s="5">
        <f t="shared" si="291"/>
        <v>100</v>
      </c>
      <c r="R3776" s="15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45" hidden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5">
        <f t="shared" si="290"/>
        <v>100</v>
      </c>
      <c r="Q3777" s="5">
        <f t="shared" si="291"/>
        <v>143.21</v>
      </c>
      <c r="R3777" s="15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60" hidden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5">
        <f t="shared" si="290"/>
        <v>107</v>
      </c>
      <c r="Q3778" s="5">
        <f t="shared" si="291"/>
        <v>90.82</v>
      </c>
      <c r="R3778" s="15">
        <f t="shared" si="292"/>
        <v>41814.367800925924</v>
      </c>
      <c r="S3778" s="15">
        <f t="shared" si="293"/>
        <v>41852.041666666664</v>
      </c>
      <c r="T3778">
        <f t="shared" si="294"/>
        <v>2014</v>
      </c>
    </row>
    <row r="3779" spans="1:20" ht="45" hidden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5">
        <f t="shared" ref="P3779:P3842" si="295">ROUND(E3779/D3779*100,0)</f>
        <v>143</v>
      </c>
      <c r="Q3779" s="5">
        <f t="shared" ref="Q3779:Q3842" si="296">IFERROR(ROUND(E3779/L3779,2),0)</f>
        <v>48.54</v>
      </c>
      <c r="R3779" s="15">
        <f t="shared" ref="R3779:R3842" si="297">(((J3779/60/60)/24)+DATE(1970,1,1))</f>
        <v>41887.111354166671</v>
      </c>
      <c r="S3779" s="15">
        <f t="shared" ref="S3779:S3842" si="298">(((I3779/60/60)/24)+DATE(1970,1,1))</f>
        <v>41909.166666666664</v>
      </c>
      <c r="T3779">
        <f t="shared" ref="T3779:T3842" si="299">YEAR(R3779)</f>
        <v>2014</v>
      </c>
    </row>
    <row r="3780" spans="1:20" ht="30" hidden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5">
        <f t="shared" si="295"/>
        <v>105</v>
      </c>
      <c r="Q3780" s="5">
        <f t="shared" si="296"/>
        <v>70.03</v>
      </c>
      <c r="R3780" s="15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30" hidden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5">
        <f t="shared" si="295"/>
        <v>104</v>
      </c>
      <c r="Q3781" s="5">
        <f t="shared" si="296"/>
        <v>135.63</v>
      </c>
      <c r="R3781" s="15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45" hidden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5">
        <f t="shared" si="295"/>
        <v>120</v>
      </c>
      <c r="Q3782" s="5">
        <f t="shared" si="296"/>
        <v>100</v>
      </c>
      <c r="R3782" s="15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60" hidden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5">
        <f t="shared" si="295"/>
        <v>110</v>
      </c>
      <c r="Q3783" s="5">
        <f t="shared" si="296"/>
        <v>94.9</v>
      </c>
      <c r="R3783" s="15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60" hidden="1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5">
        <f t="shared" si="295"/>
        <v>102</v>
      </c>
      <c r="Q3784" s="5">
        <f t="shared" si="296"/>
        <v>75.37</v>
      </c>
      <c r="R3784" s="15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45" hidden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5">
        <f t="shared" si="295"/>
        <v>129</v>
      </c>
      <c r="Q3785" s="5">
        <f t="shared" si="296"/>
        <v>64.459999999999994</v>
      </c>
      <c r="R3785" s="15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60" hidden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5">
        <f t="shared" si="295"/>
        <v>115</v>
      </c>
      <c r="Q3786" s="5">
        <f t="shared" si="296"/>
        <v>115</v>
      </c>
      <c r="R3786" s="15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60" hidden="1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5">
        <f t="shared" si="295"/>
        <v>151</v>
      </c>
      <c r="Q3787" s="5">
        <f t="shared" si="296"/>
        <v>100.5</v>
      </c>
      <c r="R3787" s="15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45" hidden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5">
        <f t="shared" si="295"/>
        <v>111</v>
      </c>
      <c r="Q3788" s="5">
        <f t="shared" si="296"/>
        <v>93.77</v>
      </c>
      <c r="R3788" s="15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45" hidden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5">
        <f t="shared" si="295"/>
        <v>100</v>
      </c>
      <c r="Q3789" s="5">
        <f t="shared" si="296"/>
        <v>35.1</v>
      </c>
      <c r="R3789" s="15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75" hidden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5">
        <f t="shared" si="295"/>
        <v>1</v>
      </c>
      <c r="Q3790" s="5">
        <f t="shared" si="296"/>
        <v>500</v>
      </c>
      <c r="R3790" s="15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45" hidden="1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5">
        <f t="shared" si="295"/>
        <v>3</v>
      </c>
      <c r="Q3791" s="5">
        <f t="shared" si="296"/>
        <v>29</v>
      </c>
      <c r="R3791" s="15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60" hidden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5">
        <f t="shared" si="295"/>
        <v>0</v>
      </c>
      <c r="Q3792" s="5">
        <f t="shared" si="296"/>
        <v>0</v>
      </c>
      <c r="R3792" s="15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30" hidden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5">
        <f t="shared" si="295"/>
        <v>0</v>
      </c>
      <c r="Q3793" s="5">
        <f t="shared" si="296"/>
        <v>0</v>
      </c>
      <c r="R3793" s="15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30" hidden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5">
        <f t="shared" si="295"/>
        <v>0</v>
      </c>
      <c r="Q3794" s="5">
        <f t="shared" si="296"/>
        <v>17.5</v>
      </c>
      <c r="R3794" s="15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60" hidden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5">
        <f t="shared" si="295"/>
        <v>60</v>
      </c>
      <c r="Q3795" s="5">
        <f t="shared" si="296"/>
        <v>174</v>
      </c>
      <c r="R3795" s="15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60" hidden="1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5">
        <f t="shared" si="295"/>
        <v>1</v>
      </c>
      <c r="Q3796" s="5">
        <f t="shared" si="296"/>
        <v>50</v>
      </c>
      <c r="R3796" s="15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45" hidden="1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5">
        <f t="shared" si="295"/>
        <v>2</v>
      </c>
      <c r="Q3797" s="5">
        <f t="shared" si="296"/>
        <v>5</v>
      </c>
      <c r="R3797" s="15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60" hidden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5">
        <f t="shared" si="295"/>
        <v>0</v>
      </c>
      <c r="Q3798" s="5">
        <f t="shared" si="296"/>
        <v>1</v>
      </c>
      <c r="R3798" s="15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60" hidden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5">
        <f t="shared" si="295"/>
        <v>90</v>
      </c>
      <c r="Q3799" s="5">
        <f t="shared" si="296"/>
        <v>145.41</v>
      </c>
      <c r="R3799" s="15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60" hidden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5">
        <f t="shared" si="295"/>
        <v>1</v>
      </c>
      <c r="Q3800" s="5">
        <f t="shared" si="296"/>
        <v>205</v>
      </c>
      <c r="R3800" s="15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45" hidden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5">
        <f t="shared" si="295"/>
        <v>4</v>
      </c>
      <c r="Q3801" s="5">
        <f t="shared" si="296"/>
        <v>100.5</v>
      </c>
      <c r="R3801" s="15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60" hidden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5">
        <f t="shared" si="295"/>
        <v>4</v>
      </c>
      <c r="Q3802" s="5">
        <f t="shared" si="296"/>
        <v>55.06</v>
      </c>
      <c r="R3802" s="15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45" hidden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5">
        <f t="shared" si="295"/>
        <v>9</v>
      </c>
      <c r="Q3803" s="5">
        <f t="shared" si="296"/>
        <v>47.33</v>
      </c>
      <c r="R3803" s="15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45" hidden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5">
        <f t="shared" si="295"/>
        <v>0</v>
      </c>
      <c r="Q3804" s="5">
        <f t="shared" si="296"/>
        <v>0</v>
      </c>
      <c r="R3804" s="15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30" hidden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5">
        <f t="shared" si="295"/>
        <v>20</v>
      </c>
      <c r="Q3805" s="5">
        <f t="shared" si="296"/>
        <v>58.95</v>
      </c>
      <c r="R3805" s="15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60" hidden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5">
        <f t="shared" si="295"/>
        <v>0</v>
      </c>
      <c r="Q3806" s="5">
        <f t="shared" si="296"/>
        <v>0</v>
      </c>
      <c r="R3806" s="15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45" hidden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5">
        <f t="shared" si="295"/>
        <v>0</v>
      </c>
      <c r="Q3807" s="5">
        <f t="shared" si="296"/>
        <v>1.5</v>
      </c>
      <c r="R3807" s="15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60" hidden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5">
        <f t="shared" si="295"/>
        <v>0</v>
      </c>
      <c r="Q3808" s="5">
        <f t="shared" si="296"/>
        <v>5</v>
      </c>
      <c r="R3808" s="15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60" hidden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5">
        <f t="shared" si="295"/>
        <v>30</v>
      </c>
      <c r="Q3809" s="5">
        <f t="shared" si="296"/>
        <v>50.56</v>
      </c>
      <c r="R3809" s="15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45" hidden="1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5">
        <f t="shared" si="295"/>
        <v>100</v>
      </c>
      <c r="Q3810" s="5">
        <f t="shared" si="296"/>
        <v>41.67</v>
      </c>
      <c r="R3810" s="15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60" hidden="1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5">
        <f t="shared" si="295"/>
        <v>101</v>
      </c>
      <c r="Q3811" s="5">
        <f t="shared" si="296"/>
        <v>53.29</v>
      </c>
      <c r="R3811" s="15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60" hidden="1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5">
        <f t="shared" si="295"/>
        <v>122</v>
      </c>
      <c r="Q3812" s="5">
        <f t="shared" si="296"/>
        <v>70.23</v>
      </c>
      <c r="R3812" s="15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5">
        <f t="shared" si="295"/>
        <v>330</v>
      </c>
      <c r="Q3813" s="5">
        <f t="shared" si="296"/>
        <v>43.42</v>
      </c>
      <c r="R3813" s="15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60" hidden="1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5">
        <f t="shared" si="295"/>
        <v>110</v>
      </c>
      <c r="Q3814" s="5">
        <f t="shared" si="296"/>
        <v>199.18</v>
      </c>
      <c r="R3814" s="15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60" hidden="1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5">
        <f t="shared" si="295"/>
        <v>101</v>
      </c>
      <c r="Q3815" s="5">
        <f t="shared" si="296"/>
        <v>78.52</v>
      </c>
      <c r="R3815" s="15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60" hidden="1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5">
        <f t="shared" si="295"/>
        <v>140</v>
      </c>
      <c r="Q3816" s="5">
        <f t="shared" si="296"/>
        <v>61.82</v>
      </c>
      <c r="R3816" s="15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30" hidden="1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5">
        <f t="shared" si="295"/>
        <v>100</v>
      </c>
      <c r="Q3817" s="5">
        <f t="shared" si="296"/>
        <v>50</v>
      </c>
      <c r="R3817" s="15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60" hidden="1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5">
        <f t="shared" si="295"/>
        <v>119</v>
      </c>
      <c r="Q3818" s="5">
        <f t="shared" si="296"/>
        <v>48.34</v>
      </c>
      <c r="R3818" s="15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60" hidden="1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5">
        <f t="shared" si="295"/>
        <v>107</v>
      </c>
      <c r="Q3819" s="5">
        <f t="shared" si="296"/>
        <v>107.25</v>
      </c>
      <c r="R3819" s="15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5">
        <f t="shared" si="295"/>
        <v>228</v>
      </c>
      <c r="Q3820" s="5">
        <f t="shared" si="296"/>
        <v>57</v>
      </c>
      <c r="R3820" s="15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45" hidden="1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5">
        <f t="shared" si="295"/>
        <v>106</v>
      </c>
      <c r="Q3821" s="5">
        <f t="shared" si="296"/>
        <v>40.92</v>
      </c>
      <c r="R3821" s="15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5">
        <f t="shared" si="295"/>
        <v>143</v>
      </c>
      <c r="Q3822" s="5">
        <f t="shared" si="296"/>
        <v>21.5</v>
      </c>
      <c r="R3822" s="15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60" hidden="1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5">
        <f t="shared" si="295"/>
        <v>105</v>
      </c>
      <c r="Q3823" s="5">
        <f t="shared" si="296"/>
        <v>79.540000000000006</v>
      </c>
      <c r="R3823" s="15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60" hidden="1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5">
        <f t="shared" si="295"/>
        <v>110</v>
      </c>
      <c r="Q3824" s="5">
        <f t="shared" si="296"/>
        <v>72.38</v>
      </c>
      <c r="R3824" s="15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60" hidden="1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5">
        <f t="shared" si="295"/>
        <v>106</v>
      </c>
      <c r="Q3825" s="5">
        <f t="shared" si="296"/>
        <v>64.63</v>
      </c>
      <c r="R3825" s="15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5">
        <f t="shared" si="295"/>
        <v>108</v>
      </c>
      <c r="Q3826" s="5">
        <f t="shared" si="296"/>
        <v>38.57</v>
      </c>
      <c r="R3826" s="15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60" hidden="1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5">
        <f t="shared" si="295"/>
        <v>105</v>
      </c>
      <c r="Q3827" s="5">
        <f t="shared" si="296"/>
        <v>107.57</v>
      </c>
      <c r="R3827" s="15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5">
        <f t="shared" si="295"/>
        <v>119</v>
      </c>
      <c r="Q3828" s="5">
        <f t="shared" si="296"/>
        <v>27.5</v>
      </c>
      <c r="R3828" s="15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60" hidden="1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5">
        <f t="shared" si="295"/>
        <v>153</v>
      </c>
      <c r="Q3829" s="5">
        <f t="shared" si="296"/>
        <v>70.459999999999994</v>
      </c>
      <c r="R3829" s="15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60" hidden="1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5">
        <f t="shared" si="295"/>
        <v>100</v>
      </c>
      <c r="Q3830" s="5">
        <f t="shared" si="296"/>
        <v>178.57</v>
      </c>
      <c r="R3830" s="15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5">
        <f t="shared" si="295"/>
        <v>100</v>
      </c>
      <c r="Q3831" s="5">
        <f t="shared" si="296"/>
        <v>62.63</v>
      </c>
      <c r="R3831" s="15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5">
        <f t="shared" si="295"/>
        <v>225</v>
      </c>
      <c r="Q3832" s="5">
        <f t="shared" si="296"/>
        <v>75</v>
      </c>
      <c r="R3832" s="15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5">
        <f t="shared" si="295"/>
        <v>106</v>
      </c>
      <c r="Q3833" s="5">
        <f t="shared" si="296"/>
        <v>58.9</v>
      </c>
      <c r="R3833" s="15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60" hidden="1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5">
        <f t="shared" si="295"/>
        <v>105</v>
      </c>
      <c r="Q3834" s="5">
        <f t="shared" si="296"/>
        <v>139.56</v>
      </c>
      <c r="R3834" s="15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60" hidden="1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5">
        <f t="shared" si="295"/>
        <v>117</v>
      </c>
      <c r="Q3835" s="5">
        <f t="shared" si="296"/>
        <v>70</v>
      </c>
      <c r="R3835" s="15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60" hidden="1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5">
        <f t="shared" si="295"/>
        <v>109</v>
      </c>
      <c r="Q3836" s="5">
        <f t="shared" si="296"/>
        <v>57.39</v>
      </c>
      <c r="R3836" s="15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5">
        <f t="shared" si="295"/>
        <v>160</v>
      </c>
      <c r="Q3837" s="5">
        <f t="shared" si="296"/>
        <v>40</v>
      </c>
      <c r="R3837" s="15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5">
        <f t="shared" si="295"/>
        <v>113</v>
      </c>
      <c r="Q3838" s="5">
        <f t="shared" si="296"/>
        <v>64.290000000000006</v>
      </c>
      <c r="R3838" s="15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30" hidden="1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5">
        <f t="shared" si="295"/>
        <v>102</v>
      </c>
      <c r="Q3839" s="5">
        <f t="shared" si="296"/>
        <v>120.12</v>
      </c>
      <c r="R3839" s="15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60" hidden="1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5">
        <f t="shared" si="295"/>
        <v>101</v>
      </c>
      <c r="Q3840" s="5">
        <f t="shared" si="296"/>
        <v>1008.24</v>
      </c>
      <c r="R3840" s="15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60" hidden="1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5">
        <f t="shared" si="295"/>
        <v>101</v>
      </c>
      <c r="Q3841" s="5">
        <f t="shared" si="296"/>
        <v>63.28</v>
      </c>
      <c r="R3841" s="15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5">
        <f t="shared" si="295"/>
        <v>6500</v>
      </c>
      <c r="Q3842" s="5">
        <f t="shared" si="296"/>
        <v>21.67</v>
      </c>
      <c r="R3842" s="15">
        <f t="shared" si="297"/>
        <v>42432.701724537037</v>
      </c>
      <c r="S3842" s="15">
        <f t="shared" si="298"/>
        <v>42457.660057870366</v>
      </c>
      <c r="T3842">
        <f t="shared" si="299"/>
        <v>2016</v>
      </c>
    </row>
    <row r="3843" spans="1:20" ht="60" hidden="1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5">
        <f t="shared" ref="P3843:P3906" si="300">ROUND(E3843/D3843*100,0)</f>
        <v>9</v>
      </c>
      <c r="Q3843" s="5">
        <f t="shared" ref="Q3843:Q3906" si="301">IFERROR(ROUND(E3843/L3843,2),0)</f>
        <v>25.65</v>
      </c>
      <c r="R3843" s="15">
        <f t="shared" ref="R3843:R3906" si="302">(((J3843/60/60)/24)+DATE(1970,1,1))</f>
        <v>41780.785729166666</v>
      </c>
      <c r="S3843" s="15">
        <f t="shared" ref="S3843:S3906" si="303">(((I3843/60/60)/24)+DATE(1970,1,1))</f>
        <v>41840.785729166666</v>
      </c>
      <c r="T3843">
        <f t="shared" ref="T3843:T3906" si="304">YEAR(R3843)</f>
        <v>2014</v>
      </c>
    </row>
    <row r="3844" spans="1:20" ht="60" hidden="1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5">
        <f t="shared" si="300"/>
        <v>22</v>
      </c>
      <c r="Q3844" s="5">
        <f t="shared" si="301"/>
        <v>47.7</v>
      </c>
      <c r="R3844" s="15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60" hidden="1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5">
        <f t="shared" si="300"/>
        <v>21</v>
      </c>
      <c r="Q3845" s="5">
        <f t="shared" si="301"/>
        <v>56.05</v>
      </c>
      <c r="R3845" s="15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60" hidden="1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5">
        <f t="shared" si="300"/>
        <v>41</v>
      </c>
      <c r="Q3846" s="5">
        <f t="shared" si="301"/>
        <v>81.319999999999993</v>
      </c>
      <c r="R3846" s="15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60" hidden="1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5">
        <f t="shared" si="300"/>
        <v>2</v>
      </c>
      <c r="Q3847" s="5">
        <f t="shared" si="301"/>
        <v>70.17</v>
      </c>
      <c r="R3847" s="15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45" hidden="1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5">
        <f t="shared" si="300"/>
        <v>3</v>
      </c>
      <c r="Q3848" s="5">
        <f t="shared" si="301"/>
        <v>23.63</v>
      </c>
      <c r="R3848" s="15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45" hidden="1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5">
        <f t="shared" si="300"/>
        <v>16</v>
      </c>
      <c r="Q3849" s="5">
        <f t="shared" si="301"/>
        <v>188.56</v>
      </c>
      <c r="R3849" s="15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60" hidden="1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5">
        <f t="shared" si="300"/>
        <v>16</v>
      </c>
      <c r="Q3850" s="5">
        <f t="shared" si="301"/>
        <v>49.51</v>
      </c>
      <c r="R3850" s="15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75" hidden="1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5">
        <f t="shared" si="300"/>
        <v>7</v>
      </c>
      <c r="Q3851" s="5">
        <f t="shared" si="301"/>
        <v>75.459999999999994</v>
      </c>
      <c r="R3851" s="15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30" hidden="1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5">
        <f t="shared" si="300"/>
        <v>4</v>
      </c>
      <c r="Q3852" s="5">
        <f t="shared" si="301"/>
        <v>9.5</v>
      </c>
      <c r="R3852" s="15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45" hidden="1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5">
        <f t="shared" si="300"/>
        <v>34</v>
      </c>
      <c r="Q3853" s="5">
        <f t="shared" si="301"/>
        <v>35.5</v>
      </c>
      <c r="R3853" s="15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45" hidden="1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5">
        <f t="shared" si="300"/>
        <v>0</v>
      </c>
      <c r="Q3854" s="5">
        <f t="shared" si="301"/>
        <v>10</v>
      </c>
      <c r="R3854" s="15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45" hidden="1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5">
        <f t="shared" si="300"/>
        <v>0</v>
      </c>
      <c r="Q3855" s="5">
        <f t="shared" si="301"/>
        <v>13</v>
      </c>
      <c r="R3855" s="15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30" hidden="1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5">
        <f t="shared" si="300"/>
        <v>16</v>
      </c>
      <c r="Q3856" s="5">
        <f t="shared" si="301"/>
        <v>89.4</v>
      </c>
      <c r="R3856" s="15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75" hidden="1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5">
        <f t="shared" si="300"/>
        <v>3</v>
      </c>
      <c r="Q3857" s="5">
        <f t="shared" si="301"/>
        <v>25</v>
      </c>
      <c r="R3857" s="15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60" hidden="1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5">
        <f t="shared" si="300"/>
        <v>0</v>
      </c>
      <c r="Q3858" s="5">
        <f t="shared" si="301"/>
        <v>1</v>
      </c>
      <c r="R3858" s="15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60" hidden="1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5">
        <f t="shared" si="300"/>
        <v>5</v>
      </c>
      <c r="Q3859" s="5">
        <f t="shared" si="301"/>
        <v>65</v>
      </c>
      <c r="R3859" s="15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5">
        <f t="shared" si="300"/>
        <v>2</v>
      </c>
      <c r="Q3860" s="5">
        <f t="shared" si="301"/>
        <v>10</v>
      </c>
      <c r="R3860" s="15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45" hidden="1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5">
        <f t="shared" si="300"/>
        <v>0</v>
      </c>
      <c r="Q3861" s="5">
        <f t="shared" si="301"/>
        <v>1</v>
      </c>
      <c r="R3861" s="15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60" hidden="1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5">
        <f t="shared" si="300"/>
        <v>18</v>
      </c>
      <c r="Q3862" s="5">
        <f t="shared" si="301"/>
        <v>81.540000000000006</v>
      </c>
      <c r="R3862" s="15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hidden="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5">
        <f t="shared" si="300"/>
        <v>5</v>
      </c>
      <c r="Q3863" s="5">
        <f t="shared" si="301"/>
        <v>100</v>
      </c>
      <c r="R3863" s="15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30" hidden="1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5">
        <f t="shared" si="300"/>
        <v>0</v>
      </c>
      <c r="Q3864" s="5">
        <f t="shared" si="301"/>
        <v>1</v>
      </c>
      <c r="R3864" s="15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60" hidden="1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5">
        <f t="shared" si="300"/>
        <v>0</v>
      </c>
      <c r="Q3865" s="5">
        <f t="shared" si="301"/>
        <v>0</v>
      </c>
      <c r="R3865" s="15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60" hidden="1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5">
        <f t="shared" si="300"/>
        <v>1</v>
      </c>
      <c r="Q3866" s="5">
        <f t="shared" si="301"/>
        <v>20</v>
      </c>
      <c r="R3866" s="15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45" hidden="1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5">
        <f t="shared" si="300"/>
        <v>27</v>
      </c>
      <c r="Q3867" s="5">
        <f t="shared" si="301"/>
        <v>46.43</v>
      </c>
      <c r="R3867" s="15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30" hidden="1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5">
        <f t="shared" si="300"/>
        <v>1</v>
      </c>
      <c r="Q3868" s="5">
        <f t="shared" si="301"/>
        <v>5.5</v>
      </c>
      <c r="R3868" s="15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45" hidden="1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5">
        <f t="shared" si="300"/>
        <v>13</v>
      </c>
      <c r="Q3869" s="5">
        <f t="shared" si="301"/>
        <v>50.2</v>
      </c>
      <c r="R3869" s="15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ht="30" hidden="1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5">
        <f t="shared" si="300"/>
        <v>0</v>
      </c>
      <c r="Q3870" s="5">
        <f t="shared" si="301"/>
        <v>10</v>
      </c>
      <c r="R3870" s="15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30" hidden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5">
        <f t="shared" si="300"/>
        <v>3</v>
      </c>
      <c r="Q3871" s="5">
        <f t="shared" si="301"/>
        <v>30.13</v>
      </c>
      <c r="R3871" s="15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60" hidden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5">
        <f t="shared" si="300"/>
        <v>15</v>
      </c>
      <c r="Q3872" s="5">
        <f t="shared" si="301"/>
        <v>150</v>
      </c>
      <c r="R3872" s="15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45" hidden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5">
        <f t="shared" si="300"/>
        <v>3</v>
      </c>
      <c r="Q3873" s="5">
        <f t="shared" si="301"/>
        <v>13.33</v>
      </c>
      <c r="R3873" s="15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60" hidden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5">
        <f t="shared" si="300"/>
        <v>0</v>
      </c>
      <c r="Q3874" s="5">
        <f t="shared" si="301"/>
        <v>0</v>
      </c>
      <c r="R3874" s="15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60" hidden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5">
        <f t="shared" si="300"/>
        <v>0</v>
      </c>
      <c r="Q3875" s="5">
        <f t="shared" si="301"/>
        <v>0</v>
      </c>
      <c r="R3875" s="15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60" hidden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5">
        <f t="shared" si="300"/>
        <v>0</v>
      </c>
      <c r="Q3876" s="5">
        <f t="shared" si="301"/>
        <v>0</v>
      </c>
      <c r="R3876" s="15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45" hidden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5">
        <f t="shared" si="300"/>
        <v>0</v>
      </c>
      <c r="Q3877" s="5">
        <f t="shared" si="301"/>
        <v>0</v>
      </c>
      <c r="R3877" s="15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60" hidden="1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5">
        <f t="shared" si="300"/>
        <v>53</v>
      </c>
      <c r="Q3878" s="5">
        <f t="shared" si="301"/>
        <v>44.76</v>
      </c>
      <c r="R3878" s="15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60" hidden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5">
        <f t="shared" si="300"/>
        <v>5</v>
      </c>
      <c r="Q3879" s="5">
        <f t="shared" si="301"/>
        <v>88.64</v>
      </c>
      <c r="R3879" s="15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45" hidden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5">
        <f t="shared" si="300"/>
        <v>0</v>
      </c>
      <c r="Q3880" s="5">
        <f t="shared" si="301"/>
        <v>10</v>
      </c>
      <c r="R3880" s="15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45" hidden="1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5">
        <f t="shared" si="300"/>
        <v>0</v>
      </c>
      <c r="Q3881" s="5">
        <f t="shared" si="301"/>
        <v>0</v>
      </c>
      <c r="R3881" s="15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60" hidden="1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5">
        <f t="shared" si="300"/>
        <v>13</v>
      </c>
      <c r="Q3882" s="5">
        <f t="shared" si="301"/>
        <v>57.65</v>
      </c>
      <c r="R3882" s="15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30" hidden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5">
        <f t="shared" si="300"/>
        <v>5</v>
      </c>
      <c r="Q3883" s="5">
        <f t="shared" si="301"/>
        <v>25</v>
      </c>
      <c r="R3883" s="15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60" hidden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5">
        <f t="shared" si="300"/>
        <v>0</v>
      </c>
      <c r="Q3884" s="5">
        <f t="shared" si="301"/>
        <v>0</v>
      </c>
      <c r="R3884" s="15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60" hidden="1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5">
        <f t="shared" si="300"/>
        <v>0</v>
      </c>
      <c r="Q3885" s="5">
        <f t="shared" si="301"/>
        <v>0</v>
      </c>
      <c r="R3885" s="15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45" hidden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5">
        <f t="shared" si="300"/>
        <v>0</v>
      </c>
      <c r="Q3886" s="5">
        <f t="shared" si="301"/>
        <v>0</v>
      </c>
      <c r="R3886" s="15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45" hidden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5">
        <f t="shared" si="300"/>
        <v>0</v>
      </c>
      <c r="Q3887" s="5">
        <f t="shared" si="301"/>
        <v>0</v>
      </c>
      <c r="R3887" s="15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hidden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5">
        <f t="shared" si="300"/>
        <v>0</v>
      </c>
      <c r="Q3888" s="5">
        <f t="shared" si="301"/>
        <v>0</v>
      </c>
      <c r="R3888" s="15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60" hidden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5">
        <f t="shared" si="300"/>
        <v>2</v>
      </c>
      <c r="Q3889" s="5">
        <f t="shared" si="301"/>
        <v>17.5</v>
      </c>
      <c r="R3889" s="15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60" hidden="1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5">
        <f t="shared" si="300"/>
        <v>27</v>
      </c>
      <c r="Q3890" s="5">
        <f t="shared" si="301"/>
        <v>38.71</v>
      </c>
      <c r="R3890" s="15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45" hidden="1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5">
        <f t="shared" si="300"/>
        <v>1</v>
      </c>
      <c r="Q3891" s="5">
        <f t="shared" si="301"/>
        <v>13.11</v>
      </c>
      <c r="R3891" s="15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60" hidden="1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5">
        <f t="shared" si="300"/>
        <v>17</v>
      </c>
      <c r="Q3892" s="5">
        <f t="shared" si="301"/>
        <v>315.5</v>
      </c>
      <c r="R3892" s="15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5">
        <f t="shared" si="300"/>
        <v>33</v>
      </c>
      <c r="Q3893" s="5">
        <f t="shared" si="301"/>
        <v>37.14</v>
      </c>
      <c r="R3893" s="15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60" hidden="1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5">
        <f t="shared" si="300"/>
        <v>0</v>
      </c>
      <c r="Q3894" s="5">
        <f t="shared" si="301"/>
        <v>0</v>
      </c>
      <c r="R3894" s="15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60" hidden="1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5">
        <f t="shared" si="300"/>
        <v>22</v>
      </c>
      <c r="Q3895" s="5">
        <f t="shared" si="301"/>
        <v>128.27000000000001</v>
      </c>
      <c r="R3895" s="15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60" hidden="1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5">
        <f t="shared" si="300"/>
        <v>3</v>
      </c>
      <c r="Q3896" s="5">
        <f t="shared" si="301"/>
        <v>47.27</v>
      </c>
      <c r="R3896" s="15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60" hidden="1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5">
        <f t="shared" si="300"/>
        <v>5</v>
      </c>
      <c r="Q3897" s="5">
        <f t="shared" si="301"/>
        <v>50</v>
      </c>
      <c r="R3897" s="15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60" hidden="1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5">
        <f t="shared" si="300"/>
        <v>11</v>
      </c>
      <c r="Q3898" s="5">
        <f t="shared" si="301"/>
        <v>42.5</v>
      </c>
      <c r="R3898" s="15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60" hidden="1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5">
        <f t="shared" si="300"/>
        <v>18</v>
      </c>
      <c r="Q3899" s="5">
        <f t="shared" si="301"/>
        <v>44</v>
      </c>
      <c r="R3899" s="15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60" hidden="1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5">
        <f t="shared" si="300"/>
        <v>33</v>
      </c>
      <c r="Q3900" s="5">
        <f t="shared" si="301"/>
        <v>50.88</v>
      </c>
      <c r="R3900" s="15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45" hidden="1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5">
        <f t="shared" si="300"/>
        <v>1</v>
      </c>
      <c r="Q3901" s="5">
        <f t="shared" si="301"/>
        <v>62.5</v>
      </c>
      <c r="R3901" s="15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45" hidden="1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5">
        <f t="shared" si="300"/>
        <v>5</v>
      </c>
      <c r="Q3902" s="5">
        <f t="shared" si="301"/>
        <v>27</v>
      </c>
      <c r="R3902" s="15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60" hidden="1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5">
        <f t="shared" si="300"/>
        <v>1</v>
      </c>
      <c r="Q3903" s="5">
        <f t="shared" si="301"/>
        <v>25</v>
      </c>
      <c r="R3903" s="15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60" hidden="1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5">
        <f t="shared" si="300"/>
        <v>49</v>
      </c>
      <c r="Q3904" s="5">
        <f t="shared" si="301"/>
        <v>47.26</v>
      </c>
      <c r="R3904" s="15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60" hidden="1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5">
        <f t="shared" si="300"/>
        <v>0</v>
      </c>
      <c r="Q3905" s="5">
        <f t="shared" si="301"/>
        <v>0</v>
      </c>
      <c r="R3905" s="15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30" hidden="1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5">
        <f t="shared" si="300"/>
        <v>0</v>
      </c>
      <c r="Q3906" s="5">
        <f t="shared" si="301"/>
        <v>1.5</v>
      </c>
      <c r="R3906" s="15">
        <f t="shared" si="302"/>
        <v>42095.229166666672</v>
      </c>
      <c r="S3906" s="15">
        <f t="shared" si="303"/>
        <v>42109.211111111115</v>
      </c>
      <c r="T3906">
        <f t="shared" si="304"/>
        <v>2015</v>
      </c>
    </row>
    <row r="3907" spans="1:20" ht="60" hidden="1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5">
        <f t="shared" ref="P3907:P3970" si="305">ROUND(E3907/D3907*100,0)</f>
        <v>12</v>
      </c>
      <c r="Q3907" s="5">
        <f t="shared" ref="Q3907:Q3970" si="306">IFERROR(ROUND(E3907/L3907,2),0)</f>
        <v>24.71</v>
      </c>
      <c r="R3907" s="15">
        <f t="shared" ref="R3907:R3970" si="307">(((J3907/60/60)/24)+DATE(1970,1,1))</f>
        <v>42124.623877314814</v>
      </c>
      <c r="S3907" s="15">
        <f t="shared" ref="S3907:S3970" si="308">(((I3907/60/60)/24)+DATE(1970,1,1))</f>
        <v>42166.958333333328</v>
      </c>
      <c r="T3907">
        <f t="shared" ref="T3907:T3970" si="309">YEAR(R3907)</f>
        <v>2015</v>
      </c>
    </row>
    <row r="3908" spans="1:20" ht="45" hidden="1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5">
        <f t="shared" si="305"/>
        <v>67</v>
      </c>
      <c r="Q3908" s="5">
        <f t="shared" si="306"/>
        <v>63.13</v>
      </c>
      <c r="R3908" s="15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45" hidden="1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5">
        <f t="shared" si="305"/>
        <v>15</v>
      </c>
      <c r="Q3909" s="5">
        <f t="shared" si="306"/>
        <v>38.25</v>
      </c>
      <c r="R3909" s="15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5">
        <f t="shared" si="305"/>
        <v>9</v>
      </c>
      <c r="Q3910" s="5">
        <f t="shared" si="306"/>
        <v>16.25</v>
      </c>
      <c r="R3910" s="15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45" hidden="1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5">
        <f t="shared" si="305"/>
        <v>0</v>
      </c>
      <c r="Q3911" s="5">
        <f t="shared" si="306"/>
        <v>33.75</v>
      </c>
      <c r="R3911" s="15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45" hidden="1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5">
        <f t="shared" si="305"/>
        <v>3</v>
      </c>
      <c r="Q3912" s="5">
        <f t="shared" si="306"/>
        <v>61.67</v>
      </c>
      <c r="R3912" s="15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45" hidden="1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5">
        <f t="shared" si="305"/>
        <v>37</v>
      </c>
      <c r="Q3913" s="5">
        <f t="shared" si="306"/>
        <v>83.14</v>
      </c>
      <c r="R3913" s="15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45" hidden="1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5">
        <f t="shared" si="305"/>
        <v>0</v>
      </c>
      <c r="Q3914" s="5">
        <f t="shared" si="306"/>
        <v>1</v>
      </c>
      <c r="R3914" s="15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45" hidden="1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5">
        <f t="shared" si="305"/>
        <v>10</v>
      </c>
      <c r="Q3915" s="5">
        <f t="shared" si="306"/>
        <v>142.86000000000001</v>
      </c>
      <c r="R3915" s="15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60" hidden="1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5">
        <f t="shared" si="305"/>
        <v>36</v>
      </c>
      <c r="Q3916" s="5">
        <f t="shared" si="306"/>
        <v>33.67</v>
      </c>
      <c r="R3916" s="15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60" hidden="1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5">
        <f t="shared" si="305"/>
        <v>0</v>
      </c>
      <c r="Q3917" s="5">
        <f t="shared" si="306"/>
        <v>5</v>
      </c>
      <c r="R3917" s="15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60" hidden="1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5">
        <f t="shared" si="305"/>
        <v>0</v>
      </c>
      <c r="Q3918" s="5">
        <f t="shared" si="306"/>
        <v>0</v>
      </c>
      <c r="R3918" s="15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45" hidden="1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5">
        <f t="shared" si="305"/>
        <v>0</v>
      </c>
      <c r="Q3919" s="5">
        <f t="shared" si="306"/>
        <v>10</v>
      </c>
      <c r="R3919" s="15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60" hidden="1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5">
        <f t="shared" si="305"/>
        <v>0</v>
      </c>
      <c r="Q3920" s="5">
        <f t="shared" si="306"/>
        <v>40</v>
      </c>
      <c r="R3920" s="15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45" hidden="1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5">
        <f t="shared" si="305"/>
        <v>2</v>
      </c>
      <c r="Q3921" s="5">
        <f t="shared" si="306"/>
        <v>30</v>
      </c>
      <c r="R3921" s="15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60" hidden="1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5">
        <f t="shared" si="305"/>
        <v>5</v>
      </c>
      <c r="Q3922" s="5">
        <f t="shared" si="306"/>
        <v>45</v>
      </c>
      <c r="R3922" s="15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60" hidden="1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5">
        <f t="shared" si="305"/>
        <v>0</v>
      </c>
      <c r="Q3923" s="5">
        <f t="shared" si="306"/>
        <v>0</v>
      </c>
      <c r="R3923" s="15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5">
        <f t="shared" si="305"/>
        <v>8</v>
      </c>
      <c r="Q3924" s="5">
        <f t="shared" si="306"/>
        <v>10.17</v>
      </c>
      <c r="R3924" s="15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60" hidden="1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5">
        <f t="shared" si="305"/>
        <v>12</v>
      </c>
      <c r="Q3925" s="5">
        <f t="shared" si="306"/>
        <v>81.41</v>
      </c>
      <c r="R3925" s="15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45" hidden="1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5">
        <f t="shared" si="305"/>
        <v>15</v>
      </c>
      <c r="Q3926" s="5">
        <f t="shared" si="306"/>
        <v>57.25</v>
      </c>
      <c r="R3926" s="15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5">
        <f t="shared" si="305"/>
        <v>10</v>
      </c>
      <c r="Q3927" s="5">
        <f t="shared" si="306"/>
        <v>5</v>
      </c>
      <c r="R3927" s="15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45" hidden="1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5">
        <f t="shared" si="305"/>
        <v>0</v>
      </c>
      <c r="Q3928" s="5">
        <f t="shared" si="306"/>
        <v>15</v>
      </c>
      <c r="R3928" s="15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60" hidden="1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5">
        <f t="shared" si="305"/>
        <v>1</v>
      </c>
      <c r="Q3929" s="5">
        <f t="shared" si="306"/>
        <v>12.5</v>
      </c>
      <c r="R3929" s="15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60" hidden="1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5">
        <f t="shared" si="305"/>
        <v>13</v>
      </c>
      <c r="Q3930" s="5">
        <f t="shared" si="306"/>
        <v>93</v>
      </c>
      <c r="R3930" s="15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60" hidden="1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5">
        <f t="shared" si="305"/>
        <v>2</v>
      </c>
      <c r="Q3931" s="5">
        <f t="shared" si="306"/>
        <v>32.36</v>
      </c>
      <c r="R3931" s="15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60" hidden="1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5">
        <f t="shared" si="305"/>
        <v>0</v>
      </c>
      <c r="Q3932" s="5">
        <f t="shared" si="306"/>
        <v>0</v>
      </c>
      <c r="R3932" s="15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60" hidden="1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5">
        <f t="shared" si="305"/>
        <v>0</v>
      </c>
      <c r="Q3933" s="5">
        <f t="shared" si="306"/>
        <v>0</v>
      </c>
      <c r="R3933" s="15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60" hidden="1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5">
        <f t="shared" si="305"/>
        <v>0</v>
      </c>
      <c r="Q3934" s="5">
        <f t="shared" si="306"/>
        <v>1</v>
      </c>
      <c r="R3934" s="15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60" hidden="1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5">
        <f t="shared" si="305"/>
        <v>16</v>
      </c>
      <c r="Q3935" s="5">
        <f t="shared" si="306"/>
        <v>91.83</v>
      </c>
      <c r="R3935" s="15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45" hidden="1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5">
        <f t="shared" si="305"/>
        <v>11</v>
      </c>
      <c r="Q3936" s="5">
        <f t="shared" si="306"/>
        <v>45.83</v>
      </c>
      <c r="R3936" s="15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60" hidden="1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5">
        <f t="shared" si="305"/>
        <v>44</v>
      </c>
      <c r="Q3937" s="5">
        <f t="shared" si="306"/>
        <v>57.17</v>
      </c>
      <c r="R3937" s="15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60" hidden="1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5">
        <f t="shared" si="305"/>
        <v>0</v>
      </c>
      <c r="Q3938" s="5">
        <f t="shared" si="306"/>
        <v>0</v>
      </c>
      <c r="R3938" s="15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45" hidden="1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5">
        <f t="shared" si="305"/>
        <v>86</v>
      </c>
      <c r="Q3939" s="5">
        <f t="shared" si="306"/>
        <v>248.5</v>
      </c>
      <c r="R3939" s="15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60" hidden="1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5">
        <f t="shared" si="305"/>
        <v>12</v>
      </c>
      <c r="Q3940" s="5">
        <f t="shared" si="306"/>
        <v>79.400000000000006</v>
      </c>
      <c r="R3940" s="15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60" hidden="1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5">
        <f t="shared" si="305"/>
        <v>0</v>
      </c>
      <c r="Q3941" s="5">
        <f t="shared" si="306"/>
        <v>5</v>
      </c>
      <c r="R3941" s="15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60" hidden="1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5">
        <f t="shared" si="305"/>
        <v>0</v>
      </c>
      <c r="Q3942" s="5">
        <f t="shared" si="306"/>
        <v>5.5</v>
      </c>
      <c r="R3942" s="15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75" hidden="1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5">
        <f t="shared" si="305"/>
        <v>1</v>
      </c>
      <c r="Q3943" s="5">
        <f t="shared" si="306"/>
        <v>25</v>
      </c>
      <c r="R3943" s="15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45" hidden="1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5">
        <f t="shared" si="305"/>
        <v>0</v>
      </c>
      <c r="Q3944" s="5">
        <f t="shared" si="306"/>
        <v>0</v>
      </c>
      <c r="R3944" s="15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45" hidden="1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5">
        <f t="shared" si="305"/>
        <v>36</v>
      </c>
      <c r="Q3945" s="5">
        <f t="shared" si="306"/>
        <v>137.08000000000001</v>
      </c>
      <c r="R3945" s="15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60" hidden="1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5">
        <f t="shared" si="305"/>
        <v>0</v>
      </c>
      <c r="Q3946" s="5">
        <f t="shared" si="306"/>
        <v>0</v>
      </c>
      <c r="R3946" s="15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60" hidden="1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5">
        <f t="shared" si="305"/>
        <v>0</v>
      </c>
      <c r="Q3947" s="5">
        <f t="shared" si="306"/>
        <v>5</v>
      </c>
      <c r="R3947" s="15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30" hidden="1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5">
        <f t="shared" si="305"/>
        <v>3</v>
      </c>
      <c r="Q3948" s="5">
        <f t="shared" si="306"/>
        <v>39</v>
      </c>
      <c r="R3948" s="15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60" hidden="1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5">
        <f t="shared" si="305"/>
        <v>3</v>
      </c>
      <c r="Q3949" s="5">
        <f t="shared" si="306"/>
        <v>50.5</v>
      </c>
      <c r="R3949" s="15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60" hidden="1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5">
        <f t="shared" si="305"/>
        <v>0</v>
      </c>
      <c r="Q3950" s="5">
        <f t="shared" si="306"/>
        <v>0</v>
      </c>
      <c r="R3950" s="15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60" hidden="1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5">
        <f t="shared" si="305"/>
        <v>16</v>
      </c>
      <c r="Q3951" s="5">
        <f t="shared" si="306"/>
        <v>49.28</v>
      </c>
      <c r="R3951" s="15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60" hidden="1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5">
        <f t="shared" si="305"/>
        <v>1</v>
      </c>
      <c r="Q3952" s="5">
        <f t="shared" si="306"/>
        <v>25</v>
      </c>
      <c r="R3952" s="15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60" hidden="1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5">
        <f t="shared" si="305"/>
        <v>0</v>
      </c>
      <c r="Q3953" s="5">
        <f t="shared" si="306"/>
        <v>1</v>
      </c>
      <c r="R3953" s="15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60" hidden="1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5">
        <f t="shared" si="305"/>
        <v>0</v>
      </c>
      <c r="Q3954" s="5">
        <f t="shared" si="306"/>
        <v>25</v>
      </c>
      <c r="R3954" s="15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45" hidden="1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5">
        <f t="shared" si="305"/>
        <v>0</v>
      </c>
      <c r="Q3955" s="5">
        <f t="shared" si="306"/>
        <v>0</v>
      </c>
      <c r="R3955" s="15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60" hidden="1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5">
        <f t="shared" si="305"/>
        <v>0</v>
      </c>
      <c r="Q3956" s="5">
        <f t="shared" si="306"/>
        <v>0</v>
      </c>
      <c r="R3956" s="15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60" hidden="1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5">
        <f t="shared" si="305"/>
        <v>24</v>
      </c>
      <c r="Q3957" s="5">
        <f t="shared" si="306"/>
        <v>53.13</v>
      </c>
      <c r="R3957" s="15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60" hidden="1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5">
        <f t="shared" si="305"/>
        <v>0</v>
      </c>
      <c r="Q3958" s="5">
        <f t="shared" si="306"/>
        <v>0</v>
      </c>
      <c r="R3958" s="15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45" hidden="1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5">
        <f t="shared" si="305"/>
        <v>0</v>
      </c>
      <c r="Q3959" s="5">
        <f t="shared" si="306"/>
        <v>7</v>
      </c>
      <c r="R3959" s="15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60" hidden="1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5">
        <f t="shared" si="305"/>
        <v>32</v>
      </c>
      <c r="Q3960" s="5">
        <f t="shared" si="306"/>
        <v>40.06</v>
      </c>
      <c r="R3960" s="15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60" hidden="1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5">
        <f t="shared" si="305"/>
        <v>24</v>
      </c>
      <c r="Q3961" s="5">
        <f t="shared" si="306"/>
        <v>24.33</v>
      </c>
      <c r="R3961" s="15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60" hidden="1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5">
        <f t="shared" si="305"/>
        <v>2</v>
      </c>
      <c r="Q3962" s="5">
        <f t="shared" si="306"/>
        <v>11.25</v>
      </c>
      <c r="R3962" s="15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60" hidden="1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5">
        <f t="shared" si="305"/>
        <v>0</v>
      </c>
      <c r="Q3963" s="5">
        <f t="shared" si="306"/>
        <v>10.5</v>
      </c>
      <c r="R3963" s="15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60" hidden="1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5">
        <f t="shared" si="305"/>
        <v>3</v>
      </c>
      <c r="Q3964" s="5">
        <f t="shared" si="306"/>
        <v>15</v>
      </c>
      <c r="R3964" s="15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60" hidden="1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5">
        <f t="shared" si="305"/>
        <v>0</v>
      </c>
      <c r="Q3965" s="5">
        <f t="shared" si="306"/>
        <v>0</v>
      </c>
      <c r="R3965" s="15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45" hidden="1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5">
        <f t="shared" si="305"/>
        <v>6</v>
      </c>
      <c r="Q3966" s="5">
        <f t="shared" si="306"/>
        <v>42</v>
      </c>
      <c r="R3966" s="15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60" hidden="1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5">
        <f t="shared" si="305"/>
        <v>14</v>
      </c>
      <c r="Q3967" s="5">
        <f t="shared" si="306"/>
        <v>71.25</v>
      </c>
      <c r="R3967" s="15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60" hidden="1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5">
        <f t="shared" si="305"/>
        <v>1</v>
      </c>
      <c r="Q3968" s="5">
        <f t="shared" si="306"/>
        <v>22.5</v>
      </c>
      <c r="R3968" s="15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60" hidden="1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5">
        <f t="shared" si="305"/>
        <v>24</v>
      </c>
      <c r="Q3969" s="5">
        <f t="shared" si="306"/>
        <v>41</v>
      </c>
      <c r="R3969" s="15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45" hidden="1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5">
        <f t="shared" si="305"/>
        <v>11</v>
      </c>
      <c r="Q3970" s="5">
        <f t="shared" si="306"/>
        <v>47.91</v>
      </c>
      <c r="R3970" s="15">
        <f t="shared" si="307"/>
        <v>42452.815659722226</v>
      </c>
      <c r="S3970" s="15">
        <f t="shared" si="308"/>
        <v>42512.815659722226</v>
      </c>
      <c r="T3970">
        <f t="shared" si="309"/>
        <v>2016</v>
      </c>
    </row>
    <row r="3971" spans="1:20" ht="60" hidden="1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5">
        <f t="shared" ref="P3971:P4034" si="310">ROUND(E3971/D3971*100,0)</f>
        <v>7</v>
      </c>
      <c r="Q3971" s="5">
        <f t="shared" ref="Q3971:Q4034" si="311">IFERROR(ROUND(E3971/L3971,2),0)</f>
        <v>35.17</v>
      </c>
      <c r="R3971" s="15">
        <f t="shared" ref="R3971:R4034" si="312">(((J3971/60/60)/24)+DATE(1970,1,1))</f>
        <v>42601.854699074072</v>
      </c>
      <c r="S3971" s="15">
        <f t="shared" ref="S3971:S4034" si="313">(((I3971/60/60)/24)+DATE(1970,1,1))</f>
        <v>42611.163194444445</v>
      </c>
      <c r="T3971">
        <f t="shared" ref="T3971:T4034" si="314">YEAR(R3971)</f>
        <v>2016</v>
      </c>
    </row>
    <row r="3972" spans="1:20" ht="60" hidden="1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5">
        <f t="shared" si="310"/>
        <v>0</v>
      </c>
      <c r="Q3972" s="5">
        <f t="shared" si="311"/>
        <v>5.5</v>
      </c>
      <c r="R3972" s="15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60" hidden="1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5">
        <f t="shared" si="310"/>
        <v>1</v>
      </c>
      <c r="Q3973" s="5">
        <f t="shared" si="311"/>
        <v>22.67</v>
      </c>
      <c r="R3973" s="15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45" hidden="1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5">
        <f t="shared" si="310"/>
        <v>21</v>
      </c>
      <c r="Q3974" s="5">
        <f t="shared" si="311"/>
        <v>26.38</v>
      </c>
      <c r="R3974" s="15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60" hidden="1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5">
        <f t="shared" si="310"/>
        <v>78</v>
      </c>
      <c r="Q3975" s="5">
        <f t="shared" si="311"/>
        <v>105.54</v>
      </c>
      <c r="R3975" s="15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60" hidden="1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5">
        <f t="shared" si="310"/>
        <v>32</v>
      </c>
      <c r="Q3976" s="5">
        <f t="shared" si="311"/>
        <v>29.09</v>
      </c>
      <c r="R3976" s="15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5">
        <f t="shared" si="310"/>
        <v>0</v>
      </c>
      <c r="Q3977" s="5">
        <f t="shared" si="311"/>
        <v>0</v>
      </c>
      <c r="R3977" s="15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60" hidden="1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5">
        <f t="shared" si="310"/>
        <v>48</v>
      </c>
      <c r="Q3978" s="5">
        <f t="shared" si="311"/>
        <v>62</v>
      </c>
      <c r="R3978" s="15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60" hidden="1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5">
        <f t="shared" si="310"/>
        <v>1</v>
      </c>
      <c r="Q3979" s="5">
        <f t="shared" si="311"/>
        <v>217.5</v>
      </c>
      <c r="R3979" s="15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60" hidden="1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5">
        <f t="shared" si="310"/>
        <v>11</v>
      </c>
      <c r="Q3980" s="5">
        <f t="shared" si="311"/>
        <v>26.75</v>
      </c>
      <c r="R3980" s="15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60" hidden="1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5">
        <f t="shared" si="310"/>
        <v>2</v>
      </c>
      <c r="Q3981" s="5">
        <f t="shared" si="311"/>
        <v>18.329999999999998</v>
      </c>
      <c r="R3981" s="15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60" hidden="1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5">
        <f t="shared" si="310"/>
        <v>18</v>
      </c>
      <c r="Q3982" s="5">
        <f t="shared" si="311"/>
        <v>64.290000000000006</v>
      </c>
      <c r="R3982" s="15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45" hidden="1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5">
        <f t="shared" si="310"/>
        <v>4</v>
      </c>
      <c r="Q3983" s="5">
        <f t="shared" si="311"/>
        <v>175</v>
      </c>
      <c r="R3983" s="15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5">
        <f t="shared" si="310"/>
        <v>20</v>
      </c>
      <c r="Q3984" s="5">
        <f t="shared" si="311"/>
        <v>34</v>
      </c>
      <c r="R3984" s="15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60" hidden="1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5">
        <f t="shared" si="310"/>
        <v>35</v>
      </c>
      <c r="Q3985" s="5">
        <f t="shared" si="311"/>
        <v>84.28</v>
      </c>
      <c r="R3985" s="15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60" hidden="1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5">
        <f t="shared" si="310"/>
        <v>6</v>
      </c>
      <c r="Q3986" s="5">
        <f t="shared" si="311"/>
        <v>9.5</v>
      </c>
      <c r="R3986" s="15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60" hidden="1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5">
        <f t="shared" si="310"/>
        <v>32</v>
      </c>
      <c r="Q3987" s="5">
        <f t="shared" si="311"/>
        <v>33.74</v>
      </c>
      <c r="R3987" s="15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60" hidden="1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5">
        <f t="shared" si="310"/>
        <v>10</v>
      </c>
      <c r="Q3988" s="5">
        <f t="shared" si="311"/>
        <v>37.54</v>
      </c>
      <c r="R3988" s="15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5">
        <f t="shared" si="310"/>
        <v>38</v>
      </c>
      <c r="Q3989" s="5">
        <f t="shared" si="311"/>
        <v>11.62</v>
      </c>
      <c r="R3989" s="15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30" hidden="1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5">
        <f t="shared" si="310"/>
        <v>2</v>
      </c>
      <c r="Q3990" s="5">
        <f t="shared" si="311"/>
        <v>8</v>
      </c>
      <c r="R3990" s="15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60" hidden="1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5">
        <f t="shared" si="310"/>
        <v>0</v>
      </c>
      <c r="Q3991" s="5">
        <f t="shared" si="311"/>
        <v>0</v>
      </c>
      <c r="R3991" s="15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45" hidden="1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5">
        <f t="shared" si="310"/>
        <v>4</v>
      </c>
      <c r="Q3992" s="5">
        <f t="shared" si="311"/>
        <v>23</v>
      </c>
      <c r="R3992" s="15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5">
        <f t="shared" si="310"/>
        <v>20</v>
      </c>
      <c r="Q3993" s="5">
        <f t="shared" si="311"/>
        <v>100</v>
      </c>
      <c r="R3993" s="15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45" hidden="1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5">
        <f t="shared" si="310"/>
        <v>5</v>
      </c>
      <c r="Q3994" s="5">
        <f t="shared" si="311"/>
        <v>60.11</v>
      </c>
      <c r="R3994" s="15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45" hidden="1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5">
        <f t="shared" si="310"/>
        <v>0</v>
      </c>
      <c r="Q3995" s="5">
        <f t="shared" si="311"/>
        <v>3</v>
      </c>
      <c r="R3995" s="15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45" hidden="1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5">
        <f t="shared" si="310"/>
        <v>0</v>
      </c>
      <c r="Q3996" s="5">
        <f t="shared" si="311"/>
        <v>5</v>
      </c>
      <c r="R3996" s="15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5">
        <f t="shared" si="310"/>
        <v>35</v>
      </c>
      <c r="Q3997" s="5">
        <f t="shared" si="311"/>
        <v>17.5</v>
      </c>
      <c r="R3997" s="15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45" hidden="1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5">
        <f t="shared" si="310"/>
        <v>17</v>
      </c>
      <c r="Q3998" s="5">
        <f t="shared" si="311"/>
        <v>29.24</v>
      </c>
      <c r="R3998" s="15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60" hidden="1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5">
        <f t="shared" si="310"/>
        <v>0</v>
      </c>
      <c r="Q3999" s="5">
        <f t="shared" si="311"/>
        <v>0</v>
      </c>
      <c r="R3999" s="15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45" hidden="1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5">
        <f t="shared" si="310"/>
        <v>57</v>
      </c>
      <c r="Q4000" s="5">
        <f t="shared" si="311"/>
        <v>59.58</v>
      </c>
      <c r="R4000" s="15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45" hidden="1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5">
        <f t="shared" si="310"/>
        <v>17</v>
      </c>
      <c r="Q4001" s="5">
        <f t="shared" si="311"/>
        <v>82.57</v>
      </c>
      <c r="R4001" s="15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30" hidden="1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5">
        <f t="shared" si="310"/>
        <v>0</v>
      </c>
      <c r="Q4002" s="5">
        <f t="shared" si="311"/>
        <v>10</v>
      </c>
      <c r="R4002" s="15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60" hidden="1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5">
        <f t="shared" si="310"/>
        <v>38</v>
      </c>
      <c r="Q4003" s="5">
        <f t="shared" si="311"/>
        <v>32.36</v>
      </c>
      <c r="R4003" s="15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60" hidden="1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5">
        <f t="shared" si="310"/>
        <v>2</v>
      </c>
      <c r="Q4004" s="5">
        <f t="shared" si="311"/>
        <v>5.75</v>
      </c>
      <c r="R4004" s="15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45" hidden="1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5">
        <f t="shared" si="310"/>
        <v>10</v>
      </c>
      <c r="Q4005" s="5">
        <f t="shared" si="311"/>
        <v>100.5</v>
      </c>
      <c r="R4005" s="15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5">
        <f t="shared" si="310"/>
        <v>0</v>
      </c>
      <c r="Q4006" s="5">
        <f t="shared" si="311"/>
        <v>1</v>
      </c>
      <c r="R4006" s="15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45" hidden="1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5">
        <f t="shared" si="310"/>
        <v>1</v>
      </c>
      <c r="Q4007" s="5">
        <f t="shared" si="311"/>
        <v>20</v>
      </c>
      <c r="R4007" s="15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60" hidden="1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5">
        <f t="shared" si="310"/>
        <v>0</v>
      </c>
      <c r="Q4008" s="5">
        <f t="shared" si="311"/>
        <v>2</v>
      </c>
      <c r="R4008" s="15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45" hidden="1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5">
        <f t="shared" si="310"/>
        <v>0</v>
      </c>
      <c r="Q4009" s="5">
        <f t="shared" si="311"/>
        <v>5</v>
      </c>
      <c r="R4009" s="15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60" hidden="1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5">
        <f t="shared" si="310"/>
        <v>6</v>
      </c>
      <c r="Q4010" s="5">
        <f t="shared" si="311"/>
        <v>15</v>
      </c>
      <c r="R4010" s="15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45" hidden="1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5">
        <f t="shared" si="310"/>
        <v>4</v>
      </c>
      <c r="Q4011" s="5">
        <f t="shared" si="311"/>
        <v>25</v>
      </c>
      <c r="R4011" s="15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45" hidden="1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5">
        <f t="shared" si="310"/>
        <v>24</v>
      </c>
      <c r="Q4012" s="5">
        <f t="shared" si="311"/>
        <v>45.84</v>
      </c>
      <c r="R4012" s="15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5">
        <f t="shared" si="310"/>
        <v>8</v>
      </c>
      <c r="Q4013" s="5">
        <f t="shared" si="311"/>
        <v>4.75</v>
      </c>
      <c r="R4013" s="15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5">
        <f t="shared" si="310"/>
        <v>0</v>
      </c>
      <c r="Q4014" s="5">
        <f t="shared" si="311"/>
        <v>0</v>
      </c>
      <c r="R4014" s="15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60" hidden="1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5">
        <f t="shared" si="310"/>
        <v>1</v>
      </c>
      <c r="Q4015" s="5">
        <f t="shared" si="311"/>
        <v>13</v>
      </c>
      <c r="R4015" s="15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60" hidden="1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5">
        <f t="shared" si="310"/>
        <v>0</v>
      </c>
      <c r="Q4016" s="5">
        <f t="shared" si="311"/>
        <v>0</v>
      </c>
      <c r="R4016" s="15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60" hidden="1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5">
        <f t="shared" si="310"/>
        <v>0</v>
      </c>
      <c r="Q4017" s="5">
        <f t="shared" si="311"/>
        <v>1</v>
      </c>
      <c r="R4017" s="15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5">
        <f t="shared" si="310"/>
        <v>14</v>
      </c>
      <c r="Q4018" s="5">
        <f t="shared" si="311"/>
        <v>10</v>
      </c>
      <c r="R4018" s="15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60" hidden="1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5">
        <f t="shared" si="310"/>
        <v>1</v>
      </c>
      <c r="Q4019" s="5">
        <f t="shared" si="311"/>
        <v>52.5</v>
      </c>
      <c r="R4019" s="15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30" hidden="1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5">
        <f t="shared" si="310"/>
        <v>9</v>
      </c>
      <c r="Q4020" s="5">
        <f t="shared" si="311"/>
        <v>32.5</v>
      </c>
      <c r="R4020" s="15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60" hidden="1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5">
        <f t="shared" si="310"/>
        <v>1</v>
      </c>
      <c r="Q4021" s="5">
        <f t="shared" si="311"/>
        <v>7.25</v>
      </c>
      <c r="R4021" s="15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5">
        <f t="shared" si="310"/>
        <v>17</v>
      </c>
      <c r="Q4022" s="5">
        <f t="shared" si="311"/>
        <v>33.33</v>
      </c>
      <c r="R4022" s="15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45" hidden="1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5">
        <f t="shared" si="310"/>
        <v>1</v>
      </c>
      <c r="Q4023" s="5">
        <f t="shared" si="311"/>
        <v>62.5</v>
      </c>
      <c r="R4023" s="15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30" hidden="1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5">
        <f t="shared" si="310"/>
        <v>70</v>
      </c>
      <c r="Q4024" s="5">
        <f t="shared" si="311"/>
        <v>63.56</v>
      </c>
      <c r="R4024" s="15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45" hidden="1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5">
        <f t="shared" si="310"/>
        <v>0</v>
      </c>
      <c r="Q4025" s="5">
        <f t="shared" si="311"/>
        <v>0</v>
      </c>
      <c r="R4025" s="15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5">
        <f t="shared" si="310"/>
        <v>1</v>
      </c>
      <c r="Q4026" s="5">
        <f t="shared" si="311"/>
        <v>10</v>
      </c>
      <c r="R4026" s="15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60" hidden="1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5">
        <f t="shared" si="310"/>
        <v>5</v>
      </c>
      <c r="Q4027" s="5">
        <f t="shared" si="311"/>
        <v>62.5</v>
      </c>
      <c r="R4027" s="15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45" hidden="1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5">
        <f t="shared" si="310"/>
        <v>0</v>
      </c>
      <c r="Q4028" s="5">
        <f t="shared" si="311"/>
        <v>0</v>
      </c>
      <c r="R4028" s="15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60" hidden="1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5">
        <f t="shared" si="310"/>
        <v>7</v>
      </c>
      <c r="Q4029" s="5">
        <f t="shared" si="311"/>
        <v>30.71</v>
      </c>
      <c r="R4029" s="15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45" hidden="1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5">
        <f t="shared" si="310"/>
        <v>28</v>
      </c>
      <c r="Q4030" s="5">
        <f t="shared" si="311"/>
        <v>51</v>
      </c>
      <c r="R4030" s="15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45" hidden="1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5">
        <f t="shared" si="310"/>
        <v>0</v>
      </c>
      <c r="Q4031" s="5">
        <f t="shared" si="311"/>
        <v>0</v>
      </c>
      <c r="R4031" s="15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60" hidden="1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5">
        <f t="shared" si="310"/>
        <v>16</v>
      </c>
      <c r="Q4032" s="5">
        <f t="shared" si="311"/>
        <v>66.67</v>
      </c>
      <c r="R4032" s="15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60" hidden="1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5">
        <f t="shared" si="310"/>
        <v>0</v>
      </c>
      <c r="Q4033" s="5">
        <f t="shared" si="311"/>
        <v>0</v>
      </c>
      <c r="R4033" s="15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60" hidden="1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5">
        <f t="shared" si="310"/>
        <v>7</v>
      </c>
      <c r="Q4034" s="5">
        <f t="shared" si="311"/>
        <v>59</v>
      </c>
      <c r="R4034" s="15">
        <f t="shared" si="312"/>
        <v>42293.809212962966</v>
      </c>
      <c r="S4034" s="15">
        <f t="shared" si="313"/>
        <v>42353.85087962963</v>
      </c>
      <c r="T4034">
        <f t="shared" si="314"/>
        <v>2015</v>
      </c>
    </row>
    <row r="4035" spans="1:20" ht="45" hidden="1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5">
        <f t="shared" ref="P4035:P4098" si="315">ROUND(E4035/D4035*100,0)</f>
        <v>26</v>
      </c>
      <c r="Q4035" s="5">
        <f t="shared" ref="Q4035:Q4098" si="316">IFERROR(ROUND(E4035/L4035,2),0)</f>
        <v>65.34</v>
      </c>
      <c r="R4035" s="15">
        <f t="shared" ref="R4035:R4098" si="317">(((J4035/60/60)/24)+DATE(1970,1,1))</f>
        <v>42614.268796296295</v>
      </c>
      <c r="S4035" s="15">
        <f t="shared" ref="S4035:S4098" si="318">(((I4035/60/60)/24)+DATE(1970,1,1))</f>
        <v>42645.375</v>
      </c>
      <c r="T4035">
        <f t="shared" ref="T4035:T4098" si="319">YEAR(R4035)</f>
        <v>2016</v>
      </c>
    </row>
    <row r="4036" spans="1:20" ht="60" hidden="1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5">
        <f t="shared" si="315"/>
        <v>1</v>
      </c>
      <c r="Q4036" s="5">
        <f t="shared" si="316"/>
        <v>100</v>
      </c>
      <c r="R4036" s="15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30" hidden="1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5">
        <f t="shared" si="315"/>
        <v>37</v>
      </c>
      <c r="Q4037" s="5">
        <f t="shared" si="316"/>
        <v>147.4</v>
      </c>
      <c r="R4037" s="15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45" hidden="1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5">
        <f t="shared" si="315"/>
        <v>47</v>
      </c>
      <c r="Q4038" s="5">
        <f t="shared" si="316"/>
        <v>166.06</v>
      </c>
      <c r="R4038" s="15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5">
        <f t="shared" si="315"/>
        <v>11</v>
      </c>
      <c r="Q4039" s="5">
        <f t="shared" si="316"/>
        <v>40</v>
      </c>
      <c r="R4039" s="15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45" hidden="1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5">
        <f t="shared" si="315"/>
        <v>12</v>
      </c>
      <c r="Q4040" s="5">
        <f t="shared" si="316"/>
        <v>75.25</v>
      </c>
      <c r="R4040" s="15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5">
        <f t="shared" si="315"/>
        <v>60</v>
      </c>
      <c r="Q4041" s="5">
        <f t="shared" si="316"/>
        <v>60</v>
      </c>
      <c r="R4041" s="15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45" hidden="1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5">
        <f t="shared" si="315"/>
        <v>31</v>
      </c>
      <c r="Q4042" s="5">
        <f t="shared" si="316"/>
        <v>1250</v>
      </c>
      <c r="R4042" s="15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45" hidden="1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5">
        <f t="shared" si="315"/>
        <v>0</v>
      </c>
      <c r="Q4043" s="5">
        <f t="shared" si="316"/>
        <v>10.5</v>
      </c>
      <c r="R4043" s="15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60" hidden="1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5">
        <f t="shared" si="315"/>
        <v>0</v>
      </c>
      <c r="Q4044" s="5">
        <f t="shared" si="316"/>
        <v>7</v>
      </c>
      <c r="R4044" s="15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5">
        <f t="shared" si="315"/>
        <v>0</v>
      </c>
      <c r="Q4045" s="5">
        <f t="shared" si="316"/>
        <v>0</v>
      </c>
      <c r="R4045" s="15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5">
        <f t="shared" si="315"/>
        <v>38</v>
      </c>
      <c r="Q4046" s="5">
        <f t="shared" si="316"/>
        <v>56.25</v>
      </c>
      <c r="R4046" s="15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60" hidden="1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5">
        <f t="shared" si="315"/>
        <v>0</v>
      </c>
      <c r="Q4047" s="5">
        <f t="shared" si="316"/>
        <v>1</v>
      </c>
      <c r="R4047" s="15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60" hidden="1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5">
        <f t="shared" si="315"/>
        <v>8</v>
      </c>
      <c r="Q4048" s="5">
        <f t="shared" si="316"/>
        <v>38.33</v>
      </c>
      <c r="R4048" s="15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45" hidden="1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5">
        <f t="shared" si="315"/>
        <v>2</v>
      </c>
      <c r="Q4049" s="5">
        <f t="shared" si="316"/>
        <v>27.5</v>
      </c>
      <c r="R4049" s="15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60" hidden="1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5">
        <f t="shared" si="315"/>
        <v>18</v>
      </c>
      <c r="Q4050" s="5">
        <f t="shared" si="316"/>
        <v>32.979999999999997</v>
      </c>
      <c r="R4050" s="15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60" hidden="1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5">
        <f t="shared" si="315"/>
        <v>0</v>
      </c>
      <c r="Q4051" s="5">
        <f t="shared" si="316"/>
        <v>16</v>
      </c>
      <c r="R4051" s="15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60" hidden="1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5">
        <f t="shared" si="315"/>
        <v>0</v>
      </c>
      <c r="Q4052" s="5">
        <f t="shared" si="316"/>
        <v>1</v>
      </c>
      <c r="R4052" s="15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5">
        <f t="shared" si="315"/>
        <v>0</v>
      </c>
      <c r="Q4053" s="5">
        <f t="shared" si="316"/>
        <v>0</v>
      </c>
      <c r="R4053" s="15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60" hidden="1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5">
        <f t="shared" si="315"/>
        <v>38</v>
      </c>
      <c r="Q4054" s="5">
        <f t="shared" si="316"/>
        <v>86.62</v>
      </c>
      <c r="R4054" s="15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5">
        <f t="shared" si="315"/>
        <v>22</v>
      </c>
      <c r="Q4055" s="5">
        <f t="shared" si="316"/>
        <v>55</v>
      </c>
      <c r="R4055" s="15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45" hidden="1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5">
        <f t="shared" si="315"/>
        <v>0</v>
      </c>
      <c r="Q4056" s="5">
        <f t="shared" si="316"/>
        <v>0</v>
      </c>
      <c r="R4056" s="15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60" hidden="1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5">
        <f t="shared" si="315"/>
        <v>18</v>
      </c>
      <c r="Q4057" s="5">
        <f t="shared" si="316"/>
        <v>41.95</v>
      </c>
      <c r="R4057" s="15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60" hidden="1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5">
        <f t="shared" si="315"/>
        <v>53</v>
      </c>
      <c r="Q4058" s="5">
        <f t="shared" si="316"/>
        <v>88.33</v>
      </c>
      <c r="R4058" s="15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60" hidden="1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5">
        <f t="shared" si="315"/>
        <v>22</v>
      </c>
      <c r="Q4059" s="5">
        <f t="shared" si="316"/>
        <v>129.16999999999999</v>
      </c>
      <c r="R4059" s="15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45" hidden="1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5">
        <f t="shared" si="315"/>
        <v>3</v>
      </c>
      <c r="Q4060" s="5">
        <f t="shared" si="316"/>
        <v>23.75</v>
      </c>
      <c r="R4060" s="15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45" hidden="1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5">
        <f t="shared" si="315"/>
        <v>3</v>
      </c>
      <c r="Q4061" s="5">
        <f t="shared" si="316"/>
        <v>35.71</v>
      </c>
      <c r="R4061" s="15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60" hidden="1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5">
        <f t="shared" si="315"/>
        <v>3</v>
      </c>
      <c r="Q4062" s="5">
        <f t="shared" si="316"/>
        <v>57</v>
      </c>
      <c r="R4062" s="15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5">
        <f t="shared" si="315"/>
        <v>0</v>
      </c>
      <c r="Q4063" s="5">
        <f t="shared" si="316"/>
        <v>0</v>
      </c>
      <c r="R4063" s="15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60" hidden="1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5">
        <f t="shared" si="315"/>
        <v>2</v>
      </c>
      <c r="Q4064" s="5">
        <f t="shared" si="316"/>
        <v>163.33000000000001</v>
      </c>
      <c r="R4064" s="15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60" hidden="1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5">
        <f t="shared" si="315"/>
        <v>1</v>
      </c>
      <c r="Q4065" s="5">
        <f t="shared" si="316"/>
        <v>15</v>
      </c>
      <c r="R4065" s="15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60" hidden="1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5">
        <f t="shared" si="315"/>
        <v>19</v>
      </c>
      <c r="Q4066" s="5">
        <f t="shared" si="316"/>
        <v>64.17</v>
      </c>
      <c r="R4066" s="15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45" hidden="1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5">
        <f t="shared" si="315"/>
        <v>1</v>
      </c>
      <c r="Q4067" s="5">
        <f t="shared" si="316"/>
        <v>6.75</v>
      </c>
      <c r="R4067" s="15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60" hidden="1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5">
        <f t="shared" si="315"/>
        <v>0</v>
      </c>
      <c r="Q4068" s="5">
        <f t="shared" si="316"/>
        <v>25</v>
      </c>
      <c r="R4068" s="15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60" hidden="1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5">
        <f t="shared" si="315"/>
        <v>61</v>
      </c>
      <c r="Q4069" s="5">
        <f t="shared" si="316"/>
        <v>179.12</v>
      </c>
      <c r="R4069" s="15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45" hidden="1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5">
        <f t="shared" si="315"/>
        <v>1</v>
      </c>
      <c r="Q4070" s="5">
        <f t="shared" si="316"/>
        <v>34.950000000000003</v>
      </c>
      <c r="R4070" s="15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45" hidden="1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5">
        <f t="shared" si="315"/>
        <v>34</v>
      </c>
      <c r="Q4071" s="5">
        <f t="shared" si="316"/>
        <v>33.08</v>
      </c>
      <c r="R4071" s="15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45" hidden="1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5">
        <f t="shared" si="315"/>
        <v>17</v>
      </c>
      <c r="Q4072" s="5">
        <f t="shared" si="316"/>
        <v>27.5</v>
      </c>
      <c r="R4072" s="15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60" hidden="1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5">
        <f t="shared" si="315"/>
        <v>0</v>
      </c>
      <c r="Q4073" s="5">
        <f t="shared" si="316"/>
        <v>0</v>
      </c>
      <c r="R4073" s="15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60" hidden="1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5">
        <f t="shared" si="315"/>
        <v>0</v>
      </c>
      <c r="Q4074" s="5">
        <f t="shared" si="316"/>
        <v>2</v>
      </c>
      <c r="R4074" s="15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45" hidden="1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5">
        <f t="shared" si="315"/>
        <v>1</v>
      </c>
      <c r="Q4075" s="5">
        <f t="shared" si="316"/>
        <v>18.5</v>
      </c>
      <c r="R4075" s="15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60" hidden="1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5">
        <f t="shared" si="315"/>
        <v>27</v>
      </c>
      <c r="Q4076" s="5">
        <f t="shared" si="316"/>
        <v>35</v>
      </c>
      <c r="R4076" s="15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60" hidden="1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5">
        <f t="shared" si="315"/>
        <v>29</v>
      </c>
      <c r="Q4077" s="5">
        <f t="shared" si="316"/>
        <v>44.31</v>
      </c>
      <c r="R4077" s="15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5">
        <f t="shared" si="315"/>
        <v>0</v>
      </c>
      <c r="Q4078" s="5">
        <f t="shared" si="316"/>
        <v>0</v>
      </c>
      <c r="R4078" s="15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60" hidden="1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5">
        <f t="shared" si="315"/>
        <v>9</v>
      </c>
      <c r="Q4079" s="5">
        <f t="shared" si="316"/>
        <v>222.5</v>
      </c>
      <c r="R4079" s="15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5">
        <f t="shared" si="315"/>
        <v>0</v>
      </c>
      <c r="Q4080" s="5">
        <f t="shared" si="316"/>
        <v>0</v>
      </c>
      <c r="R4080" s="15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60" hidden="1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5">
        <f t="shared" si="315"/>
        <v>0</v>
      </c>
      <c r="Q4081" s="5">
        <f t="shared" si="316"/>
        <v>5</v>
      </c>
      <c r="R4081" s="15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60" hidden="1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5">
        <f t="shared" si="315"/>
        <v>0</v>
      </c>
      <c r="Q4082" s="5">
        <f t="shared" si="316"/>
        <v>0</v>
      </c>
      <c r="R4082" s="15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45" hidden="1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5">
        <f t="shared" si="315"/>
        <v>16</v>
      </c>
      <c r="Q4083" s="5">
        <f t="shared" si="316"/>
        <v>29.17</v>
      </c>
      <c r="R4083" s="15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5">
        <f t="shared" si="315"/>
        <v>2</v>
      </c>
      <c r="Q4084" s="5">
        <f t="shared" si="316"/>
        <v>1.5</v>
      </c>
      <c r="R4084" s="15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60" hidden="1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5">
        <f t="shared" si="315"/>
        <v>22</v>
      </c>
      <c r="Q4085" s="5">
        <f t="shared" si="316"/>
        <v>126.5</v>
      </c>
      <c r="R4085" s="15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60" hidden="1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5">
        <f t="shared" si="315"/>
        <v>0</v>
      </c>
      <c r="Q4086" s="5">
        <f t="shared" si="316"/>
        <v>10</v>
      </c>
      <c r="R4086" s="15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60" hidden="1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5">
        <f t="shared" si="315"/>
        <v>0</v>
      </c>
      <c r="Q4087" s="5">
        <f t="shared" si="316"/>
        <v>10</v>
      </c>
      <c r="R4087" s="15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60" hidden="1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5">
        <f t="shared" si="315"/>
        <v>5</v>
      </c>
      <c r="Q4088" s="5">
        <f t="shared" si="316"/>
        <v>9.4</v>
      </c>
      <c r="R4088" s="15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hidden="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5">
        <f t="shared" si="315"/>
        <v>0</v>
      </c>
      <c r="Q4089" s="5">
        <f t="shared" si="316"/>
        <v>0</v>
      </c>
      <c r="R4089" s="15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45" hidden="1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5">
        <f t="shared" si="315"/>
        <v>11</v>
      </c>
      <c r="Q4090" s="5">
        <f t="shared" si="316"/>
        <v>72</v>
      </c>
      <c r="R4090" s="15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60" hidden="1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5">
        <f t="shared" si="315"/>
        <v>5</v>
      </c>
      <c r="Q4091" s="5">
        <f t="shared" si="316"/>
        <v>30</v>
      </c>
      <c r="R4091" s="15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45" hidden="1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5">
        <f t="shared" si="315"/>
        <v>3</v>
      </c>
      <c r="Q4092" s="5">
        <f t="shared" si="316"/>
        <v>10.67</v>
      </c>
      <c r="R4092" s="15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60" hidden="1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5">
        <f t="shared" si="315"/>
        <v>13</v>
      </c>
      <c r="Q4093" s="5">
        <f t="shared" si="316"/>
        <v>25.5</v>
      </c>
      <c r="R4093" s="15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45" hidden="1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5">
        <f t="shared" si="315"/>
        <v>0</v>
      </c>
      <c r="Q4094" s="5">
        <f t="shared" si="316"/>
        <v>20</v>
      </c>
      <c r="R4094" s="15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60" hidden="1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5">
        <f t="shared" si="315"/>
        <v>2</v>
      </c>
      <c r="Q4095" s="5">
        <f t="shared" si="316"/>
        <v>15</v>
      </c>
      <c r="R4095" s="15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45" hidden="1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5">
        <f t="shared" si="315"/>
        <v>37</v>
      </c>
      <c r="Q4096" s="5">
        <f t="shared" si="316"/>
        <v>91.25</v>
      </c>
      <c r="R4096" s="15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45" hidden="1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5">
        <f t="shared" si="315"/>
        <v>3</v>
      </c>
      <c r="Q4097" s="5">
        <f t="shared" si="316"/>
        <v>800</v>
      </c>
      <c r="R4097" s="15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45" hidden="1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5">
        <f t="shared" si="315"/>
        <v>11</v>
      </c>
      <c r="Q4098" s="5">
        <f t="shared" si="316"/>
        <v>80</v>
      </c>
      <c r="R4098" s="15">
        <f t="shared" si="317"/>
        <v>42750.530312499999</v>
      </c>
      <c r="S4098" s="15">
        <f t="shared" si="318"/>
        <v>42794.368749999994</v>
      </c>
      <c r="T4098">
        <f t="shared" si="319"/>
        <v>2017</v>
      </c>
    </row>
    <row r="4099" spans="1:20" ht="60" hidden="1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5">
        <f t="shared" ref="P4099:P4115" si="320">ROUND(E4099/D4099*100,0)</f>
        <v>0</v>
      </c>
      <c r="Q4099" s="5">
        <f t="shared" ref="Q4099:Q4115" si="321">IFERROR(ROUND(E4099/L4099,2),0)</f>
        <v>0</v>
      </c>
      <c r="R4099" s="15">
        <f t="shared" ref="R4099:R4115" si="322">(((J4099/60/60)/24)+DATE(1970,1,1))</f>
        <v>42344.824502314819</v>
      </c>
      <c r="S4099" s="15">
        <f t="shared" ref="S4099:S4115" si="323">(((I4099/60/60)/24)+DATE(1970,1,1))</f>
        <v>42400.996527777781</v>
      </c>
      <c r="T4099">
        <f t="shared" ref="T4099:T4115" si="324">YEAR(R4099)</f>
        <v>2015</v>
      </c>
    </row>
    <row r="4100" spans="1:20" ht="45" hidden="1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5">
        <f t="shared" si="320"/>
        <v>0</v>
      </c>
      <c r="Q4100" s="5">
        <f t="shared" si="321"/>
        <v>0</v>
      </c>
      <c r="R4100" s="15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60" hidden="1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5">
        <f t="shared" si="320"/>
        <v>1</v>
      </c>
      <c r="Q4101" s="5">
        <f t="shared" si="321"/>
        <v>50</v>
      </c>
      <c r="R4101" s="15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5">
        <f t="shared" si="320"/>
        <v>0</v>
      </c>
      <c r="Q4102" s="5">
        <f t="shared" si="321"/>
        <v>0</v>
      </c>
      <c r="R4102" s="15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5">
        <f t="shared" si="320"/>
        <v>0</v>
      </c>
      <c r="Q4103" s="5">
        <f t="shared" si="321"/>
        <v>0</v>
      </c>
      <c r="R4103" s="15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5">
        <f t="shared" si="320"/>
        <v>27</v>
      </c>
      <c r="Q4104" s="5">
        <f t="shared" si="321"/>
        <v>22.83</v>
      </c>
      <c r="R4104" s="15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45" hidden="1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5">
        <f t="shared" si="320"/>
        <v>10</v>
      </c>
      <c r="Q4105" s="5">
        <f t="shared" si="321"/>
        <v>16.670000000000002</v>
      </c>
      <c r="R4105" s="15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45" hidden="1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5">
        <f t="shared" si="320"/>
        <v>21</v>
      </c>
      <c r="Q4106" s="5">
        <f t="shared" si="321"/>
        <v>45.79</v>
      </c>
      <c r="R4106" s="15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60" hidden="1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5">
        <f t="shared" si="320"/>
        <v>7</v>
      </c>
      <c r="Q4107" s="5">
        <f t="shared" si="321"/>
        <v>383.33</v>
      </c>
      <c r="R4107" s="15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60" hidden="1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5">
        <f t="shared" si="320"/>
        <v>71</v>
      </c>
      <c r="Q4108" s="5">
        <f t="shared" si="321"/>
        <v>106.97</v>
      </c>
      <c r="R4108" s="15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60" hidden="1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5">
        <f t="shared" si="320"/>
        <v>2</v>
      </c>
      <c r="Q4109" s="5">
        <f t="shared" si="321"/>
        <v>10.25</v>
      </c>
      <c r="R4109" s="15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45" hidden="1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5">
        <f t="shared" si="320"/>
        <v>2</v>
      </c>
      <c r="Q4110" s="5">
        <f t="shared" si="321"/>
        <v>59</v>
      </c>
      <c r="R4110" s="15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5">
        <f t="shared" si="320"/>
        <v>0</v>
      </c>
      <c r="Q4111" s="5">
        <f t="shared" si="321"/>
        <v>0</v>
      </c>
      <c r="R4111" s="15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5">
        <f t="shared" si="320"/>
        <v>29</v>
      </c>
      <c r="Q4112" s="5">
        <f t="shared" si="321"/>
        <v>14.33</v>
      </c>
      <c r="R4112" s="15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45" hidden="1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5">
        <f t="shared" si="320"/>
        <v>3</v>
      </c>
      <c r="Q4113" s="5">
        <f t="shared" si="321"/>
        <v>15.67</v>
      </c>
      <c r="R4113" s="15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60" hidden="1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5">
        <f t="shared" si="320"/>
        <v>0</v>
      </c>
      <c r="Q4114" s="5">
        <f t="shared" si="321"/>
        <v>1</v>
      </c>
      <c r="R4114" s="15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60" hidden="1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5">
        <f t="shared" si="320"/>
        <v>0</v>
      </c>
      <c r="Q4115" s="5">
        <f t="shared" si="321"/>
        <v>1</v>
      </c>
      <c r="R4115" s="15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autoFilter ref="A1:T4115" xr:uid="{00000000-0001-0000-0000-000000000000}">
    <filterColumn colId="3">
      <customFilters>
        <customFilter operator="lessThan" val="1000"/>
      </customFilters>
    </filterColumn>
    <filterColumn colId="14">
      <filters>
        <filter val="plays"/>
      </filters>
    </filterColumn>
  </autoFilter>
  <sortState xmlns:xlrd2="http://schemas.microsoft.com/office/spreadsheetml/2017/richdata2" ref="A2:P4117">
    <sortCondition ref="A2:A4117"/>
  </sortState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ellIs" dxfId="8" priority="5" operator="equal">
      <formula>"successful"</formula>
    </cfRule>
  </conditionalFormatting>
  <conditionalFormatting sqref="P1:P1048576 Q1: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DA30-B64E-4AB6-A999-EE9519364233}">
  <dimension ref="A1:E18"/>
  <sheetViews>
    <sheetView workbookViewId="0">
      <selection activeCell="E10" sqref="E10: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8324</v>
      </c>
      <c r="B1" t="s">
        <v>8273</v>
      </c>
    </row>
    <row r="2" spans="1:5" x14ac:dyDescent="0.25">
      <c r="A2" s="7" t="s">
        <v>8338</v>
      </c>
      <c r="B2" t="s">
        <v>8321</v>
      </c>
    </row>
    <row r="4" spans="1:5" x14ac:dyDescent="0.25">
      <c r="A4" s="7" t="s">
        <v>8322</v>
      </c>
      <c r="B4" s="7" t="s">
        <v>8320</v>
      </c>
    </row>
    <row r="5" spans="1:5" x14ac:dyDescent="0.25">
      <c r="A5" s="7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24" t="s">
        <v>8332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25">
      <c r="A7" s="24" t="s">
        <v>8333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25">
      <c r="A8" s="24" t="s">
        <v>8334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25">
      <c r="A9" s="24" t="s">
        <v>8335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25">
      <c r="A10" s="24" t="s">
        <v>8326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25">
      <c r="A11" s="24" t="s">
        <v>8336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25">
      <c r="A12" s="24" t="s">
        <v>8327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25">
      <c r="A13" s="24" t="s">
        <v>8328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25">
      <c r="A14" s="24" t="s">
        <v>8329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25">
      <c r="A15" s="24" t="s">
        <v>8330</v>
      </c>
      <c r="B15" s="6">
        <v>65</v>
      </c>
      <c r="C15" s="6">
        <v>50</v>
      </c>
      <c r="D15" s="6"/>
      <c r="E15" s="6">
        <v>115</v>
      </c>
    </row>
    <row r="16" spans="1:5" x14ac:dyDescent="0.25">
      <c r="A16" s="24" t="s">
        <v>8331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25">
      <c r="A17" s="24" t="s">
        <v>8337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25">
      <c r="A18" s="24" t="s">
        <v>8319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075C0-F54D-4614-BCE1-4782903E8AE6}">
  <dimension ref="A1:H13"/>
  <sheetViews>
    <sheetView workbookViewId="0">
      <selection activeCell="C10" sqref="C1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6.7109375" bestFit="1" customWidth="1"/>
    <col min="5" max="5" width="13.140625" bestFit="1" customWidth="1"/>
    <col min="6" max="6" width="20.85546875" style="25" bestFit="1" customWidth="1"/>
    <col min="7" max="7" width="17" style="25" bestFit="1" customWidth="1"/>
    <col min="8" max="8" width="19.85546875" style="25" bestFit="1" customWidth="1"/>
  </cols>
  <sheetData>
    <row r="1" spans="1:8" x14ac:dyDescent="0.25">
      <c r="A1" t="s">
        <v>8347</v>
      </c>
      <c r="B1" t="s">
        <v>8358</v>
      </c>
      <c r="C1" t="s">
        <v>8359</v>
      </c>
      <c r="D1" t="s">
        <v>8360</v>
      </c>
      <c r="E1" t="s">
        <v>8361</v>
      </c>
      <c r="F1" s="25" t="s">
        <v>8362</v>
      </c>
      <c r="G1" s="25" t="s">
        <v>8363</v>
      </c>
      <c r="H1" s="25" t="s">
        <v>8364</v>
      </c>
    </row>
    <row r="2" spans="1:8" x14ac:dyDescent="0.25">
      <c r="A2" t="s">
        <v>8365</v>
      </c>
      <c r="B2">
        <f>COUNTIFS(Datasheet!$D:$D,"&lt;1000",Datasheet!$F:$F,"Successful",Datasheet!$O:$O,"plays")</f>
        <v>141</v>
      </c>
      <c r="C2">
        <f>COUNTIFS(Datasheet!$D:$D,"&lt;1000",Datasheet!$F:$F,"failed",Datasheet!$O:$O,"plays")</f>
        <v>45</v>
      </c>
      <c r="D2">
        <f>COUNTIFS(Datasheet!$D:$D,"&lt;1000",Datasheet!$F:$F,"canceled",Datasheet!$O:$O,"plays")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 x14ac:dyDescent="0.25">
      <c r="A3" t="s">
        <v>8366</v>
      </c>
      <c r="B3">
        <f>COUNTIFS(Datasheet!$D:$D,"&gt;=1000",Datasheet!$D:$D,"&lt;4999",Datasheet!$F:$F,"successful",Datasheet!$O:$O,"plays")</f>
        <v>387</v>
      </c>
      <c r="C3">
        <f>COUNTIFS(Datasheet!$D:$D,"&gt;=1000",Datasheet!$D:$D,"&lt;4999",Datasheet!$F:$F,"failed",Datasheet!$O:$O,"plays")</f>
        <v>146</v>
      </c>
      <c r="D3">
        <f>COUNTIFS(Datasheet!$D:$D,"&gt;=1000",Datasheet!$D:$D,"&lt;4999",Datasheet!$F:$F,"canceled",Datasheet!$O:$O,"plays")</f>
        <v>0</v>
      </c>
      <c r="E3">
        <f t="shared" ref="E3:E13" si="0">SUM(B3:D3)</f>
        <v>533</v>
      </c>
      <c r="F3" s="25">
        <f t="shared" ref="F3:F13" si="1">B3/E3</f>
        <v>0.726078799249531</v>
      </c>
      <c r="G3" s="25">
        <f t="shared" ref="G3:G13" si="2">C3/E3</f>
        <v>0.27392120075046905</v>
      </c>
      <c r="H3" s="25">
        <f t="shared" ref="H3:H13" si="3">D3/E3</f>
        <v>0</v>
      </c>
    </row>
    <row r="4" spans="1:8" x14ac:dyDescent="0.25">
      <c r="A4" t="s">
        <v>8367</v>
      </c>
      <c r="B4">
        <f>COUNTIFS(Datasheet!$D:$D,"&gt;=5000",Datasheet!$D:$D,"&lt;9999",Datasheet!$F:$F,"successful",Datasheet!$O:$O,"plays")</f>
        <v>93</v>
      </c>
      <c r="C4">
        <f>COUNTIFS(Datasheet!$D:$D,"&gt;=5000",Datasheet!$D:$D,"&lt;9999",Datasheet!$F:$F,"failed",Datasheet!$O:$O,"plays")</f>
        <v>76</v>
      </c>
      <c r="D4">
        <f>COUNTIFS(Datasheet!$D:$D,"&gt;=5000",Datasheet!$D:$D,"&lt;9999",Datasheet!$F:$F,"canceled",Datasheet!$O:$O,"plays")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t="s">
        <v>8368</v>
      </c>
      <c r="B5">
        <f>COUNTIFS(Datasheet!$D:$D,"&gt;=10000",Datasheet!$D:$D,"&lt;14999",Datasheet!$F:$F,"successful",Datasheet!$O:$O,"plays")</f>
        <v>39</v>
      </c>
      <c r="C5">
        <f>COUNTIFS(Datasheet!$D:$D,"&gt;=10000",Datasheet!$D:$D,"&lt;14999",Datasheet!$F:$F,"failed",Datasheet!$O:$O,"plays")</f>
        <v>33</v>
      </c>
      <c r="D5">
        <f>COUNTIFS(Datasheet!$D:$D,"&gt;=10000",Datasheet!$D:$D,"&lt;14999",Datasheet!$F:$F,"canceled",Datasheet!$O:$O,"plays")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 x14ac:dyDescent="0.25">
      <c r="A6" t="s">
        <v>8369</v>
      </c>
      <c r="B6">
        <f>COUNTIFS(Datasheet!$D:$D,"&gt;=15000",Datasheet!$D:$D,"&lt;19999",Datasheet!$F:$F,"successful",Datasheet!$O:$O,"plays")</f>
        <v>12</v>
      </c>
      <c r="C6">
        <f>COUNTIFS(Datasheet!$D:$D,"&gt;=15000",Datasheet!$D:$D,"&lt;19999",Datasheet!$F:$F,"failed",Datasheet!$O:$O,"plays")</f>
        <v>12</v>
      </c>
      <c r="D6">
        <f>COUNTIFS(Datasheet!$D:$D,"&gt;=15000",Datasheet!$D:$D,"&lt;19999",Datasheet!$F:$F,"canceled",Datasheet!$O:$O,"plays")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5">
      <c r="A7" t="s">
        <v>8370</v>
      </c>
      <c r="B7">
        <f>COUNTIFS(Datasheet!$D:$D,"&gt;=20000",Datasheet!$D:$D,"&lt;24999",Datasheet!$F:$F,"successful",Datasheet!$O:$O,"plays")</f>
        <v>9</v>
      </c>
      <c r="C7">
        <f>COUNTIFS(Datasheet!$D:$D,"&gt;=20000",Datasheet!$D:$D,"&lt;24999",Datasheet!$F:$F,"failed",Datasheet!$O:$O,"plays")</f>
        <v>11</v>
      </c>
      <c r="D7">
        <f>COUNTIFS(Datasheet!$D:$D,"&gt;=20000",Datasheet!$D:$D,"&lt;24999",Datasheet!$F:$F,"canceled",Datasheet!$O:$O,"plays")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t="s">
        <v>8371</v>
      </c>
      <c r="B8">
        <f>COUNTIFS(Datasheet!$D:$D,"&gt;=25000",Datasheet!$D:$D,"&lt;29999",Datasheet!$F:$F,"successful",Datasheet!$O:$O,"plays")</f>
        <v>1</v>
      </c>
      <c r="C8">
        <f>COUNTIFS(Datasheet!$D:$D,"&gt;=25000",Datasheet!$D:$D,"&lt;29999",Datasheet!$F:$F,"failed",Datasheet!$O:$O,"plays")</f>
        <v>4</v>
      </c>
      <c r="D8">
        <f>COUNTIFS(Datasheet!$D:$D,"&gt;=25000",Datasheet!$D:$D,"&lt;29999",Datasheet!$F:$F,"canceled",Datasheet!$O:$O,"plays")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5">
      <c r="A9" t="s">
        <v>8372</v>
      </c>
      <c r="B9">
        <f>COUNTIFS(Datasheet!$D:$D,"&gt;=30000",Datasheet!$D:$D,"&lt;34999",Datasheet!$F:$F,"successful",Datasheet!$O:$O,"plays")</f>
        <v>3</v>
      </c>
      <c r="C9">
        <f>COUNTIFS(Datasheet!$D:$D,"&gt;=30000",Datasheet!$D:$D,"&lt;34999",Datasheet!$F:$F,"failed",Datasheet!$O:$O,"plays")</f>
        <v>8</v>
      </c>
      <c r="D9">
        <f>COUNTIFS(Datasheet!$D:$D,"&gt;=30000",Datasheet!$D:$D,"&lt;34999",Datasheet!$F:$F,"canceled",Datasheet!$O:$O,"plays")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t="s">
        <v>8373</v>
      </c>
      <c r="B10">
        <f>COUNTIFS(Datasheet!$D:$D,"&gt;=35000",Datasheet!$D:$D,"&lt;39999",Datasheet!$F:$F,"successful",Datasheet!$O:$O,"plays")</f>
        <v>4</v>
      </c>
      <c r="C10">
        <f>COUNTIFS(Datasheet!$D:$D,"&gt;=35000",Datasheet!$D:$D,"&lt;39999",Datasheet!$F:$F,"failed",Datasheet!$O:$O,"plays")</f>
        <v>2</v>
      </c>
      <c r="D10">
        <f>COUNTIFS(Datasheet!$D:$D,"&gt;=35000",Datasheet!$D:$D,"&lt;39999",Datasheet!$F:$F,"canceled",Datasheet!$O:$O,"plays")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t="s">
        <v>8374</v>
      </c>
      <c r="B11">
        <f>COUNTIFS(Datasheet!$D:$D,"&gt;=40000",Datasheet!$D:$D,"&lt;44999",Datasheet!$F:$F,"successful",Datasheet!$O:$O,"plays")</f>
        <v>2</v>
      </c>
      <c r="C11">
        <f>COUNTIFS(Datasheet!$D:$D,"&gt;=40000",Datasheet!$D:$D,"&lt;44999",Datasheet!$F:$F,"failed",Datasheet!$O:$O,"plays")</f>
        <v>1</v>
      </c>
      <c r="D11">
        <f>COUNTIFS(Datasheet!$D:$D,"&gt;=40000",Datasheet!$D:$D,"&lt;44999",Datasheet!$F:$F,"canceled",Datasheet!$O:$O,"plays")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5">
      <c r="A12" t="s">
        <v>8375</v>
      </c>
      <c r="B12">
        <f>COUNTIFS(Datasheet!$D:$D,"&gt;=45000",Datasheet!$D:$D,"&lt;49999",Datasheet!$F:$F,"successful",Datasheet!$O:$O,"plays")</f>
        <v>0</v>
      </c>
      <c r="C12">
        <f>COUNTIFS(Datasheet!$D:$D,"&gt;=45000",Datasheet!$D:$D,"&lt;49999",Datasheet!$F:$F,"failed",Datasheet!$O:$O,"plays")</f>
        <v>1</v>
      </c>
      <c r="D12">
        <f>COUNTIFS(Datasheet!$D:$D,"&gt;=45000",Datasheet!$D:$D,"&lt;49999",Datasheet!$F:$F,"canceled",Datasheet!$O:$O,"plays")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5">
      <c r="A13" t="s">
        <v>8376</v>
      </c>
      <c r="B13">
        <f>COUNTIFS(Datasheet!$D:$D,"&gt;=50000",Datasheet!$F:$F,"successful",Datasheet!$O:$O,"plays")</f>
        <v>2</v>
      </c>
      <c r="C13">
        <f>COUNTIFS(Datasheet!$D:$D,"&gt;=50000",Datasheet!$F:$F,"failed",Datasheet!$O:$O,"plays")</f>
        <v>14</v>
      </c>
      <c r="D13">
        <f>COUNTIFS(Datasheet!$D:$D,"&gt;=50000",Datasheet!$F:$F,"canceled",Datasheet!$O:$O,"plays")</f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660DA-30A4-4DFD-AC72-4C0AF7E2691D}">
  <dimension ref="A1:S341"/>
  <sheetViews>
    <sheetView workbookViewId="0">
      <selection activeCell="Q1" sqref="Q1"/>
    </sheetView>
  </sheetViews>
  <sheetFormatPr defaultRowHeight="15" x14ac:dyDescent="0.25"/>
  <cols>
    <col min="1" max="1" width="5" style="18" bestFit="1" customWidth="1"/>
    <col min="2" max="2" width="17.85546875" style="18" customWidth="1"/>
    <col min="3" max="3" width="35.5703125" style="18" customWidth="1"/>
    <col min="4" max="19" width="11.5703125" style="18" customWidth="1"/>
    <col min="20" max="16384" width="9.140625" style="18"/>
  </cols>
  <sheetData>
    <row r="1" spans="1:19" ht="45" x14ac:dyDescent="0.25">
      <c r="A1" s="9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9" t="s">
        <v>8263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8324</v>
      </c>
      <c r="O1" s="9" t="s">
        <v>8317</v>
      </c>
      <c r="P1" s="12" t="s">
        <v>8264</v>
      </c>
      <c r="Q1" s="12" t="s">
        <v>8265</v>
      </c>
      <c r="R1" s="14" t="s">
        <v>8323</v>
      </c>
      <c r="S1" s="9" t="s">
        <v>8325</v>
      </c>
    </row>
    <row r="2" spans="1:19" ht="60" x14ac:dyDescent="0.25">
      <c r="A2" s="18">
        <v>3840</v>
      </c>
      <c r="B2" s="19" t="s">
        <v>3837</v>
      </c>
      <c r="C2" s="19" t="s">
        <v>7949</v>
      </c>
      <c r="D2" s="20">
        <v>1</v>
      </c>
      <c r="E2" s="21">
        <v>65</v>
      </c>
      <c r="F2" s="18" t="s">
        <v>8218</v>
      </c>
      <c r="G2" s="18" t="s">
        <v>8224</v>
      </c>
      <c r="H2" s="18" t="s">
        <v>8246</v>
      </c>
      <c r="I2" s="18">
        <v>1459180229</v>
      </c>
      <c r="J2" s="18">
        <v>1457023829</v>
      </c>
      <c r="K2" s="18" t="b">
        <v>0</v>
      </c>
      <c r="L2" s="18">
        <v>3</v>
      </c>
      <c r="M2" s="18" t="b">
        <v>1</v>
      </c>
      <c r="N2" s="18" t="s">
        <v>8273</v>
      </c>
      <c r="O2" s="18" t="s">
        <v>8274</v>
      </c>
      <c r="P2" s="22">
        <v>6500</v>
      </c>
      <c r="Q2" s="22">
        <v>21.67</v>
      </c>
      <c r="R2" s="23">
        <v>42432.701724537037</v>
      </c>
      <c r="S2" s="23">
        <v>42457.660057870366</v>
      </c>
    </row>
    <row r="3" spans="1:19" ht="75" x14ac:dyDescent="0.25">
      <c r="A3" s="18">
        <v>2794</v>
      </c>
      <c r="B3" s="19" t="s">
        <v>2794</v>
      </c>
      <c r="C3" s="19" t="s">
        <v>6904</v>
      </c>
      <c r="D3" s="20">
        <v>50</v>
      </c>
      <c r="E3" s="21">
        <v>75</v>
      </c>
      <c r="F3" s="18" t="s">
        <v>8218</v>
      </c>
      <c r="G3" s="18" t="s">
        <v>8224</v>
      </c>
      <c r="H3" s="18" t="s">
        <v>8246</v>
      </c>
      <c r="I3" s="18">
        <v>1457031600</v>
      </c>
      <c r="J3" s="18">
        <v>1455640559</v>
      </c>
      <c r="K3" s="18" t="b">
        <v>0</v>
      </c>
      <c r="L3" s="18">
        <v>3</v>
      </c>
      <c r="M3" s="18" t="b">
        <v>1</v>
      </c>
      <c r="N3" s="18" t="s">
        <v>8273</v>
      </c>
      <c r="O3" s="18" t="s">
        <v>8274</v>
      </c>
      <c r="P3" s="22">
        <v>150</v>
      </c>
      <c r="Q3" s="22">
        <v>25</v>
      </c>
      <c r="R3" s="23">
        <v>42416.691655092596</v>
      </c>
      <c r="S3" s="23">
        <v>42432.791666666672</v>
      </c>
    </row>
    <row r="4" spans="1:19" ht="60" x14ac:dyDescent="0.25">
      <c r="A4" s="18">
        <v>3675</v>
      </c>
      <c r="B4" s="19" t="s">
        <v>3672</v>
      </c>
      <c r="C4" s="19" t="s">
        <v>7785</v>
      </c>
      <c r="D4" s="20">
        <v>50</v>
      </c>
      <c r="E4" s="21">
        <v>70</v>
      </c>
      <c r="F4" s="18" t="s">
        <v>8218</v>
      </c>
      <c r="G4" s="18" t="s">
        <v>8224</v>
      </c>
      <c r="H4" s="18" t="s">
        <v>8246</v>
      </c>
      <c r="I4" s="18">
        <v>1463353200</v>
      </c>
      <c r="J4" s="18">
        <v>1462285182</v>
      </c>
      <c r="K4" s="18" t="b">
        <v>0</v>
      </c>
      <c r="L4" s="18">
        <v>3</v>
      </c>
      <c r="M4" s="18" t="b">
        <v>1</v>
      </c>
      <c r="N4" s="18" t="s">
        <v>8273</v>
      </c>
      <c r="O4" s="18" t="s">
        <v>8274</v>
      </c>
      <c r="P4" s="22">
        <v>140</v>
      </c>
      <c r="Q4" s="22">
        <v>23.33</v>
      </c>
      <c r="R4" s="23">
        <v>42493.597013888888</v>
      </c>
      <c r="S4" s="23">
        <v>42505.958333333328</v>
      </c>
    </row>
    <row r="5" spans="1:19" ht="45" x14ac:dyDescent="0.25">
      <c r="A5" s="18">
        <v>2976</v>
      </c>
      <c r="B5" s="19" t="s">
        <v>2976</v>
      </c>
      <c r="C5" s="19" t="s">
        <v>7086</v>
      </c>
      <c r="D5" s="20">
        <v>70</v>
      </c>
      <c r="E5" s="21">
        <v>120</v>
      </c>
      <c r="F5" s="18" t="s">
        <v>8218</v>
      </c>
      <c r="G5" s="18" t="s">
        <v>8224</v>
      </c>
      <c r="H5" s="18" t="s">
        <v>8246</v>
      </c>
      <c r="I5" s="18">
        <v>1457870400</v>
      </c>
      <c r="J5" s="18">
        <v>1456421530</v>
      </c>
      <c r="K5" s="18" t="b">
        <v>0</v>
      </c>
      <c r="L5" s="18">
        <v>14</v>
      </c>
      <c r="M5" s="18" t="b">
        <v>1</v>
      </c>
      <c r="N5" s="18" t="s">
        <v>8273</v>
      </c>
      <c r="O5" s="18" t="s">
        <v>8274</v>
      </c>
      <c r="P5" s="22">
        <v>171</v>
      </c>
      <c r="Q5" s="22">
        <v>8.57</v>
      </c>
      <c r="R5" s="23">
        <v>42425.730671296296</v>
      </c>
      <c r="S5" s="23">
        <v>42442.5</v>
      </c>
    </row>
    <row r="6" spans="1:19" ht="60" x14ac:dyDescent="0.25">
      <c r="A6" s="18">
        <v>2823</v>
      </c>
      <c r="B6" s="19" t="s">
        <v>2823</v>
      </c>
      <c r="C6" s="19" t="s">
        <v>6933</v>
      </c>
      <c r="D6" s="20">
        <v>100</v>
      </c>
      <c r="E6" s="21">
        <v>124</v>
      </c>
      <c r="F6" s="18" t="s">
        <v>8218</v>
      </c>
      <c r="G6" s="18" t="s">
        <v>8224</v>
      </c>
      <c r="H6" s="18" t="s">
        <v>8246</v>
      </c>
      <c r="I6" s="18">
        <v>1427842740</v>
      </c>
      <c r="J6" s="18">
        <v>1425428206</v>
      </c>
      <c r="K6" s="18" t="b">
        <v>0</v>
      </c>
      <c r="L6" s="18">
        <v>14</v>
      </c>
      <c r="M6" s="18" t="b">
        <v>1</v>
      </c>
      <c r="N6" s="18" t="s">
        <v>8273</v>
      </c>
      <c r="O6" s="18" t="s">
        <v>8274</v>
      </c>
      <c r="P6" s="22">
        <v>124</v>
      </c>
      <c r="Q6" s="22">
        <v>8.86</v>
      </c>
      <c r="R6" s="23">
        <v>42067.011643518519</v>
      </c>
      <c r="S6" s="23">
        <v>42094.957638888889</v>
      </c>
    </row>
    <row r="7" spans="1:19" ht="60" x14ac:dyDescent="0.25">
      <c r="A7" s="18">
        <v>3508</v>
      </c>
      <c r="B7" s="19" t="s">
        <v>3507</v>
      </c>
      <c r="C7" s="19" t="s">
        <v>7618</v>
      </c>
      <c r="D7" s="20">
        <v>100</v>
      </c>
      <c r="E7" s="21">
        <v>180</v>
      </c>
      <c r="F7" s="18" t="s">
        <v>8218</v>
      </c>
      <c r="G7" s="18" t="s">
        <v>8224</v>
      </c>
      <c r="H7" s="18" t="s">
        <v>8246</v>
      </c>
      <c r="I7" s="18">
        <v>1462914000</v>
      </c>
      <c r="J7" s="18">
        <v>1460914253</v>
      </c>
      <c r="K7" s="18" t="b">
        <v>0</v>
      </c>
      <c r="L7" s="18">
        <v>15</v>
      </c>
      <c r="M7" s="18" t="b">
        <v>1</v>
      </c>
      <c r="N7" s="18" t="s">
        <v>8273</v>
      </c>
      <c r="O7" s="18" t="s">
        <v>8274</v>
      </c>
      <c r="P7" s="22">
        <v>180</v>
      </c>
      <c r="Q7" s="22">
        <v>12</v>
      </c>
      <c r="R7" s="23">
        <v>42477.729780092588</v>
      </c>
      <c r="S7" s="23">
        <v>42500.875</v>
      </c>
    </row>
    <row r="8" spans="1:19" ht="60" x14ac:dyDescent="0.25">
      <c r="A8" s="18">
        <v>3292</v>
      </c>
      <c r="B8" s="19" t="s">
        <v>3292</v>
      </c>
      <c r="C8" s="19" t="s">
        <v>7402</v>
      </c>
      <c r="D8" s="20">
        <v>101</v>
      </c>
      <c r="E8" s="21">
        <v>289</v>
      </c>
      <c r="F8" s="18" t="s">
        <v>8218</v>
      </c>
      <c r="G8" s="18" t="s">
        <v>8224</v>
      </c>
      <c r="H8" s="18" t="s">
        <v>8246</v>
      </c>
      <c r="I8" s="18">
        <v>1449257348</v>
      </c>
      <c r="J8" s="18">
        <v>1444069748</v>
      </c>
      <c r="K8" s="18" t="b">
        <v>0</v>
      </c>
      <c r="L8" s="18">
        <v>15</v>
      </c>
      <c r="M8" s="18" t="b">
        <v>1</v>
      </c>
      <c r="N8" s="18" t="s">
        <v>8273</v>
      </c>
      <c r="O8" s="18" t="s">
        <v>8274</v>
      </c>
      <c r="P8" s="22">
        <v>286</v>
      </c>
      <c r="Q8" s="22">
        <v>19.27</v>
      </c>
      <c r="R8" s="23">
        <v>42282.770231481481</v>
      </c>
      <c r="S8" s="23">
        <v>42342.811898148153</v>
      </c>
    </row>
    <row r="9" spans="1:19" ht="60" x14ac:dyDescent="0.25">
      <c r="A9" s="18">
        <v>3429</v>
      </c>
      <c r="B9" s="19" t="s">
        <v>3428</v>
      </c>
      <c r="C9" s="19" t="s">
        <v>7539</v>
      </c>
      <c r="D9" s="20">
        <v>150</v>
      </c>
      <c r="E9" s="21">
        <v>195</v>
      </c>
      <c r="F9" s="18" t="s">
        <v>8218</v>
      </c>
      <c r="G9" s="18" t="s">
        <v>8224</v>
      </c>
      <c r="H9" s="18" t="s">
        <v>8246</v>
      </c>
      <c r="I9" s="18">
        <v>1478046661</v>
      </c>
      <c r="J9" s="18">
        <v>1476837061</v>
      </c>
      <c r="K9" s="18" t="b">
        <v>0</v>
      </c>
      <c r="L9" s="18">
        <v>12</v>
      </c>
      <c r="M9" s="18" t="b">
        <v>1</v>
      </c>
      <c r="N9" s="18" t="s">
        <v>8273</v>
      </c>
      <c r="O9" s="18" t="s">
        <v>8274</v>
      </c>
      <c r="P9" s="22">
        <v>130</v>
      </c>
      <c r="Q9" s="22">
        <v>16.25</v>
      </c>
      <c r="R9" s="23">
        <v>42662.021539351852</v>
      </c>
      <c r="S9" s="23">
        <v>42676.021539351852</v>
      </c>
    </row>
    <row r="10" spans="1:19" ht="60" x14ac:dyDescent="0.25">
      <c r="A10" s="18">
        <v>3536</v>
      </c>
      <c r="B10" s="19" t="s">
        <v>3535</v>
      </c>
      <c r="C10" s="19" t="s">
        <v>7646</v>
      </c>
      <c r="D10" s="20">
        <v>150</v>
      </c>
      <c r="E10" s="21">
        <v>230</v>
      </c>
      <c r="F10" s="18" t="s">
        <v>8218</v>
      </c>
      <c r="G10" s="18" t="s">
        <v>8224</v>
      </c>
      <c r="H10" s="18" t="s">
        <v>8246</v>
      </c>
      <c r="I10" s="18">
        <v>1450612740</v>
      </c>
      <c r="J10" s="18">
        <v>1448040425</v>
      </c>
      <c r="K10" s="18" t="b">
        <v>0</v>
      </c>
      <c r="L10" s="18">
        <v>17</v>
      </c>
      <c r="M10" s="18" t="b">
        <v>1</v>
      </c>
      <c r="N10" s="18" t="s">
        <v>8273</v>
      </c>
      <c r="O10" s="18" t="s">
        <v>8274</v>
      </c>
      <c r="P10" s="22">
        <v>153</v>
      </c>
      <c r="Q10" s="22">
        <v>13.53</v>
      </c>
      <c r="R10" s="23">
        <v>42328.727141203708</v>
      </c>
      <c r="S10" s="23">
        <v>42358.499305555553</v>
      </c>
    </row>
    <row r="11" spans="1:19" ht="45" x14ac:dyDescent="0.25">
      <c r="A11" s="18">
        <v>3735</v>
      </c>
      <c r="B11" s="19" t="s">
        <v>3732</v>
      </c>
      <c r="C11" s="19" t="s">
        <v>7845</v>
      </c>
      <c r="D11" s="20">
        <v>150</v>
      </c>
      <c r="E11" s="21">
        <v>20</v>
      </c>
      <c r="F11" s="18" t="s">
        <v>8220</v>
      </c>
      <c r="G11" s="18" t="s">
        <v>8224</v>
      </c>
      <c r="H11" s="18" t="s">
        <v>8246</v>
      </c>
      <c r="I11" s="18">
        <v>1432831089</v>
      </c>
      <c r="J11" s="18">
        <v>1430239089</v>
      </c>
      <c r="K11" s="18" t="b">
        <v>0</v>
      </c>
      <c r="L11" s="18">
        <v>2</v>
      </c>
      <c r="M11" s="18" t="b">
        <v>0</v>
      </c>
      <c r="N11" s="18" t="s">
        <v>8273</v>
      </c>
      <c r="O11" s="18" t="s">
        <v>8274</v>
      </c>
      <c r="P11" s="22">
        <v>13</v>
      </c>
      <c r="Q11" s="22">
        <v>10</v>
      </c>
      <c r="R11" s="23">
        <v>42122.693159722221</v>
      </c>
      <c r="S11" s="23">
        <v>42152.693159722221</v>
      </c>
    </row>
    <row r="12" spans="1:19" ht="60" x14ac:dyDescent="0.25">
      <c r="A12" s="18">
        <v>2820</v>
      </c>
      <c r="B12" s="19" t="s">
        <v>2820</v>
      </c>
      <c r="C12" s="19" t="s">
        <v>6930</v>
      </c>
      <c r="D12" s="20">
        <v>200</v>
      </c>
      <c r="E12" s="21">
        <v>272</v>
      </c>
      <c r="F12" s="18" t="s">
        <v>8218</v>
      </c>
      <c r="G12" s="18" t="s">
        <v>8224</v>
      </c>
      <c r="H12" s="18" t="s">
        <v>8246</v>
      </c>
      <c r="I12" s="18">
        <v>1456444800</v>
      </c>
      <c r="J12" s="18">
        <v>1454337589</v>
      </c>
      <c r="K12" s="18" t="b">
        <v>0</v>
      </c>
      <c r="L12" s="18">
        <v>20</v>
      </c>
      <c r="M12" s="18" t="b">
        <v>1</v>
      </c>
      <c r="N12" s="18" t="s">
        <v>8273</v>
      </c>
      <c r="O12" s="18" t="s">
        <v>8274</v>
      </c>
      <c r="P12" s="22">
        <v>136</v>
      </c>
      <c r="Q12" s="22">
        <v>13.6</v>
      </c>
      <c r="R12" s="23">
        <v>42401.610983796301</v>
      </c>
      <c r="S12" s="23">
        <v>42426</v>
      </c>
    </row>
    <row r="13" spans="1:19" ht="60" x14ac:dyDescent="0.25">
      <c r="A13" s="18">
        <v>3138</v>
      </c>
      <c r="B13" s="19" t="s">
        <v>3138</v>
      </c>
      <c r="C13" s="19" t="s">
        <v>7248</v>
      </c>
      <c r="D13" s="20">
        <v>200</v>
      </c>
      <c r="E13" s="21">
        <v>0</v>
      </c>
      <c r="F13" s="18" t="s">
        <v>8221</v>
      </c>
      <c r="G13" s="18" t="s">
        <v>8224</v>
      </c>
      <c r="H13" s="18" t="s">
        <v>8246</v>
      </c>
      <c r="I13" s="18">
        <v>1491233407</v>
      </c>
      <c r="J13" s="18">
        <v>1489591807</v>
      </c>
      <c r="K13" s="18" t="b">
        <v>0</v>
      </c>
      <c r="L13" s="18">
        <v>0</v>
      </c>
      <c r="M13" s="18" t="b">
        <v>0</v>
      </c>
      <c r="N13" s="18" t="s">
        <v>8273</v>
      </c>
      <c r="O13" s="18" t="s">
        <v>8274</v>
      </c>
      <c r="P13" s="22">
        <v>0</v>
      </c>
      <c r="Q13" s="22">
        <v>0</v>
      </c>
      <c r="R13" s="23">
        <v>42809.645914351851</v>
      </c>
      <c r="S13" s="23">
        <v>42828.645914351851</v>
      </c>
    </row>
    <row r="14" spans="1:19" ht="60" x14ac:dyDescent="0.25">
      <c r="A14" s="18">
        <v>3188</v>
      </c>
      <c r="B14" s="19" t="s">
        <v>3188</v>
      </c>
      <c r="C14" s="19" t="s">
        <v>7298</v>
      </c>
      <c r="D14" s="20">
        <v>200</v>
      </c>
      <c r="E14" s="21">
        <v>130</v>
      </c>
      <c r="F14" s="18" t="s">
        <v>8220</v>
      </c>
      <c r="G14" s="18" t="s">
        <v>8224</v>
      </c>
      <c r="H14" s="18" t="s">
        <v>8246</v>
      </c>
      <c r="I14" s="18">
        <v>1433930302</v>
      </c>
      <c r="J14" s="18">
        <v>1432115902</v>
      </c>
      <c r="K14" s="18" t="b">
        <v>0</v>
      </c>
      <c r="L14" s="18">
        <v>9</v>
      </c>
      <c r="M14" s="18" t="b">
        <v>0</v>
      </c>
      <c r="N14" s="18" t="s">
        <v>8273</v>
      </c>
      <c r="O14" s="18" t="s">
        <v>8315</v>
      </c>
      <c r="P14" s="22">
        <v>65</v>
      </c>
      <c r="Q14" s="22">
        <v>14.44</v>
      </c>
      <c r="R14" s="23">
        <v>42144.415532407409</v>
      </c>
      <c r="S14" s="23">
        <v>42165.415532407409</v>
      </c>
    </row>
    <row r="15" spans="1:19" ht="60" x14ac:dyDescent="0.25">
      <c r="A15" s="18">
        <v>3588</v>
      </c>
      <c r="B15" s="19" t="s">
        <v>3587</v>
      </c>
      <c r="C15" s="19" t="s">
        <v>7698</v>
      </c>
      <c r="D15" s="20">
        <v>200</v>
      </c>
      <c r="E15" s="21">
        <v>201</v>
      </c>
      <c r="F15" s="18" t="s">
        <v>8218</v>
      </c>
      <c r="G15" s="18" t="s">
        <v>8224</v>
      </c>
      <c r="H15" s="18" t="s">
        <v>8246</v>
      </c>
      <c r="I15" s="18">
        <v>1430348400</v>
      </c>
      <c r="J15" s="18">
        <v>1428436410</v>
      </c>
      <c r="K15" s="18" t="b">
        <v>0</v>
      </c>
      <c r="L15" s="18">
        <v>11</v>
      </c>
      <c r="M15" s="18" t="b">
        <v>1</v>
      </c>
      <c r="N15" s="18" t="s">
        <v>8273</v>
      </c>
      <c r="O15" s="18" t="s">
        <v>8274</v>
      </c>
      <c r="P15" s="22">
        <v>101</v>
      </c>
      <c r="Q15" s="22">
        <v>18.27</v>
      </c>
      <c r="R15" s="23">
        <v>42101.828819444447</v>
      </c>
      <c r="S15" s="23">
        <v>42123.958333333328</v>
      </c>
    </row>
    <row r="16" spans="1:19" ht="30" x14ac:dyDescent="0.25">
      <c r="A16" s="18">
        <v>3719</v>
      </c>
      <c r="B16" s="19" t="s">
        <v>3716</v>
      </c>
      <c r="C16" s="19" t="s">
        <v>7829</v>
      </c>
      <c r="D16" s="20">
        <v>200</v>
      </c>
      <c r="E16" s="21">
        <v>420</v>
      </c>
      <c r="F16" s="18" t="s">
        <v>8218</v>
      </c>
      <c r="G16" s="18" t="s">
        <v>8224</v>
      </c>
      <c r="H16" s="18" t="s">
        <v>8246</v>
      </c>
      <c r="I16" s="18">
        <v>1434994266</v>
      </c>
      <c r="J16" s="18">
        <v>1432402266</v>
      </c>
      <c r="K16" s="18" t="b">
        <v>0</v>
      </c>
      <c r="L16" s="18">
        <v>4</v>
      </c>
      <c r="M16" s="18" t="b">
        <v>1</v>
      </c>
      <c r="N16" s="18" t="s">
        <v>8273</v>
      </c>
      <c r="O16" s="18" t="s">
        <v>8274</v>
      </c>
      <c r="P16" s="22">
        <v>210</v>
      </c>
      <c r="Q16" s="22">
        <v>105</v>
      </c>
      <c r="R16" s="23">
        <v>42147.729930555557</v>
      </c>
      <c r="S16" s="23">
        <v>42177.729930555557</v>
      </c>
    </row>
    <row r="17" spans="1:19" ht="60" x14ac:dyDescent="0.25">
      <c r="A17" s="18">
        <v>3835</v>
      </c>
      <c r="B17" s="19" t="s">
        <v>3832</v>
      </c>
      <c r="C17" s="19" t="s">
        <v>7944</v>
      </c>
      <c r="D17" s="20">
        <v>200</v>
      </c>
      <c r="E17" s="21">
        <v>320</v>
      </c>
      <c r="F17" s="18" t="s">
        <v>8218</v>
      </c>
      <c r="G17" s="18" t="s">
        <v>8224</v>
      </c>
      <c r="H17" s="18" t="s">
        <v>8246</v>
      </c>
      <c r="I17" s="18">
        <v>1461278208</v>
      </c>
      <c r="J17" s="18">
        <v>1459463808</v>
      </c>
      <c r="K17" s="18" t="b">
        <v>0</v>
      </c>
      <c r="L17" s="18">
        <v>8</v>
      </c>
      <c r="M17" s="18" t="b">
        <v>1</v>
      </c>
      <c r="N17" s="18" t="s">
        <v>8273</v>
      </c>
      <c r="O17" s="18" t="s">
        <v>8274</v>
      </c>
      <c r="P17" s="22">
        <v>160</v>
      </c>
      <c r="Q17" s="22">
        <v>40</v>
      </c>
      <c r="R17" s="23">
        <v>42460.94222222222</v>
      </c>
      <c r="S17" s="23">
        <v>42481.94222222222</v>
      </c>
    </row>
    <row r="18" spans="1:19" ht="60" x14ac:dyDescent="0.25">
      <c r="A18" s="18">
        <v>3995</v>
      </c>
      <c r="B18" s="19" t="s">
        <v>3991</v>
      </c>
      <c r="C18" s="19" t="s">
        <v>8101</v>
      </c>
      <c r="D18" s="20">
        <v>200</v>
      </c>
      <c r="E18" s="21">
        <v>70</v>
      </c>
      <c r="F18" s="18" t="s">
        <v>8220</v>
      </c>
      <c r="G18" s="18" t="s">
        <v>8224</v>
      </c>
      <c r="H18" s="18" t="s">
        <v>8246</v>
      </c>
      <c r="I18" s="18">
        <v>1423913220</v>
      </c>
      <c r="J18" s="18">
        <v>1421339077</v>
      </c>
      <c r="K18" s="18" t="b">
        <v>0</v>
      </c>
      <c r="L18" s="18">
        <v>4</v>
      </c>
      <c r="M18" s="18" t="b">
        <v>0</v>
      </c>
      <c r="N18" s="18" t="s">
        <v>8273</v>
      </c>
      <c r="O18" s="18" t="s">
        <v>8274</v>
      </c>
      <c r="P18" s="22">
        <v>35</v>
      </c>
      <c r="Q18" s="22">
        <v>17.5</v>
      </c>
      <c r="R18" s="23">
        <v>42019.683761574073</v>
      </c>
      <c r="S18" s="23">
        <v>42049.477083333331</v>
      </c>
    </row>
    <row r="19" spans="1:19" ht="60" x14ac:dyDescent="0.25">
      <c r="A19" s="18">
        <v>3670</v>
      </c>
      <c r="B19" s="19" t="s">
        <v>3667</v>
      </c>
      <c r="C19" s="19" t="s">
        <v>7780</v>
      </c>
      <c r="D19" s="20">
        <v>220</v>
      </c>
      <c r="E19" s="21">
        <v>241</v>
      </c>
      <c r="F19" s="18" t="s">
        <v>8218</v>
      </c>
      <c r="G19" s="18" t="s">
        <v>8224</v>
      </c>
      <c r="H19" s="18" t="s">
        <v>8246</v>
      </c>
      <c r="I19" s="18">
        <v>1433113200</v>
      </c>
      <c r="J19" s="18">
        <v>1431951611</v>
      </c>
      <c r="K19" s="18" t="b">
        <v>0</v>
      </c>
      <c r="L19" s="18">
        <v>12</v>
      </c>
      <c r="M19" s="18" t="b">
        <v>1</v>
      </c>
      <c r="N19" s="18" t="s">
        <v>8273</v>
      </c>
      <c r="O19" s="18" t="s">
        <v>8274</v>
      </c>
      <c r="P19" s="22">
        <v>110</v>
      </c>
      <c r="Q19" s="22">
        <v>20.079999999999998</v>
      </c>
      <c r="R19" s="23">
        <v>42142.514016203699</v>
      </c>
      <c r="S19" s="23">
        <v>42155.958333333328</v>
      </c>
    </row>
    <row r="20" spans="1:19" ht="60" x14ac:dyDescent="0.25">
      <c r="A20" s="18">
        <v>3663</v>
      </c>
      <c r="B20" s="19" t="s">
        <v>3660</v>
      </c>
      <c r="C20" s="19" t="s">
        <v>7773</v>
      </c>
      <c r="D20" s="20">
        <v>225</v>
      </c>
      <c r="E20" s="21">
        <v>234</v>
      </c>
      <c r="F20" s="18" t="s">
        <v>8218</v>
      </c>
      <c r="G20" s="18" t="s">
        <v>8224</v>
      </c>
      <c r="H20" s="18" t="s">
        <v>8246</v>
      </c>
      <c r="I20" s="18">
        <v>1482321030</v>
      </c>
      <c r="J20" s="18">
        <v>1477133430</v>
      </c>
      <c r="K20" s="18" t="b">
        <v>0</v>
      </c>
      <c r="L20" s="18">
        <v>9</v>
      </c>
      <c r="M20" s="18" t="b">
        <v>1</v>
      </c>
      <c r="N20" s="18" t="s">
        <v>8273</v>
      </c>
      <c r="O20" s="18" t="s">
        <v>8274</v>
      </c>
      <c r="P20" s="22">
        <v>104</v>
      </c>
      <c r="Q20" s="22">
        <v>26</v>
      </c>
      <c r="R20" s="23">
        <v>42665.451736111107</v>
      </c>
      <c r="S20" s="23">
        <v>42725.493402777778</v>
      </c>
    </row>
    <row r="21" spans="1:19" ht="90" x14ac:dyDescent="0.25">
      <c r="A21" s="18">
        <v>1287</v>
      </c>
      <c r="B21" s="19" t="s">
        <v>1288</v>
      </c>
      <c r="C21" s="19" t="s">
        <v>5397</v>
      </c>
      <c r="D21" s="20">
        <v>250</v>
      </c>
      <c r="E21" s="21">
        <v>605</v>
      </c>
      <c r="F21" s="18" t="s">
        <v>8218</v>
      </c>
      <c r="G21" s="18" t="s">
        <v>8224</v>
      </c>
      <c r="H21" s="18" t="s">
        <v>8246</v>
      </c>
      <c r="I21" s="18">
        <v>1434120856</v>
      </c>
      <c r="J21" s="18">
        <v>1428936856</v>
      </c>
      <c r="K21" s="18" t="b">
        <v>0</v>
      </c>
      <c r="L21" s="18">
        <v>25</v>
      </c>
      <c r="M21" s="18" t="b">
        <v>1</v>
      </c>
      <c r="N21" s="18" t="s">
        <v>8273</v>
      </c>
      <c r="O21" s="18" t="s">
        <v>8274</v>
      </c>
      <c r="P21" s="22">
        <v>242</v>
      </c>
      <c r="Q21" s="22">
        <v>24.2</v>
      </c>
      <c r="R21" s="23">
        <v>42107.621018518519</v>
      </c>
      <c r="S21" s="23">
        <v>42167.621018518519</v>
      </c>
    </row>
    <row r="22" spans="1:19" ht="60" x14ac:dyDescent="0.25">
      <c r="A22" s="18">
        <v>3336</v>
      </c>
      <c r="B22" s="19" t="s">
        <v>3336</v>
      </c>
      <c r="C22" s="19" t="s">
        <v>7446</v>
      </c>
      <c r="D22" s="20">
        <v>250</v>
      </c>
      <c r="E22" s="21">
        <v>250</v>
      </c>
      <c r="F22" s="18" t="s">
        <v>8218</v>
      </c>
      <c r="G22" s="18" t="s">
        <v>8224</v>
      </c>
      <c r="H22" s="18" t="s">
        <v>8246</v>
      </c>
      <c r="I22" s="18">
        <v>1459845246</v>
      </c>
      <c r="J22" s="18">
        <v>1457429646</v>
      </c>
      <c r="K22" s="18" t="b">
        <v>0</v>
      </c>
      <c r="L22" s="18">
        <v>9</v>
      </c>
      <c r="M22" s="18" t="b">
        <v>1</v>
      </c>
      <c r="N22" s="18" t="s">
        <v>8273</v>
      </c>
      <c r="O22" s="18" t="s">
        <v>8274</v>
      </c>
      <c r="P22" s="22">
        <v>100</v>
      </c>
      <c r="Q22" s="22">
        <v>27.78</v>
      </c>
      <c r="R22" s="23">
        <v>42437.398680555561</v>
      </c>
      <c r="S22" s="23">
        <v>42465.35701388889</v>
      </c>
    </row>
    <row r="23" spans="1:19" ht="45" x14ac:dyDescent="0.25">
      <c r="A23" s="18">
        <v>3397</v>
      </c>
      <c r="B23" s="19" t="s">
        <v>3396</v>
      </c>
      <c r="C23" s="19" t="s">
        <v>7507</v>
      </c>
      <c r="D23" s="20">
        <v>250</v>
      </c>
      <c r="E23" s="21">
        <v>280</v>
      </c>
      <c r="F23" s="18" t="s">
        <v>8218</v>
      </c>
      <c r="G23" s="18" t="s">
        <v>8224</v>
      </c>
      <c r="H23" s="18" t="s">
        <v>8246</v>
      </c>
      <c r="I23" s="18">
        <v>1455832800</v>
      </c>
      <c r="J23" s="18">
        <v>1452338929</v>
      </c>
      <c r="K23" s="18" t="b">
        <v>0</v>
      </c>
      <c r="L23" s="18">
        <v>24</v>
      </c>
      <c r="M23" s="18" t="b">
        <v>1</v>
      </c>
      <c r="N23" s="18" t="s">
        <v>8273</v>
      </c>
      <c r="O23" s="18" t="s">
        <v>8274</v>
      </c>
      <c r="P23" s="22">
        <v>112</v>
      </c>
      <c r="Q23" s="22">
        <v>11.67</v>
      </c>
      <c r="R23" s="23">
        <v>42378.478344907402</v>
      </c>
      <c r="S23" s="23">
        <v>42418.916666666672</v>
      </c>
    </row>
    <row r="24" spans="1:19" ht="75" x14ac:dyDescent="0.25">
      <c r="A24" s="18">
        <v>3605</v>
      </c>
      <c r="B24" s="19" t="s">
        <v>3604</v>
      </c>
      <c r="C24" s="19" t="s">
        <v>7715</v>
      </c>
      <c r="D24" s="20">
        <v>250</v>
      </c>
      <c r="E24" s="21">
        <v>460</v>
      </c>
      <c r="F24" s="18" t="s">
        <v>8218</v>
      </c>
      <c r="G24" s="18" t="s">
        <v>8224</v>
      </c>
      <c r="H24" s="18" t="s">
        <v>8246</v>
      </c>
      <c r="I24" s="18">
        <v>1455390126</v>
      </c>
      <c r="J24" s="18">
        <v>1452798126</v>
      </c>
      <c r="K24" s="18" t="b">
        <v>0</v>
      </c>
      <c r="L24" s="18">
        <v>15</v>
      </c>
      <c r="M24" s="18" t="b">
        <v>1</v>
      </c>
      <c r="N24" s="18" t="s">
        <v>8273</v>
      </c>
      <c r="O24" s="18" t="s">
        <v>8274</v>
      </c>
      <c r="P24" s="22">
        <v>184</v>
      </c>
      <c r="Q24" s="22">
        <v>30.67</v>
      </c>
      <c r="R24" s="23">
        <v>42383.793124999997</v>
      </c>
      <c r="S24" s="23">
        <v>42413.793124999997</v>
      </c>
    </row>
    <row r="25" spans="1:19" ht="60" x14ac:dyDescent="0.25">
      <c r="A25" s="18">
        <v>3660</v>
      </c>
      <c r="B25" s="19" t="s">
        <v>3657</v>
      </c>
      <c r="C25" s="19" t="s">
        <v>7770</v>
      </c>
      <c r="D25" s="20">
        <v>250</v>
      </c>
      <c r="E25" s="21">
        <v>250</v>
      </c>
      <c r="F25" s="18" t="s">
        <v>8218</v>
      </c>
      <c r="G25" s="18" t="s">
        <v>8224</v>
      </c>
      <c r="H25" s="18" t="s">
        <v>8246</v>
      </c>
      <c r="I25" s="18">
        <v>1419368925</v>
      </c>
      <c r="J25" s="18">
        <v>1417208925</v>
      </c>
      <c r="K25" s="18" t="b">
        <v>0</v>
      </c>
      <c r="L25" s="18">
        <v>22</v>
      </c>
      <c r="M25" s="18" t="b">
        <v>1</v>
      </c>
      <c r="N25" s="18" t="s">
        <v>8273</v>
      </c>
      <c r="O25" s="18" t="s">
        <v>8274</v>
      </c>
      <c r="P25" s="22">
        <v>100</v>
      </c>
      <c r="Q25" s="22">
        <v>11.36</v>
      </c>
      <c r="R25" s="23">
        <v>41971.881076388891</v>
      </c>
      <c r="S25" s="23">
        <v>41996.881076388891</v>
      </c>
    </row>
    <row r="26" spans="1:19" ht="60" x14ac:dyDescent="0.25">
      <c r="A26" s="18">
        <v>3811</v>
      </c>
      <c r="B26" s="19" t="s">
        <v>3808</v>
      </c>
      <c r="C26" s="19" t="s">
        <v>7921</v>
      </c>
      <c r="D26" s="20">
        <v>250</v>
      </c>
      <c r="E26" s="21">
        <v>825</v>
      </c>
      <c r="F26" s="18" t="s">
        <v>8218</v>
      </c>
      <c r="G26" s="18" t="s">
        <v>8224</v>
      </c>
      <c r="H26" s="18" t="s">
        <v>8246</v>
      </c>
      <c r="I26" s="18">
        <v>1464692400</v>
      </c>
      <c r="J26" s="18">
        <v>1461769373</v>
      </c>
      <c r="K26" s="18" t="b">
        <v>0</v>
      </c>
      <c r="L26" s="18">
        <v>19</v>
      </c>
      <c r="M26" s="18" t="b">
        <v>1</v>
      </c>
      <c r="N26" s="18" t="s">
        <v>8273</v>
      </c>
      <c r="O26" s="18" t="s">
        <v>8274</v>
      </c>
      <c r="P26" s="22">
        <v>330</v>
      </c>
      <c r="Q26" s="22">
        <v>43.42</v>
      </c>
      <c r="R26" s="23">
        <v>42487.62700231481</v>
      </c>
      <c r="S26" s="23">
        <v>42521.458333333328</v>
      </c>
    </row>
    <row r="27" spans="1:19" ht="60" x14ac:dyDescent="0.25">
      <c r="A27" s="18">
        <v>3824</v>
      </c>
      <c r="B27" s="19" t="s">
        <v>3821</v>
      </c>
      <c r="C27" s="19" t="s">
        <v>7933</v>
      </c>
      <c r="D27" s="20">
        <v>250</v>
      </c>
      <c r="E27" s="21">
        <v>270</v>
      </c>
      <c r="F27" s="18" t="s">
        <v>8218</v>
      </c>
      <c r="G27" s="18" t="s">
        <v>8224</v>
      </c>
      <c r="H27" s="18" t="s">
        <v>8246</v>
      </c>
      <c r="I27" s="18">
        <v>1470058860</v>
      </c>
      <c r="J27" s="18">
        <v>1469026903</v>
      </c>
      <c r="K27" s="18" t="b">
        <v>0</v>
      </c>
      <c r="L27" s="18">
        <v>7</v>
      </c>
      <c r="M27" s="18" t="b">
        <v>1</v>
      </c>
      <c r="N27" s="18" t="s">
        <v>8273</v>
      </c>
      <c r="O27" s="18" t="s">
        <v>8274</v>
      </c>
      <c r="P27" s="22">
        <v>108</v>
      </c>
      <c r="Q27" s="22">
        <v>38.57</v>
      </c>
      <c r="R27" s="23">
        <v>42571.626192129625</v>
      </c>
      <c r="S27" s="23">
        <v>42583.570138888885</v>
      </c>
    </row>
    <row r="28" spans="1:19" ht="60" x14ac:dyDescent="0.25">
      <c r="A28" s="18">
        <v>4011</v>
      </c>
      <c r="B28" s="19" t="s">
        <v>4007</v>
      </c>
      <c r="C28" s="19" t="s">
        <v>8116</v>
      </c>
      <c r="D28" s="20">
        <v>250</v>
      </c>
      <c r="E28" s="21">
        <v>19</v>
      </c>
      <c r="F28" s="18" t="s">
        <v>8220</v>
      </c>
      <c r="G28" s="18" t="s">
        <v>8224</v>
      </c>
      <c r="H28" s="18" t="s">
        <v>8246</v>
      </c>
      <c r="I28" s="18">
        <v>1422450278</v>
      </c>
      <c r="J28" s="18">
        <v>1419858278</v>
      </c>
      <c r="K28" s="18" t="b">
        <v>0</v>
      </c>
      <c r="L28" s="18">
        <v>4</v>
      </c>
      <c r="M28" s="18" t="b">
        <v>0</v>
      </c>
      <c r="N28" s="18" t="s">
        <v>8273</v>
      </c>
      <c r="O28" s="18" t="s">
        <v>8274</v>
      </c>
      <c r="P28" s="22">
        <v>8</v>
      </c>
      <c r="Q28" s="22">
        <v>4.75</v>
      </c>
      <c r="R28" s="23">
        <v>42002.54488425926</v>
      </c>
      <c r="S28" s="23">
        <v>42032.54488425926</v>
      </c>
    </row>
    <row r="29" spans="1:19" ht="60" x14ac:dyDescent="0.25">
      <c r="A29" s="18">
        <v>4078</v>
      </c>
      <c r="B29" s="19" t="s">
        <v>4074</v>
      </c>
      <c r="C29" s="19" t="s">
        <v>8181</v>
      </c>
      <c r="D29" s="20">
        <v>250</v>
      </c>
      <c r="E29" s="21">
        <v>0</v>
      </c>
      <c r="F29" s="18" t="s">
        <v>8220</v>
      </c>
      <c r="G29" s="18" t="s">
        <v>8224</v>
      </c>
      <c r="H29" s="18" t="s">
        <v>8246</v>
      </c>
      <c r="I29" s="18">
        <v>1485543242</v>
      </c>
      <c r="J29" s="18">
        <v>1482951242</v>
      </c>
      <c r="K29" s="18" t="b">
        <v>0</v>
      </c>
      <c r="L29" s="18">
        <v>0</v>
      </c>
      <c r="M29" s="18" t="b">
        <v>0</v>
      </c>
      <c r="N29" s="18" t="s">
        <v>8273</v>
      </c>
      <c r="O29" s="18" t="s">
        <v>8274</v>
      </c>
      <c r="P29" s="22">
        <v>0</v>
      </c>
      <c r="Q29" s="22">
        <v>0</v>
      </c>
      <c r="R29" s="23">
        <v>42732.787523148145</v>
      </c>
      <c r="S29" s="23">
        <v>42762.787523148145</v>
      </c>
    </row>
    <row r="30" spans="1:19" ht="60" x14ac:dyDescent="0.25">
      <c r="A30" s="18">
        <v>3255</v>
      </c>
      <c r="B30" s="19" t="s">
        <v>3255</v>
      </c>
      <c r="C30" s="19" t="s">
        <v>7365</v>
      </c>
      <c r="D30" s="20">
        <v>300</v>
      </c>
      <c r="E30" s="21">
        <v>525</v>
      </c>
      <c r="F30" s="18" t="s">
        <v>8218</v>
      </c>
      <c r="G30" s="18" t="s">
        <v>8224</v>
      </c>
      <c r="H30" s="18" t="s">
        <v>8246</v>
      </c>
      <c r="I30" s="18">
        <v>1412706375</v>
      </c>
      <c r="J30" s="18">
        <v>1410114375</v>
      </c>
      <c r="K30" s="18" t="b">
        <v>1</v>
      </c>
      <c r="L30" s="18">
        <v>18</v>
      </c>
      <c r="M30" s="18" t="b">
        <v>1</v>
      </c>
      <c r="N30" s="18" t="s">
        <v>8273</v>
      </c>
      <c r="O30" s="18" t="s">
        <v>8274</v>
      </c>
      <c r="P30" s="22">
        <v>175</v>
      </c>
      <c r="Q30" s="22">
        <v>29.17</v>
      </c>
      <c r="R30" s="23">
        <v>41889.768229166664</v>
      </c>
      <c r="S30" s="23">
        <v>41919.768229166664</v>
      </c>
    </row>
    <row r="31" spans="1:19" ht="60" x14ac:dyDescent="0.25">
      <c r="A31" s="18">
        <v>3453</v>
      </c>
      <c r="B31" s="19" t="s">
        <v>3452</v>
      </c>
      <c r="C31" s="19" t="s">
        <v>7563</v>
      </c>
      <c r="D31" s="20">
        <v>300</v>
      </c>
      <c r="E31" s="21">
        <v>385</v>
      </c>
      <c r="F31" s="18" t="s">
        <v>8218</v>
      </c>
      <c r="G31" s="18" t="s">
        <v>8224</v>
      </c>
      <c r="H31" s="18" t="s">
        <v>8246</v>
      </c>
      <c r="I31" s="18">
        <v>1471130956</v>
      </c>
      <c r="J31" s="18">
        <v>1465946956</v>
      </c>
      <c r="K31" s="18" t="b">
        <v>0</v>
      </c>
      <c r="L31" s="18">
        <v>14</v>
      </c>
      <c r="M31" s="18" t="b">
        <v>1</v>
      </c>
      <c r="N31" s="18" t="s">
        <v>8273</v>
      </c>
      <c r="O31" s="18" t="s">
        <v>8274</v>
      </c>
      <c r="P31" s="22">
        <v>128</v>
      </c>
      <c r="Q31" s="22">
        <v>27.5</v>
      </c>
      <c r="R31" s="23">
        <v>42535.97865740741</v>
      </c>
      <c r="S31" s="23">
        <v>42595.97865740741</v>
      </c>
    </row>
    <row r="32" spans="1:19" ht="60" x14ac:dyDescent="0.25">
      <c r="A32" s="18">
        <v>3475</v>
      </c>
      <c r="B32" s="19" t="s">
        <v>3474</v>
      </c>
      <c r="C32" s="19" t="s">
        <v>7585</v>
      </c>
      <c r="D32" s="20">
        <v>300</v>
      </c>
      <c r="E32" s="21">
        <v>340</v>
      </c>
      <c r="F32" s="18" t="s">
        <v>8218</v>
      </c>
      <c r="G32" s="18" t="s">
        <v>8224</v>
      </c>
      <c r="H32" s="18" t="s">
        <v>8246</v>
      </c>
      <c r="I32" s="18">
        <v>1414972800</v>
      </c>
      <c r="J32" s="18">
        <v>1412629704</v>
      </c>
      <c r="K32" s="18" t="b">
        <v>0</v>
      </c>
      <c r="L32" s="18">
        <v>17</v>
      </c>
      <c r="M32" s="18" t="b">
        <v>1</v>
      </c>
      <c r="N32" s="18" t="s">
        <v>8273</v>
      </c>
      <c r="O32" s="18" t="s">
        <v>8274</v>
      </c>
      <c r="P32" s="22">
        <v>113</v>
      </c>
      <c r="Q32" s="22">
        <v>20</v>
      </c>
      <c r="R32" s="23">
        <v>41918.880833333329</v>
      </c>
      <c r="S32" s="23">
        <v>41946</v>
      </c>
    </row>
    <row r="33" spans="1:19" ht="60" x14ac:dyDescent="0.25">
      <c r="A33" s="18">
        <v>3540</v>
      </c>
      <c r="B33" s="19" t="s">
        <v>3539</v>
      </c>
      <c r="C33" s="19" t="s">
        <v>7650</v>
      </c>
      <c r="D33" s="20">
        <v>300</v>
      </c>
      <c r="E33" s="21">
        <v>369</v>
      </c>
      <c r="F33" s="18" t="s">
        <v>8218</v>
      </c>
      <c r="G33" s="18" t="s">
        <v>8224</v>
      </c>
      <c r="H33" s="18" t="s">
        <v>8246</v>
      </c>
      <c r="I33" s="18">
        <v>1466899491</v>
      </c>
      <c r="J33" s="18">
        <v>1464307491</v>
      </c>
      <c r="K33" s="18" t="b">
        <v>0</v>
      </c>
      <c r="L33" s="18">
        <v>8</v>
      </c>
      <c r="M33" s="18" t="b">
        <v>1</v>
      </c>
      <c r="N33" s="18" t="s">
        <v>8273</v>
      </c>
      <c r="O33" s="18" t="s">
        <v>8274</v>
      </c>
      <c r="P33" s="22">
        <v>123</v>
      </c>
      <c r="Q33" s="22">
        <v>46.13</v>
      </c>
      <c r="R33" s="23">
        <v>42517.003368055557</v>
      </c>
      <c r="S33" s="23">
        <v>42547.003368055557</v>
      </c>
    </row>
    <row r="34" spans="1:19" ht="60" x14ac:dyDescent="0.25">
      <c r="A34" s="18">
        <v>3704</v>
      </c>
      <c r="B34" s="19" t="s">
        <v>3701</v>
      </c>
      <c r="C34" s="19" t="s">
        <v>7814</v>
      </c>
      <c r="D34" s="20">
        <v>300</v>
      </c>
      <c r="E34" s="21">
        <v>409.01</v>
      </c>
      <c r="F34" s="18" t="s">
        <v>8218</v>
      </c>
      <c r="G34" s="18" t="s">
        <v>8224</v>
      </c>
      <c r="H34" s="18" t="s">
        <v>8246</v>
      </c>
      <c r="I34" s="18">
        <v>1464712394</v>
      </c>
      <c r="J34" s="18">
        <v>1459528394</v>
      </c>
      <c r="K34" s="18" t="b">
        <v>0</v>
      </c>
      <c r="L34" s="18">
        <v>27</v>
      </c>
      <c r="M34" s="18" t="b">
        <v>1</v>
      </c>
      <c r="N34" s="18" t="s">
        <v>8273</v>
      </c>
      <c r="O34" s="18" t="s">
        <v>8274</v>
      </c>
      <c r="P34" s="22">
        <v>136</v>
      </c>
      <c r="Q34" s="22">
        <v>15.15</v>
      </c>
      <c r="R34" s="23">
        <v>42461.689745370371</v>
      </c>
      <c r="S34" s="23">
        <v>42521.689745370371</v>
      </c>
    </row>
    <row r="35" spans="1:19" ht="60" x14ac:dyDescent="0.25">
      <c r="A35" s="18">
        <v>3725</v>
      </c>
      <c r="B35" s="19" t="s">
        <v>3722</v>
      </c>
      <c r="C35" s="19" t="s">
        <v>7835</v>
      </c>
      <c r="D35" s="20">
        <v>300</v>
      </c>
      <c r="E35" s="21">
        <v>381</v>
      </c>
      <c r="F35" s="18" t="s">
        <v>8218</v>
      </c>
      <c r="G35" s="18" t="s">
        <v>8224</v>
      </c>
      <c r="H35" s="18" t="s">
        <v>8246</v>
      </c>
      <c r="I35" s="18">
        <v>1455831000</v>
      </c>
      <c r="J35" s="18">
        <v>1454366467</v>
      </c>
      <c r="K35" s="18" t="b">
        <v>0</v>
      </c>
      <c r="L35" s="18">
        <v>15</v>
      </c>
      <c r="M35" s="18" t="b">
        <v>1</v>
      </c>
      <c r="N35" s="18" t="s">
        <v>8273</v>
      </c>
      <c r="O35" s="18" t="s">
        <v>8274</v>
      </c>
      <c r="P35" s="22">
        <v>127</v>
      </c>
      <c r="Q35" s="22">
        <v>25.4</v>
      </c>
      <c r="R35" s="23">
        <v>42401.945219907408</v>
      </c>
      <c r="S35" s="23">
        <v>42418.895833333328</v>
      </c>
    </row>
    <row r="36" spans="1:19" ht="60" x14ac:dyDescent="0.25">
      <c r="A36" s="18">
        <v>3820</v>
      </c>
      <c r="B36" s="19" t="s">
        <v>3817</v>
      </c>
      <c r="C36" s="19" t="s">
        <v>7929</v>
      </c>
      <c r="D36" s="20">
        <v>300</v>
      </c>
      <c r="E36" s="21">
        <v>430</v>
      </c>
      <c r="F36" s="18" t="s">
        <v>8218</v>
      </c>
      <c r="G36" s="18" t="s">
        <v>8224</v>
      </c>
      <c r="H36" s="18" t="s">
        <v>8246</v>
      </c>
      <c r="I36" s="18">
        <v>1436110717</v>
      </c>
      <c r="J36" s="18">
        <v>1433518717</v>
      </c>
      <c r="K36" s="18" t="b">
        <v>0</v>
      </c>
      <c r="L36" s="18">
        <v>20</v>
      </c>
      <c r="M36" s="18" t="b">
        <v>1</v>
      </c>
      <c r="N36" s="18" t="s">
        <v>8273</v>
      </c>
      <c r="O36" s="18" t="s">
        <v>8274</v>
      </c>
      <c r="P36" s="22">
        <v>143</v>
      </c>
      <c r="Q36" s="22">
        <v>21.5</v>
      </c>
      <c r="R36" s="23">
        <v>42160.651817129634</v>
      </c>
      <c r="S36" s="23">
        <v>42190.651817129634</v>
      </c>
    </row>
    <row r="37" spans="1:19" ht="60" x14ac:dyDescent="0.25">
      <c r="A37" s="18">
        <v>4110</v>
      </c>
      <c r="B37" s="19" t="s">
        <v>4106</v>
      </c>
      <c r="C37" s="19" t="s">
        <v>8213</v>
      </c>
      <c r="D37" s="20">
        <v>300</v>
      </c>
      <c r="E37" s="21">
        <v>86</v>
      </c>
      <c r="F37" s="18" t="s">
        <v>8220</v>
      </c>
      <c r="G37" s="18" t="s">
        <v>8224</v>
      </c>
      <c r="H37" s="18" t="s">
        <v>8246</v>
      </c>
      <c r="I37" s="18">
        <v>1469113351</v>
      </c>
      <c r="J37" s="18">
        <v>1463929351</v>
      </c>
      <c r="K37" s="18" t="b">
        <v>0</v>
      </c>
      <c r="L37" s="18">
        <v>6</v>
      </c>
      <c r="M37" s="18" t="b">
        <v>0</v>
      </c>
      <c r="N37" s="18" t="s">
        <v>8273</v>
      </c>
      <c r="O37" s="18" t="s">
        <v>8274</v>
      </c>
      <c r="P37" s="22">
        <v>29</v>
      </c>
      <c r="Q37" s="22">
        <v>14.33</v>
      </c>
      <c r="R37" s="23">
        <v>42512.626747685179</v>
      </c>
      <c r="S37" s="23">
        <v>42572.626747685179</v>
      </c>
    </row>
    <row r="38" spans="1:19" ht="60" x14ac:dyDescent="0.25">
      <c r="A38" s="18">
        <v>3562</v>
      </c>
      <c r="B38" s="19" t="s">
        <v>3561</v>
      </c>
      <c r="C38" s="19" t="s">
        <v>7672</v>
      </c>
      <c r="D38" s="20">
        <v>315</v>
      </c>
      <c r="E38" s="21">
        <v>469</v>
      </c>
      <c r="F38" s="18" t="s">
        <v>8218</v>
      </c>
      <c r="G38" s="18" t="s">
        <v>8224</v>
      </c>
      <c r="H38" s="18" t="s">
        <v>8246</v>
      </c>
      <c r="I38" s="18">
        <v>1457906400</v>
      </c>
      <c r="J38" s="18">
        <v>1457115427</v>
      </c>
      <c r="K38" s="18" t="b">
        <v>0</v>
      </c>
      <c r="L38" s="18">
        <v>31</v>
      </c>
      <c r="M38" s="18" t="b">
        <v>1</v>
      </c>
      <c r="N38" s="18" t="s">
        <v>8273</v>
      </c>
      <c r="O38" s="18" t="s">
        <v>8274</v>
      </c>
      <c r="P38" s="22">
        <v>149</v>
      </c>
      <c r="Q38" s="22">
        <v>15.13</v>
      </c>
      <c r="R38" s="23">
        <v>42433.761886574073</v>
      </c>
      <c r="S38" s="23">
        <v>42442.916666666672</v>
      </c>
    </row>
    <row r="39" spans="1:19" ht="60" x14ac:dyDescent="0.25">
      <c r="A39" s="18">
        <v>3693</v>
      </c>
      <c r="B39" s="19" t="s">
        <v>3690</v>
      </c>
      <c r="C39" s="19" t="s">
        <v>7803</v>
      </c>
      <c r="D39" s="20">
        <v>333</v>
      </c>
      <c r="E39" s="21">
        <v>430</v>
      </c>
      <c r="F39" s="18" t="s">
        <v>8218</v>
      </c>
      <c r="G39" s="18" t="s">
        <v>8224</v>
      </c>
      <c r="H39" s="18" t="s">
        <v>8246</v>
      </c>
      <c r="I39" s="18">
        <v>1448922600</v>
      </c>
      <c r="J39" s="18">
        <v>1446352529</v>
      </c>
      <c r="K39" s="18" t="b">
        <v>0</v>
      </c>
      <c r="L39" s="18">
        <v>14</v>
      </c>
      <c r="M39" s="18" t="b">
        <v>1</v>
      </c>
      <c r="N39" s="18" t="s">
        <v>8273</v>
      </c>
      <c r="O39" s="18" t="s">
        <v>8274</v>
      </c>
      <c r="P39" s="22">
        <v>129</v>
      </c>
      <c r="Q39" s="22">
        <v>30.71</v>
      </c>
      <c r="R39" s="23">
        <v>42309.191307870366</v>
      </c>
      <c r="S39" s="23">
        <v>42338.9375</v>
      </c>
    </row>
    <row r="40" spans="1:19" ht="30" x14ac:dyDescent="0.25">
      <c r="A40" s="18">
        <v>3309</v>
      </c>
      <c r="B40" s="19" t="s">
        <v>3309</v>
      </c>
      <c r="C40" s="19" t="s">
        <v>7419</v>
      </c>
      <c r="D40" s="20">
        <v>350</v>
      </c>
      <c r="E40" s="21">
        <v>558</v>
      </c>
      <c r="F40" s="18" t="s">
        <v>8218</v>
      </c>
      <c r="G40" s="18" t="s">
        <v>8224</v>
      </c>
      <c r="H40" s="18" t="s">
        <v>8246</v>
      </c>
      <c r="I40" s="18">
        <v>1476632178</v>
      </c>
      <c r="J40" s="18">
        <v>1473953778</v>
      </c>
      <c r="K40" s="18" t="b">
        <v>0</v>
      </c>
      <c r="L40" s="18">
        <v>31</v>
      </c>
      <c r="M40" s="18" t="b">
        <v>1</v>
      </c>
      <c r="N40" s="18" t="s">
        <v>8273</v>
      </c>
      <c r="O40" s="18" t="s">
        <v>8274</v>
      </c>
      <c r="P40" s="22">
        <v>159</v>
      </c>
      <c r="Q40" s="22">
        <v>18</v>
      </c>
      <c r="R40" s="23">
        <v>42628.650208333333</v>
      </c>
      <c r="S40" s="23">
        <v>42659.650208333333</v>
      </c>
    </row>
    <row r="41" spans="1:19" ht="60" x14ac:dyDescent="0.25">
      <c r="A41" s="18">
        <v>3405</v>
      </c>
      <c r="B41" s="19" t="s">
        <v>3404</v>
      </c>
      <c r="C41" s="19" t="s">
        <v>7515</v>
      </c>
      <c r="D41" s="20">
        <v>350</v>
      </c>
      <c r="E41" s="21">
        <v>481.5</v>
      </c>
      <c r="F41" s="18" t="s">
        <v>8218</v>
      </c>
      <c r="G41" s="18" t="s">
        <v>8224</v>
      </c>
      <c r="H41" s="18" t="s">
        <v>8246</v>
      </c>
      <c r="I41" s="18">
        <v>1456876740</v>
      </c>
      <c r="J41" s="18">
        <v>1455063886</v>
      </c>
      <c r="K41" s="18" t="b">
        <v>0</v>
      </c>
      <c r="L41" s="18">
        <v>17</v>
      </c>
      <c r="M41" s="18" t="b">
        <v>1</v>
      </c>
      <c r="N41" s="18" t="s">
        <v>8273</v>
      </c>
      <c r="O41" s="18" t="s">
        <v>8274</v>
      </c>
      <c r="P41" s="22">
        <v>138</v>
      </c>
      <c r="Q41" s="22">
        <v>28.32</v>
      </c>
      <c r="R41" s="23">
        <v>42410.017199074078</v>
      </c>
      <c r="S41" s="23">
        <v>42430.999305555553</v>
      </c>
    </row>
    <row r="42" spans="1:19" ht="60" x14ac:dyDescent="0.25">
      <c r="A42" s="18">
        <v>3558</v>
      </c>
      <c r="B42" s="19" t="s">
        <v>3557</v>
      </c>
      <c r="C42" s="19" t="s">
        <v>7668</v>
      </c>
      <c r="D42" s="20">
        <v>350</v>
      </c>
      <c r="E42" s="21">
        <v>504</v>
      </c>
      <c r="F42" s="18" t="s">
        <v>8218</v>
      </c>
      <c r="G42" s="18" t="s">
        <v>8224</v>
      </c>
      <c r="H42" s="18" t="s">
        <v>8246</v>
      </c>
      <c r="I42" s="18">
        <v>1435352400</v>
      </c>
      <c r="J42" s="18">
        <v>1431718575</v>
      </c>
      <c r="K42" s="18" t="b">
        <v>0</v>
      </c>
      <c r="L42" s="18">
        <v>22</v>
      </c>
      <c r="M42" s="18" t="b">
        <v>1</v>
      </c>
      <c r="N42" s="18" t="s">
        <v>8273</v>
      </c>
      <c r="O42" s="18" t="s">
        <v>8274</v>
      </c>
      <c r="P42" s="22">
        <v>144</v>
      </c>
      <c r="Q42" s="22">
        <v>22.91</v>
      </c>
      <c r="R42" s="23">
        <v>42139.816840277781</v>
      </c>
      <c r="S42" s="23">
        <v>42181.875</v>
      </c>
    </row>
    <row r="43" spans="1:19" ht="75" x14ac:dyDescent="0.25">
      <c r="A43" s="18">
        <v>2805</v>
      </c>
      <c r="B43" s="19" t="s">
        <v>2805</v>
      </c>
      <c r="C43" s="19" t="s">
        <v>6915</v>
      </c>
      <c r="D43" s="20">
        <v>400</v>
      </c>
      <c r="E43" s="21">
        <v>440</v>
      </c>
      <c r="F43" s="18" t="s">
        <v>8218</v>
      </c>
      <c r="G43" s="18" t="s">
        <v>8224</v>
      </c>
      <c r="H43" s="18" t="s">
        <v>8246</v>
      </c>
      <c r="I43" s="18">
        <v>1440245273</v>
      </c>
      <c r="J43" s="18">
        <v>1438085273</v>
      </c>
      <c r="K43" s="18" t="b">
        <v>0</v>
      </c>
      <c r="L43" s="18">
        <v>18</v>
      </c>
      <c r="M43" s="18" t="b">
        <v>1</v>
      </c>
      <c r="N43" s="18" t="s">
        <v>8273</v>
      </c>
      <c r="O43" s="18" t="s">
        <v>8274</v>
      </c>
      <c r="P43" s="22">
        <v>110</v>
      </c>
      <c r="Q43" s="22">
        <v>24.44</v>
      </c>
      <c r="R43" s="23">
        <v>42213.505474537036</v>
      </c>
      <c r="S43" s="23">
        <v>42238.505474537036</v>
      </c>
    </row>
    <row r="44" spans="1:19" ht="60" x14ac:dyDescent="0.25">
      <c r="A44" s="18">
        <v>3325</v>
      </c>
      <c r="B44" s="19" t="s">
        <v>3325</v>
      </c>
      <c r="C44" s="19" t="s">
        <v>7435</v>
      </c>
      <c r="D44" s="20">
        <v>400</v>
      </c>
      <c r="E44" s="21">
        <v>450</v>
      </c>
      <c r="F44" s="18" t="s">
        <v>8218</v>
      </c>
      <c r="G44" s="18" t="s">
        <v>8224</v>
      </c>
      <c r="H44" s="18" t="s">
        <v>8246</v>
      </c>
      <c r="I44" s="18">
        <v>1428256277</v>
      </c>
      <c r="J44" s="18">
        <v>1425235877</v>
      </c>
      <c r="K44" s="18" t="b">
        <v>0</v>
      </c>
      <c r="L44" s="18">
        <v>15</v>
      </c>
      <c r="M44" s="18" t="b">
        <v>1</v>
      </c>
      <c r="N44" s="18" t="s">
        <v>8273</v>
      </c>
      <c r="O44" s="18" t="s">
        <v>8274</v>
      </c>
      <c r="P44" s="22">
        <v>113</v>
      </c>
      <c r="Q44" s="22">
        <v>30</v>
      </c>
      <c r="R44" s="23">
        <v>42064.785613425927</v>
      </c>
      <c r="S44" s="23">
        <v>42099.743946759263</v>
      </c>
    </row>
    <row r="45" spans="1:19" ht="45" x14ac:dyDescent="0.25">
      <c r="A45" s="18">
        <v>3987</v>
      </c>
      <c r="B45" s="19" t="s">
        <v>3983</v>
      </c>
      <c r="C45" s="19" t="s">
        <v>8093</v>
      </c>
      <c r="D45" s="20">
        <v>400</v>
      </c>
      <c r="E45" s="21">
        <v>151</v>
      </c>
      <c r="F45" s="18" t="s">
        <v>8220</v>
      </c>
      <c r="G45" s="18" t="s">
        <v>8224</v>
      </c>
      <c r="H45" s="18" t="s">
        <v>8246</v>
      </c>
      <c r="I45" s="18">
        <v>1400278290</v>
      </c>
      <c r="J45" s="18">
        <v>1399414290</v>
      </c>
      <c r="K45" s="18" t="b">
        <v>0</v>
      </c>
      <c r="L45" s="18">
        <v>13</v>
      </c>
      <c r="M45" s="18" t="b">
        <v>0</v>
      </c>
      <c r="N45" s="18" t="s">
        <v>8273</v>
      </c>
      <c r="O45" s="18" t="s">
        <v>8274</v>
      </c>
      <c r="P45" s="22">
        <v>38</v>
      </c>
      <c r="Q45" s="22">
        <v>11.62</v>
      </c>
      <c r="R45" s="23">
        <v>41765.92465277778</v>
      </c>
      <c r="S45" s="23">
        <v>41775.92465277778</v>
      </c>
    </row>
    <row r="46" spans="1:19" ht="60" x14ac:dyDescent="0.25">
      <c r="A46" s="18">
        <v>539</v>
      </c>
      <c r="B46" s="19" t="s">
        <v>540</v>
      </c>
      <c r="C46" s="19" t="s">
        <v>4649</v>
      </c>
      <c r="D46" s="20">
        <v>500</v>
      </c>
      <c r="E46" s="21">
        <v>503.22</v>
      </c>
      <c r="F46" s="18" t="s">
        <v>8218</v>
      </c>
      <c r="G46" s="18" t="s">
        <v>8224</v>
      </c>
      <c r="H46" s="18" t="s">
        <v>8246</v>
      </c>
      <c r="I46" s="18">
        <v>1467681107</v>
      </c>
      <c r="J46" s="18">
        <v>1465866707</v>
      </c>
      <c r="K46" s="18" t="b">
        <v>0</v>
      </c>
      <c r="L46" s="18">
        <v>20</v>
      </c>
      <c r="M46" s="18" t="b">
        <v>1</v>
      </c>
      <c r="N46" s="18" t="s">
        <v>8273</v>
      </c>
      <c r="O46" s="18" t="s">
        <v>8274</v>
      </c>
      <c r="P46" s="22">
        <v>101</v>
      </c>
      <c r="Q46" s="22">
        <v>25.16</v>
      </c>
      <c r="R46" s="23">
        <v>42535.049849537041</v>
      </c>
      <c r="S46" s="23">
        <v>42556.049849537041</v>
      </c>
    </row>
    <row r="47" spans="1:19" ht="60" x14ac:dyDescent="0.25">
      <c r="A47" s="18">
        <v>1294</v>
      </c>
      <c r="B47" s="19" t="s">
        <v>1295</v>
      </c>
      <c r="C47" s="19" t="s">
        <v>5404</v>
      </c>
      <c r="D47" s="20">
        <v>500</v>
      </c>
      <c r="E47" s="21">
        <v>610</v>
      </c>
      <c r="F47" s="18" t="s">
        <v>8218</v>
      </c>
      <c r="G47" s="18" t="s">
        <v>8224</v>
      </c>
      <c r="H47" s="18" t="s">
        <v>8246</v>
      </c>
      <c r="I47" s="18">
        <v>1445252400</v>
      </c>
      <c r="J47" s="18">
        <v>1443696797</v>
      </c>
      <c r="K47" s="18" t="b">
        <v>0</v>
      </c>
      <c r="L47" s="18">
        <v>22</v>
      </c>
      <c r="M47" s="18" t="b">
        <v>1</v>
      </c>
      <c r="N47" s="18" t="s">
        <v>8273</v>
      </c>
      <c r="O47" s="18" t="s">
        <v>8274</v>
      </c>
      <c r="P47" s="22">
        <v>122</v>
      </c>
      <c r="Q47" s="22">
        <v>27.73</v>
      </c>
      <c r="R47" s="23">
        <v>42278.453668981485</v>
      </c>
      <c r="S47" s="23">
        <v>42296.458333333328</v>
      </c>
    </row>
    <row r="48" spans="1:19" ht="60" x14ac:dyDescent="0.25">
      <c r="A48" s="18">
        <v>2849</v>
      </c>
      <c r="B48" s="19" t="s">
        <v>2849</v>
      </c>
      <c r="C48" s="19" t="s">
        <v>6959</v>
      </c>
      <c r="D48" s="20">
        <v>500</v>
      </c>
      <c r="E48" s="21">
        <v>5</v>
      </c>
      <c r="F48" s="18" t="s">
        <v>8220</v>
      </c>
      <c r="G48" s="18" t="s">
        <v>8224</v>
      </c>
      <c r="H48" s="18" t="s">
        <v>8246</v>
      </c>
      <c r="I48" s="18">
        <v>1461406600</v>
      </c>
      <c r="J48" s="18">
        <v>1458814600</v>
      </c>
      <c r="K48" s="18" t="b">
        <v>0</v>
      </c>
      <c r="L48" s="18">
        <v>1</v>
      </c>
      <c r="M48" s="18" t="b">
        <v>0</v>
      </c>
      <c r="N48" s="18" t="s">
        <v>8273</v>
      </c>
      <c r="O48" s="18" t="s">
        <v>8274</v>
      </c>
      <c r="P48" s="22">
        <v>1</v>
      </c>
      <c r="Q48" s="22">
        <v>5</v>
      </c>
      <c r="R48" s="23">
        <v>42453.428240740745</v>
      </c>
      <c r="S48" s="23">
        <v>42483.428240740745</v>
      </c>
    </row>
    <row r="49" spans="1:19" ht="60" x14ac:dyDescent="0.25">
      <c r="A49" s="18">
        <v>2922</v>
      </c>
      <c r="B49" s="19" t="s">
        <v>2922</v>
      </c>
      <c r="C49" s="19" t="s">
        <v>7032</v>
      </c>
      <c r="D49" s="20">
        <v>500</v>
      </c>
      <c r="E49" s="21">
        <v>500</v>
      </c>
      <c r="F49" s="18" t="s">
        <v>8218</v>
      </c>
      <c r="G49" s="18" t="s">
        <v>8224</v>
      </c>
      <c r="H49" s="18" t="s">
        <v>8246</v>
      </c>
      <c r="I49" s="18">
        <v>1431982727</v>
      </c>
      <c r="J49" s="18">
        <v>1428094727</v>
      </c>
      <c r="K49" s="18" t="b">
        <v>0</v>
      </c>
      <c r="L49" s="18">
        <v>6</v>
      </c>
      <c r="M49" s="18" t="b">
        <v>1</v>
      </c>
      <c r="N49" s="18" t="s">
        <v>8273</v>
      </c>
      <c r="O49" s="18" t="s">
        <v>8315</v>
      </c>
      <c r="P49" s="22">
        <v>100</v>
      </c>
      <c r="Q49" s="22">
        <v>83.33</v>
      </c>
      <c r="R49" s="23">
        <v>42097.874155092592</v>
      </c>
      <c r="S49" s="23">
        <v>42142.874155092592</v>
      </c>
    </row>
    <row r="50" spans="1:19" ht="75" x14ac:dyDescent="0.25">
      <c r="A50" s="18">
        <v>3133</v>
      </c>
      <c r="B50" s="19" t="s">
        <v>3133</v>
      </c>
      <c r="C50" s="19" t="s">
        <v>7243</v>
      </c>
      <c r="D50" s="20">
        <v>500</v>
      </c>
      <c r="E50" s="21">
        <v>540</v>
      </c>
      <c r="F50" s="18" t="s">
        <v>8221</v>
      </c>
      <c r="G50" s="18" t="s">
        <v>8224</v>
      </c>
      <c r="H50" s="18" t="s">
        <v>8246</v>
      </c>
      <c r="I50" s="18">
        <v>1490358834</v>
      </c>
      <c r="J50" s="18">
        <v>1487770434</v>
      </c>
      <c r="K50" s="18" t="b">
        <v>0</v>
      </c>
      <c r="L50" s="18">
        <v>16</v>
      </c>
      <c r="M50" s="18" t="b">
        <v>0</v>
      </c>
      <c r="N50" s="18" t="s">
        <v>8273</v>
      </c>
      <c r="O50" s="18" t="s">
        <v>8274</v>
      </c>
      <c r="P50" s="22">
        <v>108</v>
      </c>
      <c r="Q50" s="22">
        <v>33.75</v>
      </c>
      <c r="R50" s="23">
        <v>42788.565208333333</v>
      </c>
      <c r="S50" s="23">
        <v>42818.523541666669</v>
      </c>
    </row>
    <row r="51" spans="1:19" ht="60" x14ac:dyDescent="0.25">
      <c r="A51" s="18">
        <v>3136</v>
      </c>
      <c r="B51" s="19" t="s">
        <v>3136</v>
      </c>
      <c r="C51" s="19" t="s">
        <v>7246</v>
      </c>
      <c r="D51" s="20">
        <v>500</v>
      </c>
      <c r="E51" s="21">
        <v>639</v>
      </c>
      <c r="F51" s="18" t="s">
        <v>8221</v>
      </c>
      <c r="G51" s="18" t="s">
        <v>8224</v>
      </c>
      <c r="H51" s="18" t="s">
        <v>8246</v>
      </c>
      <c r="I51" s="18">
        <v>1491001140</v>
      </c>
      <c r="J51" s="18">
        <v>1487847954</v>
      </c>
      <c r="K51" s="18" t="b">
        <v>0</v>
      </c>
      <c r="L51" s="18">
        <v>22</v>
      </c>
      <c r="M51" s="18" t="b">
        <v>0</v>
      </c>
      <c r="N51" s="18" t="s">
        <v>8273</v>
      </c>
      <c r="O51" s="18" t="s">
        <v>8274</v>
      </c>
      <c r="P51" s="22">
        <v>128</v>
      </c>
      <c r="Q51" s="22">
        <v>29.05</v>
      </c>
      <c r="R51" s="23">
        <v>42789.462430555555</v>
      </c>
      <c r="S51" s="23">
        <v>42825.957638888889</v>
      </c>
    </row>
    <row r="52" spans="1:19" ht="60" x14ac:dyDescent="0.25">
      <c r="A52" s="18">
        <v>3181</v>
      </c>
      <c r="B52" s="19" t="s">
        <v>3181</v>
      </c>
      <c r="C52" s="19" t="s">
        <v>7291</v>
      </c>
      <c r="D52" s="20">
        <v>500</v>
      </c>
      <c r="E52" s="21">
        <v>545</v>
      </c>
      <c r="F52" s="18" t="s">
        <v>8218</v>
      </c>
      <c r="G52" s="18" t="s">
        <v>8224</v>
      </c>
      <c r="H52" s="18" t="s">
        <v>8246</v>
      </c>
      <c r="I52" s="18">
        <v>1402848000</v>
      </c>
      <c r="J52" s="18">
        <v>1400570787</v>
      </c>
      <c r="K52" s="18" t="b">
        <v>1</v>
      </c>
      <c r="L52" s="18">
        <v>15</v>
      </c>
      <c r="M52" s="18" t="b">
        <v>1</v>
      </c>
      <c r="N52" s="18" t="s">
        <v>8273</v>
      </c>
      <c r="O52" s="18" t="s">
        <v>8274</v>
      </c>
      <c r="P52" s="22">
        <v>109</v>
      </c>
      <c r="Q52" s="22">
        <v>36.33</v>
      </c>
      <c r="R52" s="23">
        <v>41779.310034722221</v>
      </c>
      <c r="S52" s="23">
        <v>41805.666666666664</v>
      </c>
    </row>
    <row r="53" spans="1:19" ht="75" x14ac:dyDescent="0.25">
      <c r="A53" s="18">
        <v>3289</v>
      </c>
      <c r="B53" s="19" t="s">
        <v>3289</v>
      </c>
      <c r="C53" s="19" t="s">
        <v>7399</v>
      </c>
      <c r="D53" s="20">
        <v>500</v>
      </c>
      <c r="E53" s="21">
        <v>665.21</v>
      </c>
      <c r="F53" s="18" t="s">
        <v>8218</v>
      </c>
      <c r="G53" s="18" t="s">
        <v>8224</v>
      </c>
      <c r="H53" s="18" t="s">
        <v>8246</v>
      </c>
      <c r="I53" s="18">
        <v>1487580602</v>
      </c>
      <c r="J53" s="18">
        <v>1485161402</v>
      </c>
      <c r="K53" s="18" t="b">
        <v>0</v>
      </c>
      <c r="L53" s="18">
        <v>25</v>
      </c>
      <c r="M53" s="18" t="b">
        <v>1</v>
      </c>
      <c r="N53" s="18" t="s">
        <v>8273</v>
      </c>
      <c r="O53" s="18" t="s">
        <v>8274</v>
      </c>
      <c r="P53" s="22">
        <v>133</v>
      </c>
      <c r="Q53" s="22">
        <v>26.61</v>
      </c>
      <c r="R53" s="23">
        <v>42758.368078703701</v>
      </c>
      <c r="S53" s="23">
        <v>42786.368078703701</v>
      </c>
    </row>
    <row r="54" spans="1:19" ht="60" x14ac:dyDescent="0.25">
      <c r="A54" s="18">
        <v>3319</v>
      </c>
      <c r="B54" s="19" t="s">
        <v>3319</v>
      </c>
      <c r="C54" s="19" t="s">
        <v>7429</v>
      </c>
      <c r="D54" s="20">
        <v>500</v>
      </c>
      <c r="E54" s="21">
        <v>540</v>
      </c>
      <c r="F54" s="18" t="s">
        <v>8218</v>
      </c>
      <c r="G54" s="18" t="s">
        <v>8224</v>
      </c>
      <c r="H54" s="18" t="s">
        <v>8246</v>
      </c>
      <c r="I54" s="18">
        <v>1422712986</v>
      </c>
      <c r="J54" s="18">
        <v>1418824986</v>
      </c>
      <c r="K54" s="18" t="b">
        <v>0</v>
      </c>
      <c r="L54" s="18">
        <v>16</v>
      </c>
      <c r="M54" s="18" t="b">
        <v>1</v>
      </c>
      <c r="N54" s="18" t="s">
        <v>8273</v>
      </c>
      <c r="O54" s="18" t="s">
        <v>8274</v>
      </c>
      <c r="P54" s="22">
        <v>108</v>
      </c>
      <c r="Q54" s="22">
        <v>33.75</v>
      </c>
      <c r="R54" s="23">
        <v>41990.585486111115</v>
      </c>
      <c r="S54" s="23">
        <v>42035.585486111115</v>
      </c>
    </row>
    <row r="55" spans="1:19" ht="60" x14ac:dyDescent="0.25">
      <c r="A55" s="18">
        <v>3353</v>
      </c>
      <c r="B55" s="19" t="s">
        <v>3352</v>
      </c>
      <c r="C55" s="19" t="s">
        <v>7463</v>
      </c>
      <c r="D55" s="20">
        <v>500</v>
      </c>
      <c r="E55" s="21">
        <v>1575</v>
      </c>
      <c r="F55" s="18" t="s">
        <v>8218</v>
      </c>
      <c r="G55" s="18" t="s">
        <v>8224</v>
      </c>
      <c r="H55" s="18" t="s">
        <v>8246</v>
      </c>
      <c r="I55" s="18">
        <v>1462230000</v>
      </c>
      <c r="J55" s="18">
        <v>1461061350</v>
      </c>
      <c r="K55" s="18" t="b">
        <v>0</v>
      </c>
      <c r="L55" s="18">
        <v>44</v>
      </c>
      <c r="M55" s="18" t="b">
        <v>1</v>
      </c>
      <c r="N55" s="18" t="s">
        <v>8273</v>
      </c>
      <c r="O55" s="18" t="s">
        <v>8274</v>
      </c>
      <c r="P55" s="22">
        <v>315</v>
      </c>
      <c r="Q55" s="22">
        <v>35.799999999999997</v>
      </c>
      <c r="R55" s="23">
        <v>42479.432291666672</v>
      </c>
      <c r="S55" s="23">
        <v>42492.958333333328</v>
      </c>
    </row>
    <row r="56" spans="1:19" ht="60" x14ac:dyDescent="0.25">
      <c r="A56" s="18">
        <v>3392</v>
      </c>
      <c r="B56" s="19" t="s">
        <v>3391</v>
      </c>
      <c r="C56" s="19" t="s">
        <v>7502</v>
      </c>
      <c r="D56" s="20">
        <v>500</v>
      </c>
      <c r="E56" s="21">
        <v>500</v>
      </c>
      <c r="F56" s="18" t="s">
        <v>8218</v>
      </c>
      <c r="G56" s="18" t="s">
        <v>8224</v>
      </c>
      <c r="H56" s="18" t="s">
        <v>8246</v>
      </c>
      <c r="I56" s="18">
        <v>1462565855</v>
      </c>
      <c r="J56" s="18">
        <v>1458245855</v>
      </c>
      <c r="K56" s="18" t="b">
        <v>0</v>
      </c>
      <c r="L56" s="18">
        <v>12</v>
      </c>
      <c r="M56" s="18" t="b">
        <v>1</v>
      </c>
      <c r="N56" s="18" t="s">
        <v>8273</v>
      </c>
      <c r="O56" s="18" t="s">
        <v>8274</v>
      </c>
      <c r="P56" s="22">
        <v>100</v>
      </c>
      <c r="Q56" s="22">
        <v>41.67</v>
      </c>
      <c r="R56" s="23">
        <v>42446.845543981486</v>
      </c>
      <c r="S56" s="23">
        <v>42496.845543981486</v>
      </c>
    </row>
    <row r="57" spans="1:19" ht="45" x14ac:dyDescent="0.25">
      <c r="A57" s="18">
        <v>3395</v>
      </c>
      <c r="B57" s="19" t="s">
        <v>3394</v>
      </c>
      <c r="C57" s="19" t="s">
        <v>7505</v>
      </c>
      <c r="D57" s="20">
        <v>500</v>
      </c>
      <c r="E57" s="21">
        <v>920</v>
      </c>
      <c r="F57" s="18" t="s">
        <v>8218</v>
      </c>
      <c r="G57" s="18" t="s">
        <v>8224</v>
      </c>
      <c r="H57" s="18" t="s">
        <v>8246</v>
      </c>
      <c r="I57" s="18">
        <v>1433009400</v>
      </c>
      <c r="J57" s="18">
        <v>1431795944</v>
      </c>
      <c r="K57" s="18" t="b">
        <v>0</v>
      </c>
      <c r="L57" s="18">
        <v>38</v>
      </c>
      <c r="M57" s="18" t="b">
        <v>1</v>
      </c>
      <c r="N57" s="18" t="s">
        <v>8273</v>
      </c>
      <c r="O57" s="18" t="s">
        <v>8274</v>
      </c>
      <c r="P57" s="22">
        <v>184</v>
      </c>
      <c r="Q57" s="22">
        <v>24.21</v>
      </c>
      <c r="R57" s="23">
        <v>42140.712314814817</v>
      </c>
      <c r="S57" s="23">
        <v>42154.756944444445</v>
      </c>
    </row>
    <row r="58" spans="1:19" ht="45" x14ac:dyDescent="0.25">
      <c r="A58" s="18">
        <v>3409</v>
      </c>
      <c r="B58" s="19" t="s">
        <v>3408</v>
      </c>
      <c r="C58" s="19" t="s">
        <v>7519</v>
      </c>
      <c r="D58" s="20">
        <v>500</v>
      </c>
      <c r="E58" s="21">
        <v>618</v>
      </c>
      <c r="F58" s="18" t="s">
        <v>8218</v>
      </c>
      <c r="G58" s="18" t="s">
        <v>8224</v>
      </c>
      <c r="H58" s="18" t="s">
        <v>8246</v>
      </c>
      <c r="I58" s="18">
        <v>1469998680</v>
      </c>
      <c r="J58" s="18">
        <v>1466710358</v>
      </c>
      <c r="K58" s="18" t="b">
        <v>0</v>
      </c>
      <c r="L58" s="18">
        <v>21</v>
      </c>
      <c r="M58" s="18" t="b">
        <v>1</v>
      </c>
      <c r="N58" s="18" t="s">
        <v>8273</v>
      </c>
      <c r="O58" s="18" t="s">
        <v>8274</v>
      </c>
      <c r="P58" s="22">
        <v>124</v>
      </c>
      <c r="Q58" s="22">
        <v>29.43</v>
      </c>
      <c r="R58" s="23">
        <v>42544.814328703709</v>
      </c>
      <c r="S58" s="23">
        <v>42582.873611111107</v>
      </c>
    </row>
    <row r="59" spans="1:19" ht="60" x14ac:dyDescent="0.25">
      <c r="A59" s="18">
        <v>3450</v>
      </c>
      <c r="B59" s="19" t="s">
        <v>3449</v>
      </c>
      <c r="C59" s="19" t="s">
        <v>7560</v>
      </c>
      <c r="D59" s="20">
        <v>500</v>
      </c>
      <c r="E59" s="21">
        <v>760</v>
      </c>
      <c r="F59" s="18" t="s">
        <v>8218</v>
      </c>
      <c r="G59" s="18" t="s">
        <v>8224</v>
      </c>
      <c r="H59" s="18" t="s">
        <v>8246</v>
      </c>
      <c r="I59" s="18">
        <v>1427990071</v>
      </c>
      <c r="J59" s="18">
        <v>1422809671</v>
      </c>
      <c r="K59" s="18" t="b">
        <v>0</v>
      </c>
      <c r="L59" s="18">
        <v>39</v>
      </c>
      <c r="M59" s="18" t="b">
        <v>1</v>
      </c>
      <c r="N59" s="18" t="s">
        <v>8273</v>
      </c>
      <c r="O59" s="18" t="s">
        <v>8274</v>
      </c>
      <c r="P59" s="22">
        <v>152</v>
      </c>
      <c r="Q59" s="22">
        <v>19.489999999999998</v>
      </c>
      <c r="R59" s="23">
        <v>42036.704525462963</v>
      </c>
      <c r="S59" s="23">
        <v>42096.662858796291</v>
      </c>
    </row>
    <row r="60" spans="1:19" ht="60" x14ac:dyDescent="0.25">
      <c r="A60" s="18">
        <v>3459</v>
      </c>
      <c r="B60" s="19" t="s">
        <v>3458</v>
      </c>
      <c r="C60" s="19" t="s">
        <v>7569</v>
      </c>
      <c r="D60" s="20">
        <v>500</v>
      </c>
      <c r="E60" s="21">
        <v>631</v>
      </c>
      <c r="F60" s="18" t="s">
        <v>8218</v>
      </c>
      <c r="G60" s="18" t="s">
        <v>8224</v>
      </c>
      <c r="H60" s="18" t="s">
        <v>8246</v>
      </c>
      <c r="I60" s="18">
        <v>1463743860</v>
      </c>
      <c r="J60" s="18">
        <v>1461151860</v>
      </c>
      <c r="K60" s="18" t="b">
        <v>0</v>
      </c>
      <c r="L60" s="18">
        <v>36</v>
      </c>
      <c r="M60" s="18" t="b">
        <v>1</v>
      </c>
      <c r="N60" s="18" t="s">
        <v>8273</v>
      </c>
      <c r="O60" s="18" t="s">
        <v>8274</v>
      </c>
      <c r="P60" s="22">
        <v>126</v>
      </c>
      <c r="Q60" s="22">
        <v>17.53</v>
      </c>
      <c r="R60" s="23">
        <v>42480.479861111111</v>
      </c>
      <c r="S60" s="23">
        <v>42510.479861111111</v>
      </c>
    </row>
    <row r="61" spans="1:19" ht="60" x14ac:dyDescent="0.25">
      <c r="A61" s="18">
        <v>3460</v>
      </c>
      <c r="B61" s="19" t="s">
        <v>3459</v>
      </c>
      <c r="C61" s="19" t="s">
        <v>7570</v>
      </c>
      <c r="D61" s="20">
        <v>500</v>
      </c>
      <c r="E61" s="21">
        <v>950</v>
      </c>
      <c r="F61" s="18" t="s">
        <v>8218</v>
      </c>
      <c r="G61" s="18" t="s">
        <v>8224</v>
      </c>
      <c r="H61" s="18" t="s">
        <v>8246</v>
      </c>
      <c r="I61" s="18">
        <v>1408106352</v>
      </c>
      <c r="J61" s="18">
        <v>1406896752</v>
      </c>
      <c r="K61" s="18" t="b">
        <v>0</v>
      </c>
      <c r="L61" s="18">
        <v>19</v>
      </c>
      <c r="M61" s="18" t="b">
        <v>1</v>
      </c>
      <c r="N61" s="18" t="s">
        <v>8273</v>
      </c>
      <c r="O61" s="18" t="s">
        <v>8274</v>
      </c>
      <c r="P61" s="22">
        <v>190</v>
      </c>
      <c r="Q61" s="22">
        <v>50</v>
      </c>
      <c r="R61" s="23">
        <v>41852.527222222219</v>
      </c>
      <c r="S61" s="23">
        <v>41866.527222222219</v>
      </c>
    </row>
    <row r="62" spans="1:19" ht="60" x14ac:dyDescent="0.25">
      <c r="A62" s="18">
        <v>3471</v>
      </c>
      <c r="B62" s="19" t="s">
        <v>3470</v>
      </c>
      <c r="C62" s="19" t="s">
        <v>7581</v>
      </c>
      <c r="D62" s="20">
        <v>500</v>
      </c>
      <c r="E62" s="21">
        <v>1073</v>
      </c>
      <c r="F62" s="18" t="s">
        <v>8218</v>
      </c>
      <c r="G62" s="18" t="s">
        <v>8224</v>
      </c>
      <c r="H62" s="18" t="s">
        <v>8246</v>
      </c>
      <c r="I62" s="18">
        <v>1409515200</v>
      </c>
      <c r="J62" s="18">
        <v>1405971690</v>
      </c>
      <c r="K62" s="18" t="b">
        <v>0</v>
      </c>
      <c r="L62" s="18">
        <v>30</v>
      </c>
      <c r="M62" s="18" t="b">
        <v>1</v>
      </c>
      <c r="N62" s="18" t="s">
        <v>8273</v>
      </c>
      <c r="O62" s="18" t="s">
        <v>8274</v>
      </c>
      <c r="P62" s="22">
        <v>215</v>
      </c>
      <c r="Q62" s="22">
        <v>35.770000000000003</v>
      </c>
      <c r="R62" s="23">
        <v>41841.820486111108</v>
      </c>
      <c r="S62" s="23">
        <v>41882.833333333336</v>
      </c>
    </row>
    <row r="63" spans="1:19" ht="60" x14ac:dyDescent="0.25">
      <c r="A63" s="18">
        <v>3563</v>
      </c>
      <c r="B63" s="19" t="s">
        <v>3562</v>
      </c>
      <c r="C63" s="19" t="s">
        <v>7673</v>
      </c>
      <c r="D63" s="20">
        <v>500</v>
      </c>
      <c r="E63" s="21">
        <v>527.45000000000005</v>
      </c>
      <c r="F63" s="18" t="s">
        <v>8218</v>
      </c>
      <c r="G63" s="18" t="s">
        <v>8224</v>
      </c>
      <c r="H63" s="18" t="s">
        <v>8246</v>
      </c>
      <c r="I63" s="18">
        <v>1470078000</v>
      </c>
      <c r="J63" s="18">
        <v>1467648456</v>
      </c>
      <c r="K63" s="18" t="b">
        <v>0</v>
      </c>
      <c r="L63" s="18">
        <v>25</v>
      </c>
      <c r="M63" s="18" t="b">
        <v>1</v>
      </c>
      <c r="N63" s="18" t="s">
        <v>8273</v>
      </c>
      <c r="O63" s="18" t="s">
        <v>8274</v>
      </c>
      <c r="P63" s="22">
        <v>105</v>
      </c>
      <c r="Q63" s="22">
        <v>21.1</v>
      </c>
      <c r="R63" s="23">
        <v>42555.671944444446</v>
      </c>
      <c r="S63" s="23">
        <v>42583.791666666672</v>
      </c>
    </row>
    <row r="64" spans="1:19" ht="45" x14ac:dyDescent="0.25">
      <c r="A64" s="18">
        <v>3572</v>
      </c>
      <c r="B64" s="19" t="s">
        <v>3571</v>
      </c>
      <c r="C64" s="19" t="s">
        <v>7682</v>
      </c>
      <c r="D64" s="20">
        <v>500</v>
      </c>
      <c r="E64" s="21">
        <v>500</v>
      </c>
      <c r="F64" s="18" t="s">
        <v>8218</v>
      </c>
      <c r="G64" s="18" t="s">
        <v>8224</v>
      </c>
      <c r="H64" s="18" t="s">
        <v>8246</v>
      </c>
      <c r="I64" s="18">
        <v>1434894082</v>
      </c>
      <c r="J64" s="18">
        <v>1432302082</v>
      </c>
      <c r="K64" s="18" t="b">
        <v>0</v>
      </c>
      <c r="L64" s="18">
        <v>9</v>
      </c>
      <c r="M64" s="18" t="b">
        <v>1</v>
      </c>
      <c r="N64" s="18" t="s">
        <v>8273</v>
      </c>
      <c r="O64" s="18" t="s">
        <v>8274</v>
      </c>
      <c r="P64" s="22">
        <v>100</v>
      </c>
      <c r="Q64" s="22">
        <v>55.56</v>
      </c>
      <c r="R64" s="23">
        <v>42146.570393518516</v>
      </c>
      <c r="S64" s="23">
        <v>42176.570393518516</v>
      </c>
    </row>
    <row r="65" spans="1:19" ht="60" x14ac:dyDescent="0.25">
      <c r="A65" s="18">
        <v>3579</v>
      </c>
      <c r="B65" s="19" t="s">
        <v>3578</v>
      </c>
      <c r="C65" s="19" t="s">
        <v>7689</v>
      </c>
      <c r="D65" s="20">
        <v>500</v>
      </c>
      <c r="E65" s="21">
        <v>500</v>
      </c>
      <c r="F65" s="18" t="s">
        <v>8218</v>
      </c>
      <c r="G65" s="18" t="s">
        <v>8224</v>
      </c>
      <c r="H65" s="18" t="s">
        <v>8246</v>
      </c>
      <c r="I65" s="18">
        <v>1459444656</v>
      </c>
      <c r="J65" s="18">
        <v>1456856256</v>
      </c>
      <c r="K65" s="18" t="b">
        <v>0</v>
      </c>
      <c r="L65" s="18">
        <v>14</v>
      </c>
      <c r="M65" s="18" t="b">
        <v>1</v>
      </c>
      <c r="N65" s="18" t="s">
        <v>8273</v>
      </c>
      <c r="O65" s="18" t="s">
        <v>8274</v>
      </c>
      <c r="P65" s="22">
        <v>100</v>
      </c>
      <c r="Q65" s="22">
        <v>35.71</v>
      </c>
      <c r="R65" s="23">
        <v>42430.762222222227</v>
      </c>
      <c r="S65" s="23">
        <v>42460.720555555556</v>
      </c>
    </row>
    <row r="66" spans="1:19" ht="60" x14ac:dyDescent="0.25">
      <c r="A66" s="18">
        <v>3587</v>
      </c>
      <c r="B66" s="19" t="s">
        <v>3586</v>
      </c>
      <c r="C66" s="19" t="s">
        <v>7697</v>
      </c>
      <c r="D66" s="20">
        <v>500</v>
      </c>
      <c r="E66" s="21">
        <v>633</v>
      </c>
      <c r="F66" s="18" t="s">
        <v>8218</v>
      </c>
      <c r="G66" s="18" t="s">
        <v>8224</v>
      </c>
      <c r="H66" s="18" t="s">
        <v>8246</v>
      </c>
      <c r="I66" s="18">
        <v>1467054000</v>
      </c>
      <c r="J66" s="18">
        <v>1463144254</v>
      </c>
      <c r="K66" s="18" t="b">
        <v>0</v>
      </c>
      <c r="L66" s="18">
        <v>28</v>
      </c>
      <c r="M66" s="18" t="b">
        <v>1</v>
      </c>
      <c r="N66" s="18" t="s">
        <v>8273</v>
      </c>
      <c r="O66" s="18" t="s">
        <v>8274</v>
      </c>
      <c r="P66" s="22">
        <v>127</v>
      </c>
      <c r="Q66" s="22">
        <v>22.61</v>
      </c>
      <c r="R66" s="23">
        <v>42503.539976851855</v>
      </c>
      <c r="S66" s="23">
        <v>42548.791666666672</v>
      </c>
    </row>
    <row r="67" spans="1:19" ht="60" x14ac:dyDescent="0.25">
      <c r="A67" s="18">
        <v>3632</v>
      </c>
      <c r="B67" s="19" t="s">
        <v>3630</v>
      </c>
      <c r="C67" s="19" t="s">
        <v>7742</v>
      </c>
      <c r="D67" s="20">
        <v>500</v>
      </c>
      <c r="E67" s="21">
        <v>100</v>
      </c>
      <c r="F67" s="18" t="s">
        <v>8220</v>
      </c>
      <c r="G67" s="18" t="s">
        <v>8224</v>
      </c>
      <c r="H67" s="18" t="s">
        <v>8246</v>
      </c>
      <c r="I67" s="18">
        <v>1416781749</v>
      </c>
      <c r="J67" s="18">
        <v>1415053749</v>
      </c>
      <c r="K67" s="18" t="b">
        <v>0</v>
      </c>
      <c r="L67" s="18">
        <v>1</v>
      </c>
      <c r="M67" s="18" t="b">
        <v>0</v>
      </c>
      <c r="N67" s="18" t="s">
        <v>8273</v>
      </c>
      <c r="O67" s="18" t="s">
        <v>8315</v>
      </c>
      <c r="P67" s="22">
        <v>20</v>
      </c>
      <c r="Q67" s="22">
        <v>100</v>
      </c>
      <c r="R67" s="23">
        <v>41946.936909722222</v>
      </c>
      <c r="S67" s="23">
        <v>41966.936909722222</v>
      </c>
    </row>
    <row r="68" spans="1:19" ht="60" x14ac:dyDescent="0.25">
      <c r="A68" s="18">
        <v>3647</v>
      </c>
      <c r="B68" s="19" t="s">
        <v>3645</v>
      </c>
      <c r="C68" s="19" t="s">
        <v>7757</v>
      </c>
      <c r="D68" s="20">
        <v>500</v>
      </c>
      <c r="E68" s="21">
        <v>30</v>
      </c>
      <c r="F68" s="18" t="s">
        <v>8220</v>
      </c>
      <c r="G68" s="18" t="s">
        <v>8224</v>
      </c>
      <c r="H68" s="18" t="s">
        <v>8246</v>
      </c>
      <c r="I68" s="18">
        <v>1475258327</v>
      </c>
      <c r="J68" s="18">
        <v>1471370327</v>
      </c>
      <c r="K68" s="18" t="b">
        <v>0</v>
      </c>
      <c r="L68" s="18">
        <v>2</v>
      </c>
      <c r="M68" s="18" t="b">
        <v>0</v>
      </c>
      <c r="N68" s="18" t="s">
        <v>8273</v>
      </c>
      <c r="O68" s="18" t="s">
        <v>8315</v>
      </c>
      <c r="P68" s="22">
        <v>6</v>
      </c>
      <c r="Q68" s="22">
        <v>15</v>
      </c>
      <c r="R68" s="23">
        <v>42598.749155092592</v>
      </c>
      <c r="S68" s="23">
        <v>42643.749155092592</v>
      </c>
    </row>
    <row r="69" spans="1:19" ht="60" x14ac:dyDescent="0.25">
      <c r="A69" s="18">
        <v>3650</v>
      </c>
      <c r="B69" s="19" t="s">
        <v>3648</v>
      </c>
      <c r="C69" s="19" t="s">
        <v>7760</v>
      </c>
      <c r="D69" s="20">
        <v>500</v>
      </c>
      <c r="E69" s="21">
        <v>500</v>
      </c>
      <c r="F69" s="18" t="s">
        <v>8218</v>
      </c>
      <c r="G69" s="18" t="s">
        <v>8224</v>
      </c>
      <c r="H69" s="18" t="s">
        <v>8246</v>
      </c>
      <c r="I69" s="18">
        <v>1454412584</v>
      </c>
      <c r="J69" s="18">
        <v>1452598184</v>
      </c>
      <c r="K69" s="18" t="b">
        <v>0</v>
      </c>
      <c r="L69" s="18">
        <v>17</v>
      </c>
      <c r="M69" s="18" t="b">
        <v>1</v>
      </c>
      <c r="N69" s="18" t="s">
        <v>8273</v>
      </c>
      <c r="O69" s="18" t="s">
        <v>8274</v>
      </c>
      <c r="P69" s="22">
        <v>100</v>
      </c>
      <c r="Q69" s="22">
        <v>29.41</v>
      </c>
      <c r="R69" s="23">
        <v>42381.478981481487</v>
      </c>
      <c r="S69" s="23">
        <v>42402.478981481487</v>
      </c>
    </row>
    <row r="70" spans="1:19" ht="60" x14ac:dyDescent="0.25">
      <c r="A70" s="18">
        <v>3718</v>
      </c>
      <c r="B70" s="19" t="s">
        <v>3715</v>
      </c>
      <c r="C70" s="19" t="s">
        <v>7828</v>
      </c>
      <c r="D70" s="20">
        <v>500</v>
      </c>
      <c r="E70" s="21">
        <v>1197</v>
      </c>
      <c r="F70" s="18" t="s">
        <v>8218</v>
      </c>
      <c r="G70" s="18" t="s">
        <v>8224</v>
      </c>
      <c r="H70" s="18" t="s">
        <v>8246</v>
      </c>
      <c r="I70" s="18">
        <v>1425057075</v>
      </c>
      <c r="J70" s="18">
        <v>1422465075</v>
      </c>
      <c r="K70" s="18" t="b">
        <v>0</v>
      </c>
      <c r="L70" s="18">
        <v>46</v>
      </c>
      <c r="M70" s="18" t="b">
        <v>1</v>
      </c>
      <c r="N70" s="18" t="s">
        <v>8273</v>
      </c>
      <c r="O70" s="18" t="s">
        <v>8274</v>
      </c>
      <c r="P70" s="22">
        <v>239</v>
      </c>
      <c r="Q70" s="22">
        <v>26.02</v>
      </c>
      <c r="R70" s="23">
        <v>42032.716145833328</v>
      </c>
      <c r="S70" s="23">
        <v>42062.716145833328</v>
      </c>
    </row>
    <row r="71" spans="1:19" ht="75" x14ac:dyDescent="0.25">
      <c r="A71" s="18">
        <v>3752</v>
      </c>
      <c r="B71" s="19" t="s">
        <v>3749</v>
      </c>
      <c r="C71" s="19" t="s">
        <v>7862</v>
      </c>
      <c r="D71" s="20">
        <v>500</v>
      </c>
      <c r="E71" s="21">
        <v>565</v>
      </c>
      <c r="F71" s="18" t="s">
        <v>8218</v>
      </c>
      <c r="G71" s="18" t="s">
        <v>8224</v>
      </c>
      <c r="H71" s="18" t="s">
        <v>8246</v>
      </c>
      <c r="I71" s="18">
        <v>1476651600</v>
      </c>
      <c r="J71" s="18">
        <v>1473189335</v>
      </c>
      <c r="K71" s="18" t="b">
        <v>0</v>
      </c>
      <c r="L71" s="18">
        <v>15</v>
      </c>
      <c r="M71" s="18" t="b">
        <v>1</v>
      </c>
      <c r="N71" s="18" t="s">
        <v>8273</v>
      </c>
      <c r="O71" s="18" t="s">
        <v>8315</v>
      </c>
      <c r="P71" s="22">
        <v>113</v>
      </c>
      <c r="Q71" s="22">
        <v>37.67</v>
      </c>
      <c r="R71" s="23">
        <v>42619.802488425921</v>
      </c>
      <c r="S71" s="23">
        <v>42659.875</v>
      </c>
    </row>
    <row r="72" spans="1:19" ht="60" x14ac:dyDescent="0.25">
      <c r="A72" s="18">
        <v>3761</v>
      </c>
      <c r="B72" s="19" t="s">
        <v>3758</v>
      </c>
      <c r="C72" s="19" t="s">
        <v>7871</v>
      </c>
      <c r="D72" s="20">
        <v>500</v>
      </c>
      <c r="E72" s="21">
        <v>500</v>
      </c>
      <c r="F72" s="18" t="s">
        <v>8218</v>
      </c>
      <c r="G72" s="18" t="s">
        <v>8224</v>
      </c>
      <c r="H72" s="18" t="s">
        <v>8246</v>
      </c>
      <c r="I72" s="18">
        <v>1439247600</v>
      </c>
      <c r="J72" s="18">
        <v>1434625937</v>
      </c>
      <c r="K72" s="18" t="b">
        <v>0</v>
      </c>
      <c r="L72" s="18">
        <v>3</v>
      </c>
      <c r="M72" s="18" t="b">
        <v>1</v>
      </c>
      <c r="N72" s="18" t="s">
        <v>8273</v>
      </c>
      <c r="O72" s="18" t="s">
        <v>8315</v>
      </c>
      <c r="P72" s="22">
        <v>100</v>
      </c>
      <c r="Q72" s="22">
        <v>166.67</v>
      </c>
      <c r="R72" s="23">
        <v>42173.466863425929</v>
      </c>
      <c r="S72" s="23">
        <v>42226.958333333328</v>
      </c>
    </row>
    <row r="73" spans="1:19" ht="60" x14ac:dyDescent="0.25">
      <c r="A73" s="18">
        <v>3858</v>
      </c>
      <c r="B73" s="19" t="s">
        <v>3855</v>
      </c>
      <c r="C73" s="19" t="s">
        <v>7967</v>
      </c>
      <c r="D73" s="20">
        <v>500</v>
      </c>
      <c r="E73" s="21">
        <v>10</v>
      </c>
      <c r="F73" s="18" t="s">
        <v>8220</v>
      </c>
      <c r="G73" s="18" t="s">
        <v>8224</v>
      </c>
      <c r="H73" s="18" t="s">
        <v>8246</v>
      </c>
      <c r="I73" s="18">
        <v>1432328400</v>
      </c>
      <c r="J73" s="18">
        <v>1430734844</v>
      </c>
      <c r="K73" s="18" t="b">
        <v>0</v>
      </c>
      <c r="L73" s="18">
        <v>1</v>
      </c>
      <c r="M73" s="18" t="b">
        <v>0</v>
      </c>
      <c r="N73" s="18" t="s">
        <v>8273</v>
      </c>
      <c r="O73" s="18" t="s">
        <v>8274</v>
      </c>
      <c r="P73" s="22">
        <v>2</v>
      </c>
      <c r="Q73" s="22">
        <v>10</v>
      </c>
      <c r="R73" s="23">
        <v>42128.431064814817</v>
      </c>
      <c r="S73" s="23">
        <v>42146.875</v>
      </c>
    </row>
    <row r="74" spans="1:19" ht="60" x14ac:dyDescent="0.25">
      <c r="A74" s="18">
        <v>4016</v>
      </c>
      <c r="B74" s="19" t="s">
        <v>4012</v>
      </c>
      <c r="C74" s="19" t="s">
        <v>8121</v>
      </c>
      <c r="D74" s="20">
        <v>500</v>
      </c>
      <c r="E74" s="21">
        <v>70</v>
      </c>
      <c r="F74" s="18" t="s">
        <v>8220</v>
      </c>
      <c r="G74" s="18" t="s">
        <v>8224</v>
      </c>
      <c r="H74" s="18" t="s">
        <v>8246</v>
      </c>
      <c r="I74" s="18">
        <v>1410987400</v>
      </c>
      <c r="J74" s="18">
        <v>1408395400</v>
      </c>
      <c r="K74" s="18" t="b">
        <v>0</v>
      </c>
      <c r="L74" s="18">
        <v>7</v>
      </c>
      <c r="M74" s="18" t="b">
        <v>0</v>
      </c>
      <c r="N74" s="18" t="s">
        <v>8273</v>
      </c>
      <c r="O74" s="18" t="s">
        <v>8274</v>
      </c>
      <c r="P74" s="22">
        <v>14</v>
      </c>
      <c r="Q74" s="22">
        <v>10</v>
      </c>
      <c r="R74" s="23">
        <v>41869.872685185182</v>
      </c>
      <c r="S74" s="23">
        <v>41899.872685185182</v>
      </c>
    </row>
    <row r="75" spans="1:19" ht="60" x14ac:dyDescent="0.25">
      <c r="A75" s="18">
        <v>4053</v>
      </c>
      <c r="B75" s="19" t="s">
        <v>4049</v>
      </c>
      <c r="C75" s="19" t="s">
        <v>8157</v>
      </c>
      <c r="D75" s="20">
        <v>500</v>
      </c>
      <c r="E75" s="21">
        <v>110</v>
      </c>
      <c r="F75" s="18" t="s">
        <v>8220</v>
      </c>
      <c r="G75" s="18" t="s">
        <v>8224</v>
      </c>
      <c r="H75" s="18" t="s">
        <v>8246</v>
      </c>
      <c r="I75" s="18">
        <v>1416081600</v>
      </c>
      <c r="J75" s="18">
        <v>1413477228</v>
      </c>
      <c r="K75" s="18" t="b">
        <v>0</v>
      </c>
      <c r="L75" s="18">
        <v>2</v>
      </c>
      <c r="M75" s="18" t="b">
        <v>0</v>
      </c>
      <c r="N75" s="18" t="s">
        <v>8273</v>
      </c>
      <c r="O75" s="18" t="s">
        <v>8274</v>
      </c>
      <c r="P75" s="22">
        <v>22</v>
      </c>
      <c r="Q75" s="22">
        <v>55</v>
      </c>
      <c r="R75" s="23">
        <v>41928.690138888887</v>
      </c>
      <c r="S75" s="23">
        <v>41958.833333333328</v>
      </c>
    </row>
    <row r="76" spans="1:19" ht="60" x14ac:dyDescent="0.25">
      <c r="A76" s="18">
        <v>4109</v>
      </c>
      <c r="B76" s="19" t="s">
        <v>4105</v>
      </c>
      <c r="C76" s="19" t="s">
        <v>8212</v>
      </c>
      <c r="D76" s="20">
        <v>500</v>
      </c>
      <c r="E76" s="21">
        <v>0</v>
      </c>
      <c r="F76" s="18" t="s">
        <v>8220</v>
      </c>
      <c r="G76" s="18" t="s">
        <v>8224</v>
      </c>
      <c r="H76" s="18" t="s">
        <v>8246</v>
      </c>
      <c r="I76" s="18">
        <v>1448805404</v>
      </c>
      <c r="J76" s="18">
        <v>1446209804</v>
      </c>
      <c r="K76" s="18" t="b">
        <v>0</v>
      </c>
      <c r="L76" s="18">
        <v>0</v>
      </c>
      <c r="M76" s="18" t="b">
        <v>0</v>
      </c>
      <c r="N76" s="18" t="s">
        <v>8273</v>
      </c>
      <c r="O76" s="18" t="s">
        <v>8274</v>
      </c>
      <c r="P76" s="22">
        <v>0</v>
      </c>
      <c r="Q76" s="22">
        <v>0</v>
      </c>
      <c r="R76" s="23">
        <v>42307.539398148147</v>
      </c>
      <c r="S76" s="23">
        <v>42337.581064814818</v>
      </c>
    </row>
    <row r="77" spans="1:19" ht="75" x14ac:dyDescent="0.25">
      <c r="A77" s="18">
        <v>3378</v>
      </c>
      <c r="B77" s="19" t="s">
        <v>3377</v>
      </c>
      <c r="C77" s="19" t="s">
        <v>7488</v>
      </c>
      <c r="D77" s="20">
        <v>550</v>
      </c>
      <c r="E77" s="21">
        <v>592</v>
      </c>
      <c r="F77" s="18" t="s">
        <v>8218</v>
      </c>
      <c r="G77" s="18" t="s">
        <v>8224</v>
      </c>
      <c r="H77" s="18" t="s">
        <v>8246</v>
      </c>
      <c r="I77" s="18">
        <v>1409490480</v>
      </c>
      <c r="J77" s="18">
        <v>1407400306</v>
      </c>
      <c r="K77" s="18" t="b">
        <v>0</v>
      </c>
      <c r="L77" s="18">
        <v>21</v>
      </c>
      <c r="M77" s="18" t="b">
        <v>1</v>
      </c>
      <c r="N77" s="18" t="s">
        <v>8273</v>
      </c>
      <c r="O77" s="18" t="s">
        <v>8274</v>
      </c>
      <c r="P77" s="22">
        <v>108</v>
      </c>
      <c r="Q77" s="22">
        <v>28.19</v>
      </c>
      <c r="R77" s="23">
        <v>41858.355393518519</v>
      </c>
      <c r="S77" s="23">
        <v>41882.547222222223</v>
      </c>
    </row>
    <row r="78" spans="1:19" ht="60" x14ac:dyDescent="0.25">
      <c r="A78" s="18">
        <v>3394</v>
      </c>
      <c r="B78" s="19" t="s">
        <v>3393</v>
      </c>
      <c r="C78" s="19" t="s">
        <v>7504</v>
      </c>
      <c r="D78" s="20">
        <v>550</v>
      </c>
      <c r="E78" s="21">
        <v>783</v>
      </c>
      <c r="F78" s="18" t="s">
        <v>8218</v>
      </c>
      <c r="G78" s="18" t="s">
        <v>8224</v>
      </c>
      <c r="H78" s="18" t="s">
        <v>8246</v>
      </c>
      <c r="I78" s="18">
        <v>1406470645</v>
      </c>
      <c r="J78" s="18">
        <v>1403878645</v>
      </c>
      <c r="K78" s="18" t="b">
        <v>0</v>
      </c>
      <c r="L78" s="18">
        <v>27</v>
      </c>
      <c r="M78" s="18" t="b">
        <v>1</v>
      </c>
      <c r="N78" s="18" t="s">
        <v>8273</v>
      </c>
      <c r="O78" s="18" t="s">
        <v>8274</v>
      </c>
      <c r="P78" s="22">
        <v>142</v>
      </c>
      <c r="Q78" s="22">
        <v>29</v>
      </c>
      <c r="R78" s="23">
        <v>41817.59542824074</v>
      </c>
      <c r="S78" s="23">
        <v>41847.59542824074</v>
      </c>
    </row>
    <row r="79" spans="1:19" ht="30" x14ac:dyDescent="0.25">
      <c r="A79" s="18">
        <v>3607</v>
      </c>
      <c r="B79" s="19" t="s">
        <v>3606</v>
      </c>
      <c r="C79" s="19" t="s">
        <v>7717</v>
      </c>
      <c r="D79" s="20">
        <v>550</v>
      </c>
      <c r="E79" s="21">
        <v>580</v>
      </c>
      <c r="F79" s="18" t="s">
        <v>8218</v>
      </c>
      <c r="G79" s="18" t="s">
        <v>8224</v>
      </c>
      <c r="H79" s="18" t="s">
        <v>8246</v>
      </c>
      <c r="I79" s="18">
        <v>1450137600</v>
      </c>
      <c r="J79" s="18">
        <v>1448924882</v>
      </c>
      <c r="K79" s="18" t="b">
        <v>0</v>
      </c>
      <c r="L79" s="18">
        <v>20</v>
      </c>
      <c r="M79" s="18" t="b">
        <v>1</v>
      </c>
      <c r="N79" s="18" t="s">
        <v>8273</v>
      </c>
      <c r="O79" s="18" t="s">
        <v>8274</v>
      </c>
      <c r="P79" s="22">
        <v>105</v>
      </c>
      <c r="Q79" s="22">
        <v>29</v>
      </c>
      <c r="R79" s="23">
        <v>42338.963912037041</v>
      </c>
      <c r="S79" s="23">
        <v>42353</v>
      </c>
    </row>
    <row r="80" spans="1:19" ht="60" x14ac:dyDescent="0.25">
      <c r="A80" s="18">
        <v>3755</v>
      </c>
      <c r="B80" s="19" t="s">
        <v>3752</v>
      </c>
      <c r="C80" s="19" t="s">
        <v>7865</v>
      </c>
      <c r="D80" s="20">
        <v>550</v>
      </c>
      <c r="E80" s="21">
        <v>713</v>
      </c>
      <c r="F80" s="18" t="s">
        <v>8218</v>
      </c>
      <c r="G80" s="18" t="s">
        <v>8224</v>
      </c>
      <c r="H80" s="18" t="s">
        <v>8246</v>
      </c>
      <c r="I80" s="18">
        <v>1460753307</v>
      </c>
      <c r="J80" s="18">
        <v>1458161307</v>
      </c>
      <c r="K80" s="18" t="b">
        <v>0</v>
      </c>
      <c r="L80" s="18">
        <v>28</v>
      </c>
      <c r="M80" s="18" t="b">
        <v>1</v>
      </c>
      <c r="N80" s="18" t="s">
        <v>8273</v>
      </c>
      <c r="O80" s="18" t="s">
        <v>8315</v>
      </c>
      <c r="P80" s="22">
        <v>130</v>
      </c>
      <c r="Q80" s="22">
        <v>25.46</v>
      </c>
      <c r="R80" s="23">
        <v>42445.866979166662</v>
      </c>
      <c r="S80" s="23">
        <v>42475.866979166662</v>
      </c>
    </row>
    <row r="81" spans="1:19" ht="60" x14ac:dyDescent="0.25">
      <c r="A81" s="18">
        <v>4012</v>
      </c>
      <c r="B81" s="19" t="s">
        <v>4008</v>
      </c>
      <c r="C81" s="19" t="s">
        <v>8117</v>
      </c>
      <c r="D81" s="20">
        <v>575</v>
      </c>
      <c r="E81" s="21">
        <v>0</v>
      </c>
      <c r="F81" s="18" t="s">
        <v>8220</v>
      </c>
      <c r="G81" s="18" t="s">
        <v>8224</v>
      </c>
      <c r="H81" s="18" t="s">
        <v>8246</v>
      </c>
      <c r="I81" s="18">
        <v>1430571849</v>
      </c>
      <c r="J81" s="18">
        <v>1427979849</v>
      </c>
      <c r="K81" s="18" t="b">
        <v>0</v>
      </c>
      <c r="L81" s="18">
        <v>0</v>
      </c>
      <c r="M81" s="18" t="b">
        <v>0</v>
      </c>
      <c r="N81" s="18" t="s">
        <v>8273</v>
      </c>
      <c r="O81" s="18" t="s">
        <v>8274</v>
      </c>
      <c r="P81" s="22">
        <v>0</v>
      </c>
      <c r="Q81" s="22">
        <v>0</v>
      </c>
      <c r="R81" s="23">
        <v>42096.544548611113</v>
      </c>
      <c r="S81" s="23">
        <v>42126.544548611113</v>
      </c>
    </row>
    <row r="82" spans="1:19" ht="60" x14ac:dyDescent="0.25">
      <c r="A82" s="18">
        <v>2817</v>
      </c>
      <c r="B82" s="19" t="s">
        <v>2817</v>
      </c>
      <c r="C82" s="19" t="s">
        <v>6927</v>
      </c>
      <c r="D82" s="20">
        <v>600</v>
      </c>
      <c r="E82" s="21">
        <v>780</v>
      </c>
      <c r="F82" s="18" t="s">
        <v>8218</v>
      </c>
      <c r="G82" s="18" t="s">
        <v>8224</v>
      </c>
      <c r="H82" s="18" t="s">
        <v>8246</v>
      </c>
      <c r="I82" s="18">
        <v>1425136462</v>
      </c>
      <c r="J82" s="18">
        <v>1421680462</v>
      </c>
      <c r="K82" s="18" t="b">
        <v>0</v>
      </c>
      <c r="L82" s="18">
        <v>33</v>
      </c>
      <c r="M82" s="18" t="b">
        <v>1</v>
      </c>
      <c r="N82" s="18" t="s">
        <v>8273</v>
      </c>
      <c r="O82" s="18" t="s">
        <v>8274</v>
      </c>
      <c r="P82" s="22">
        <v>130</v>
      </c>
      <c r="Q82" s="22">
        <v>23.64</v>
      </c>
      <c r="R82" s="23">
        <v>42023.634976851856</v>
      </c>
      <c r="S82" s="23">
        <v>42063.634976851856</v>
      </c>
    </row>
    <row r="83" spans="1:19" ht="60" x14ac:dyDescent="0.25">
      <c r="A83" s="18">
        <v>3294</v>
      </c>
      <c r="B83" s="19" t="s">
        <v>3294</v>
      </c>
      <c r="C83" s="19" t="s">
        <v>7404</v>
      </c>
      <c r="D83" s="20">
        <v>600</v>
      </c>
      <c r="E83" s="21">
        <v>710</v>
      </c>
      <c r="F83" s="18" t="s">
        <v>8218</v>
      </c>
      <c r="G83" s="18" t="s">
        <v>8224</v>
      </c>
      <c r="H83" s="18" t="s">
        <v>8246</v>
      </c>
      <c r="I83" s="18">
        <v>1434459554</v>
      </c>
      <c r="J83" s="18">
        <v>1431867554</v>
      </c>
      <c r="K83" s="18" t="b">
        <v>0</v>
      </c>
      <c r="L83" s="18">
        <v>24</v>
      </c>
      <c r="M83" s="18" t="b">
        <v>1</v>
      </c>
      <c r="N83" s="18" t="s">
        <v>8273</v>
      </c>
      <c r="O83" s="18" t="s">
        <v>8274</v>
      </c>
      <c r="P83" s="22">
        <v>118</v>
      </c>
      <c r="Q83" s="22">
        <v>29.58</v>
      </c>
      <c r="R83" s="23">
        <v>42141.541134259256</v>
      </c>
      <c r="S83" s="23">
        <v>42171.541134259256</v>
      </c>
    </row>
    <row r="84" spans="1:19" ht="60" x14ac:dyDescent="0.25">
      <c r="A84" s="18">
        <v>3795</v>
      </c>
      <c r="B84" s="19" t="s">
        <v>3792</v>
      </c>
      <c r="C84" s="19" t="s">
        <v>7905</v>
      </c>
      <c r="D84" s="20">
        <v>600</v>
      </c>
      <c r="E84" s="21">
        <v>10</v>
      </c>
      <c r="F84" s="18" t="s">
        <v>8220</v>
      </c>
      <c r="G84" s="18" t="s">
        <v>8224</v>
      </c>
      <c r="H84" s="18" t="s">
        <v>8246</v>
      </c>
      <c r="I84" s="18">
        <v>1440801000</v>
      </c>
      <c r="J84" s="18">
        <v>1437042490</v>
      </c>
      <c r="K84" s="18" t="b">
        <v>0</v>
      </c>
      <c r="L84" s="18">
        <v>2</v>
      </c>
      <c r="M84" s="18" t="b">
        <v>0</v>
      </c>
      <c r="N84" s="18" t="s">
        <v>8273</v>
      </c>
      <c r="O84" s="18" t="s">
        <v>8315</v>
      </c>
      <c r="P84" s="22">
        <v>2</v>
      </c>
      <c r="Q84" s="22">
        <v>5</v>
      </c>
      <c r="R84" s="23">
        <v>42201.436226851853</v>
      </c>
      <c r="S84" s="23">
        <v>42244.9375</v>
      </c>
    </row>
    <row r="85" spans="1:19" ht="45" x14ac:dyDescent="0.25">
      <c r="A85" s="18">
        <v>3826</v>
      </c>
      <c r="B85" s="19" t="s">
        <v>3823</v>
      </c>
      <c r="C85" s="19" t="s">
        <v>7935</v>
      </c>
      <c r="D85" s="20">
        <v>600</v>
      </c>
      <c r="E85" s="21">
        <v>715</v>
      </c>
      <c r="F85" s="18" t="s">
        <v>8218</v>
      </c>
      <c r="G85" s="18" t="s">
        <v>8224</v>
      </c>
      <c r="H85" s="18" t="s">
        <v>8246</v>
      </c>
      <c r="I85" s="18">
        <v>1430993394</v>
      </c>
      <c r="J85" s="18">
        <v>1428401394</v>
      </c>
      <c r="K85" s="18" t="b">
        <v>0</v>
      </c>
      <c r="L85" s="18">
        <v>26</v>
      </c>
      <c r="M85" s="18" t="b">
        <v>1</v>
      </c>
      <c r="N85" s="18" t="s">
        <v>8273</v>
      </c>
      <c r="O85" s="18" t="s">
        <v>8274</v>
      </c>
      <c r="P85" s="22">
        <v>119</v>
      </c>
      <c r="Q85" s="22">
        <v>27.5</v>
      </c>
      <c r="R85" s="23">
        <v>42101.423541666663</v>
      </c>
      <c r="S85" s="23">
        <v>42131.423541666663</v>
      </c>
    </row>
    <row r="86" spans="1:19" ht="60" x14ac:dyDescent="0.25">
      <c r="A86" s="18">
        <v>3143</v>
      </c>
      <c r="B86" s="19" t="s">
        <v>3143</v>
      </c>
      <c r="C86" s="19" t="s">
        <v>7253</v>
      </c>
      <c r="D86" s="20">
        <v>700</v>
      </c>
      <c r="E86" s="21">
        <v>0</v>
      </c>
      <c r="F86" s="18" t="s">
        <v>8221</v>
      </c>
      <c r="G86" s="18" t="s">
        <v>8224</v>
      </c>
      <c r="H86" s="18" t="s">
        <v>8246</v>
      </c>
      <c r="I86" s="18">
        <v>1491726956</v>
      </c>
      <c r="J86" s="18">
        <v>1489480556</v>
      </c>
      <c r="K86" s="18" t="b">
        <v>0</v>
      </c>
      <c r="L86" s="18">
        <v>0</v>
      </c>
      <c r="M86" s="18" t="b">
        <v>0</v>
      </c>
      <c r="N86" s="18" t="s">
        <v>8273</v>
      </c>
      <c r="O86" s="18" t="s">
        <v>8274</v>
      </c>
      <c r="P86" s="22">
        <v>0</v>
      </c>
      <c r="Q86" s="22">
        <v>0</v>
      </c>
      <c r="R86" s="23">
        <v>42808.358287037037</v>
      </c>
      <c r="S86" s="23">
        <v>42834.358287037037</v>
      </c>
    </row>
    <row r="87" spans="1:19" ht="60" x14ac:dyDescent="0.25">
      <c r="A87" s="18">
        <v>3295</v>
      </c>
      <c r="B87" s="19" t="s">
        <v>3295</v>
      </c>
      <c r="C87" s="19" t="s">
        <v>7405</v>
      </c>
      <c r="D87" s="20">
        <v>700</v>
      </c>
      <c r="E87" s="21">
        <v>720.01</v>
      </c>
      <c r="F87" s="18" t="s">
        <v>8218</v>
      </c>
      <c r="G87" s="18" t="s">
        <v>8224</v>
      </c>
      <c r="H87" s="18" t="s">
        <v>8246</v>
      </c>
      <c r="I87" s="18">
        <v>1474886229</v>
      </c>
      <c r="J87" s="18">
        <v>1472294229</v>
      </c>
      <c r="K87" s="18" t="b">
        <v>0</v>
      </c>
      <c r="L87" s="18">
        <v>27</v>
      </c>
      <c r="M87" s="18" t="b">
        <v>1</v>
      </c>
      <c r="N87" s="18" t="s">
        <v>8273</v>
      </c>
      <c r="O87" s="18" t="s">
        <v>8274</v>
      </c>
      <c r="P87" s="22">
        <v>103</v>
      </c>
      <c r="Q87" s="22">
        <v>26.67</v>
      </c>
      <c r="R87" s="23">
        <v>42609.442465277782</v>
      </c>
      <c r="S87" s="23">
        <v>42639.442465277782</v>
      </c>
    </row>
    <row r="88" spans="1:19" ht="60" x14ac:dyDescent="0.25">
      <c r="A88" s="18">
        <v>3343</v>
      </c>
      <c r="B88" s="19" t="s">
        <v>3343</v>
      </c>
      <c r="C88" s="19" t="s">
        <v>7453</v>
      </c>
      <c r="D88" s="20">
        <v>700</v>
      </c>
      <c r="E88" s="21">
        <v>1200</v>
      </c>
      <c r="F88" s="18" t="s">
        <v>8218</v>
      </c>
      <c r="G88" s="18" t="s">
        <v>8224</v>
      </c>
      <c r="H88" s="18" t="s">
        <v>8246</v>
      </c>
      <c r="I88" s="18">
        <v>1460553480</v>
      </c>
      <c r="J88" s="18">
        <v>1458770384</v>
      </c>
      <c r="K88" s="18" t="b">
        <v>0</v>
      </c>
      <c r="L88" s="18">
        <v>23</v>
      </c>
      <c r="M88" s="18" t="b">
        <v>1</v>
      </c>
      <c r="N88" s="18" t="s">
        <v>8273</v>
      </c>
      <c r="O88" s="18" t="s">
        <v>8274</v>
      </c>
      <c r="P88" s="22">
        <v>171</v>
      </c>
      <c r="Q88" s="22">
        <v>52.17</v>
      </c>
      <c r="R88" s="23">
        <v>42452.916481481487</v>
      </c>
      <c r="S88" s="23">
        <v>42473.554166666669</v>
      </c>
    </row>
    <row r="89" spans="1:19" ht="45" x14ac:dyDescent="0.25">
      <c r="A89" s="18">
        <v>3420</v>
      </c>
      <c r="B89" s="19" t="s">
        <v>3419</v>
      </c>
      <c r="C89" s="19" t="s">
        <v>7530</v>
      </c>
      <c r="D89" s="20">
        <v>700</v>
      </c>
      <c r="E89" s="21">
        <v>966</v>
      </c>
      <c r="F89" s="18" t="s">
        <v>8218</v>
      </c>
      <c r="G89" s="18" t="s">
        <v>8224</v>
      </c>
      <c r="H89" s="18" t="s">
        <v>8246</v>
      </c>
      <c r="I89" s="18">
        <v>1455408000</v>
      </c>
      <c r="J89" s="18">
        <v>1454638202</v>
      </c>
      <c r="K89" s="18" t="b">
        <v>0</v>
      </c>
      <c r="L89" s="18">
        <v>34</v>
      </c>
      <c r="M89" s="18" t="b">
        <v>1</v>
      </c>
      <c r="N89" s="18" t="s">
        <v>8273</v>
      </c>
      <c r="O89" s="18" t="s">
        <v>8274</v>
      </c>
      <c r="P89" s="22">
        <v>138</v>
      </c>
      <c r="Q89" s="22">
        <v>28.41</v>
      </c>
      <c r="R89" s="23">
        <v>42405.090300925927</v>
      </c>
      <c r="S89" s="23">
        <v>42414</v>
      </c>
    </row>
    <row r="90" spans="1:19" ht="75" x14ac:dyDescent="0.25">
      <c r="A90" s="18">
        <v>3454</v>
      </c>
      <c r="B90" s="19" t="s">
        <v>3453</v>
      </c>
      <c r="C90" s="19" t="s">
        <v>7564</v>
      </c>
      <c r="D90" s="20">
        <v>700</v>
      </c>
      <c r="E90" s="21">
        <v>705</v>
      </c>
      <c r="F90" s="18" t="s">
        <v>8218</v>
      </c>
      <c r="G90" s="18" t="s">
        <v>8224</v>
      </c>
      <c r="H90" s="18" t="s">
        <v>8246</v>
      </c>
      <c r="I90" s="18">
        <v>1406825159</v>
      </c>
      <c r="J90" s="18">
        <v>1404233159</v>
      </c>
      <c r="K90" s="18" t="b">
        <v>0</v>
      </c>
      <c r="L90" s="18">
        <v>21</v>
      </c>
      <c r="M90" s="18" t="b">
        <v>1</v>
      </c>
      <c r="N90" s="18" t="s">
        <v>8273</v>
      </c>
      <c r="O90" s="18" t="s">
        <v>8274</v>
      </c>
      <c r="P90" s="22">
        <v>101</v>
      </c>
      <c r="Q90" s="22">
        <v>33.57</v>
      </c>
      <c r="R90" s="23">
        <v>41821.698599537034</v>
      </c>
      <c r="S90" s="23">
        <v>41851.698599537034</v>
      </c>
    </row>
    <row r="91" spans="1:19" ht="60" x14ac:dyDescent="0.25">
      <c r="A91" s="18">
        <v>3617</v>
      </c>
      <c r="B91" s="19" t="s">
        <v>3615</v>
      </c>
      <c r="C91" s="19" t="s">
        <v>7727</v>
      </c>
      <c r="D91" s="20">
        <v>740</v>
      </c>
      <c r="E91" s="21">
        <v>880</v>
      </c>
      <c r="F91" s="18" t="s">
        <v>8218</v>
      </c>
      <c r="G91" s="18" t="s">
        <v>8224</v>
      </c>
      <c r="H91" s="18" t="s">
        <v>8246</v>
      </c>
      <c r="I91" s="18">
        <v>1488240000</v>
      </c>
      <c r="J91" s="18">
        <v>1486996729</v>
      </c>
      <c r="K91" s="18" t="b">
        <v>0</v>
      </c>
      <c r="L91" s="18">
        <v>51</v>
      </c>
      <c r="M91" s="18" t="b">
        <v>1</v>
      </c>
      <c r="N91" s="18" t="s">
        <v>8273</v>
      </c>
      <c r="O91" s="18" t="s">
        <v>8274</v>
      </c>
      <c r="P91" s="22">
        <v>119</v>
      </c>
      <c r="Q91" s="22">
        <v>17.25</v>
      </c>
      <c r="R91" s="23">
        <v>42779.610289351855</v>
      </c>
      <c r="S91" s="23">
        <v>42794</v>
      </c>
    </row>
    <row r="92" spans="1:19" ht="60" x14ac:dyDescent="0.25">
      <c r="A92" s="18">
        <v>3367</v>
      </c>
      <c r="B92" s="19" t="s">
        <v>3366</v>
      </c>
      <c r="C92" s="19" t="s">
        <v>7477</v>
      </c>
      <c r="D92" s="20">
        <v>750</v>
      </c>
      <c r="E92" s="21">
        <v>890</v>
      </c>
      <c r="F92" s="18" t="s">
        <v>8218</v>
      </c>
      <c r="G92" s="18" t="s">
        <v>8224</v>
      </c>
      <c r="H92" s="18" t="s">
        <v>8246</v>
      </c>
      <c r="I92" s="18">
        <v>1438467894</v>
      </c>
      <c r="J92" s="18">
        <v>1436307894</v>
      </c>
      <c r="K92" s="18" t="b">
        <v>0</v>
      </c>
      <c r="L92" s="18">
        <v>30</v>
      </c>
      <c r="M92" s="18" t="b">
        <v>1</v>
      </c>
      <c r="N92" s="18" t="s">
        <v>8273</v>
      </c>
      <c r="O92" s="18" t="s">
        <v>8274</v>
      </c>
      <c r="P92" s="22">
        <v>119</v>
      </c>
      <c r="Q92" s="22">
        <v>29.67</v>
      </c>
      <c r="R92" s="23">
        <v>42192.933958333335</v>
      </c>
      <c r="S92" s="23">
        <v>42217.933958333335</v>
      </c>
    </row>
    <row r="93" spans="1:19" ht="60" x14ac:dyDescent="0.25">
      <c r="A93" s="18">
        <v>3552</v>
      </c>
      <c r="B93" s="19" t="s">
        <v>3551</v>
      </c>
      <c r="C93" s="19" t="s">
        <v>7662</v>
      </c>
      <c r="D93" s="20">
        <v>773</v>
      </c>
      <c r="E93" s="21">
        <v>773</v>
      </c>
      <c r="F93" s="18" t="s">
        <v>8218</v>
      </c>
      <c r="G93" s="18" t="s">
        <v>8224</v>
      </c>
      <c r="H93" s="18" t="s">
        <v>8246</v>
      </c>
      <c r="I93" s="18">
        <v>1403964324</v>
      </c>
      <c r="J93" s="18">
        <v>1401372324</v>
      </c>
      <c r="K93" s="18" t="b">
        <v>0</v>
      </c>
      <c r="L93" s="18">
        <v>20</v>
      </c>
      <c r="M93" s="18" t="b">
        <v>1</v>
      </c>
      <c r="N93" s="18" t="s">
        <v>8273</v>
      </c>
      <c r="O93" s="18" t="s">
        <v>8274</v>
      </c>
      <c r="P93" s="22">
        <v>100</v>
      </c>
      <c r="Q93" s="22">
        <v>38.65</v>
      </c>
      <c r="R93" s="23">
        <v>41788.587083333332</v>
      </c>
      <c r="S93" s="23">
        <v>41818.587083333332</v>
      </c>
    </row>
    <row r="94" spans="1:19" ht="60" x14ac:dyDescent="0.25">
      <c r="A94" s="18">
        <v>2796</v>
      </c>
      <c r="B94" s="19" t="s">
        <v>2796</v>
      </c>
      <c r="C94" s="19" t="s">
        <v>6906</v>
      </c>
      <c r="D94" s="20">
        <v>800</v>
      </c>
      <c r="E94" s="21">
        <v>924</v>
      </c>
      <c r="F94" s="18" t="s">
        <v>8218</v>
      </c>
      <c r="G94" s="18" t="s">
        <v>8224</v>
      </c>
      <c r="H94" s="18" t="s">
        <v>8246</v>
      </c>
      <c r="I94" s="18">
        <v>1404564028</v>
      </c>
      <c r="J94" s="18">
        <v>1401972028</v>
      </c>
      <c r="K94" s="18" t="b">
        <v>0</v>
      </c>
      <c r="L94" s="18">
        <v>21</v>
      </c>
      <c r="M94" s="18" t="b">
        <v>1</v>
      </c>
      <c r="N94" s="18" t="s">
        <v>8273</v>
      </c>
      <c r="O94" s="18" t="s">
        <v>8274</v>
      </c>
      <c r="P94" s="22">
        <v>116</v>
      </c>
      <c r="Q94" s="22">
        <v>44</v>
      </c>
      <c r="R94" s="23">
        <v>41795.528101851851</v>
      </c>
      <c r="S94" s="23">
        <v>41825.528101851851</v>
      </c>
    </row>
    <row r="95" spans="1:19" ht="60" x14ac:dyDescent="0.25">
      <c r="A95" s="18">
        <v>2834</v>
      </c>
      <c r="B95" s="19" t="s">
        <v>2834</v>
      </c>
      <c r="C95" s="19" t="s">
        <v>6944</v>
      </c>
      <c r="D95" s="20">
        <v>800</v>
      </c>
      <c r="E95" s="21">
        <v>1360</v>
      </c>
      <c r="F95" s="18" t="s">
        <v>8218</v>
      </c>
      <c r="G95" s="18" t="s">
        <v>8224</v>
      </c>
      <c r="H95" s="18" t="s">
        <v>8246</v>
      </c>
      <c r="I95" s="18">
        <v>1422658930</v>
      </c>
      <c r="J95" s="18">
        <v>1421362930</v>
      </c>
      <c r="K95" s="18" t="b">
        <v>0</v>
      </c>
      <c r="L95" s="18">
        <v>21</v>
      </c>
      <c r="M95" s="18" t="b">
        <v>1</v>
      </c>
      <c r="N95" s="18" t="s">
        <v>8273</v>
      </c>
      <c r="O95" s="18" t="s">
        <v>8274</v>
      </c>
      <c r="P95" s="22">
        <v>170</v>
      </c>
      <c r="Q95" s="22">
        <v>64.760000000000005</v>
      </c>
      <c r="R95" s="23">
        <v>42019.959837962961</v>
      </c>
      <c r="S95" s="23">
        <v>42034.959837962961</v>
      </c>
    </row>
    <row r="96" spans="1:19" ht="60" x14ac:dyDescent="0.25">
      <c r="A96" s="18">
        <v>3283</v>
      </c>
      <c r="B96" s="19" t="s">
        <v>3283</v>
      </c>
      <c r="C96" s="19" t="s">
        <v>7393</v>
      </c>
      <c r="D96" s="20">
        <v>800</v>
      </c>
      <c r="E96" s="21">
        <v>838</v>
      </c>
      <c r="F96" s="18" t="s">
        <v>8218</v>
      </c>
      <c r="G96" s="18" t="s">
        <v>8224</v>
      </c>
      <c r="H96" s="18" t="s">
        <v>8246</v>
      </c>
      <c r="I96" s="18">
        <v>1455138000</v>
      </c>
      <c r="J96" s="18">
        <v>1452448298</v>
      </c>
      <c r="K96" s="18" t="b">
        <v>0</v>
      </c>
      <c r="L96" s="18">
        <v>47</v>
      </c>
      <c r="M96" s="18" t="b">
        <v>1</v>
      </c>
      <c r="N96" s="18" t="s">
        <v>8273</v>
      </c>
      <c r="O96" s="18" t="s">
        <v>8274</v>
      </c>
      <c r="P96" s="22">
        <v>105</v>
      </c>
      <c r="Q96" s="22">
        <v>17.829999999999998</v>
      </c>
      <c r="R96" s="23">
        <v>42379.74418981481</v>
      </c>
      <c r="S96" s="23">
        <v>42410.875</v>
      </c>
    </row>
    <row r="97" spans="1:19" ht="60" x14ac:dyDescent="0.25">
      <c r="A97" s="18">
        <v>3314</v>
      </c>
      <c r="B97" s="19" t="s">
        <v>3314</v>
      </c>
      <c r="C97" s="19" t="s">
        <v>7424</v>
      </c>
      <c r="D97" s="20">
        <v>800</v>
      </c>
      <c r="E97" s="21">
        <v>1686</v>
      </c>
      <c r="F97" s="18" t="s">
        <v>8218</v>
      </c>
      <c r="G97" s="18" t="s">
        <v>8224</v>
      </c>
      <c r="H97" s="18" t="s">
        <v>8246</v>
      </c>
      <c r="I97" s="18">
        <v>1431115500</v>
      </c>
      <c r="J97" s="18">
        <v>1428733511</v>
      </c>
      <c r="K97" s="18" t="b">
        <v>0</v>
      </c>
      <c r="L97" s="18">
        <v>58</v>
      </c>
      <c r="M97" s="18" t="b">
        <v>1</v>
      </c>
      <c r="N97" s="18" t="s">
        <v>8273</v>
      </c>
      <c r="O97" s="18" t="s">
        <v>8274</v>
      </c>
      <c r="P97" s="22">
        <v>211</v>
      </c>
      <c r="Q97" s="22">
        <v>29.07</v>
      </c>
      <c r="R97" s="23">
        <v>42105.267488425925</v>
      </c>
      <c r="S97" s="23">
        <v>42132.836805555555</v>
      </c>
    </row>
    <row r="98" spans="1:19" ht="60" x14ac:dyDescent="0.25">
      <c r="A98" s="18">
        <v>3327</v>
      </c>
      <c r="B98" s="19" t="s">
        <v>3327</v>
      </c>
      <c r="C98" s="19" t="s">
        <v>7437</v>
      </c>
      <c r="D98" s="20">
        <v>800</v>
      </c>
      <c r="E98" s="21">
        <v>810</v>
      </c>
      <c r="F98" s="18" t="s">
        <v>8218</v>
      </c>
      <c r="G98" s="18" t="s">
        <v>8224</v>
      </c>
      <c r="H98" s="18" t="s">
        <v>8246</v>
      </c>
      <c r="I98" s="18">
        <v>1462697966</v>
      </c>
      <c r="J98" s="18">
        <v>1460105966</v>
      </c>
      <c r="K98" s="18" t="b">
        <v>0</v>
      </c>
      <c r="L98" s="18">
        <v>33</v>
      </c>
      <c r="M98" s="18" t="b">
        <v>1</v>
      </c>
      <c r="N98" s="18" t="s">
        <v>8273</v>
      </c>
      <c r="O98" s="18" t="s">
        <v>8274</v>
      </c>
      <c r="P98" s="22">
        <v>101</v>
      </c>
      <c r="Q98" s="22">
        <v>24.55</v>
      </c>
      <c r="R98" s="23">
        <v>42468.374606481477</v>
      </c>
      <c r="S98" s="23">
        <v>42498.374606481477</v>
      </c>
    </row>
    <row r="99" spans="1:19" ht="60" x14ac:dyDescent="0.25">
      <c r="A99" s="18">
        <v>3608</v>
      </c>
      <c r="B99" s="19" t="s">
        <v>3607</v>
      </c>
      <c r="C99" s="19" t="s">
        <v>7718</v>
      </c>
      <c r="D99" s="20">
        <v>800</v>
      </c>
      <c r="E99" s="21">
        <v>800</v>
      </c>
      <c r="F99" s="18" t="s">
        <v>8218</v>
      </c>
      <c r="G99" s="18" t="s">
        <v>8224</v>
      </c>
      <c r="H99" s="18" t="s">
        <v>8246</v>
      </c>
      <c r="I99" s="18">
        <v>1466172000</v>
      </c>
      <c r="J99" s="18">
        <v>1463418090</v>
      </c>
      <c r="K99" s="18" t="b">
        <v>0</v>
      </c>
      <c r="L99" s="18">
        <v>27</v>
      </c>
      <c r="M99" s="18" t="b">
        <v>1</v>
      </c>
      <c r="N99" s="18" t="s">
        <v>8273</v>
      </c>
      <c r="O99" s="18" t="s">
        <v>8274</v>
      </c>
      <c r="P99" s="22">
        <v>100</v>
      </c>
      <c r="Q99" s="22">
        <v>29.63</v>
      </c>
      <c r="R99" s="23">
        <v>42506.709375000006</v>
      </c>
      <c r="S99" s="23">
        <v>42538.583333333328</v>
      </c>
    </row>
    <row r="100" spans="1:19" ht="60" x14ac:dyDescent="0.25">
      <c r="A100" s="18">
        <v>1296</v>
      </c>
      <c r="B100" s="19" t="s">
        <v>1297</v>
      </c>
      <c r="C100" s="19" t="s">
        <v>5406</v>
      </c>
      <c r="D100" s="20">
        <v>850</v>
      </c>
      <c r="E100" s="21">
        <v>1200</v>
      </c>
      <c r="F100" s="18" t="s">
        <v>8218</v>
      </c>
      <c r="G100" s="18" t="s">
        <v>8224</v>
      </c>
      <c r="H100" s="18" t="s">
        <v>8246</v>
      </c>
      <c r="I100" s="18">
        <v>1457914373</v>
      </c>
      <c r="J100" s="18">
        <v>1456189973</v>
      </c>
      <c r="K100" s="18" t="b">
        <v>0</v>
      </c>
      <c r="L100" s="18">
        <v>23</v>
      </c>
      <c r="M100" s="18" t="b">
        <v>1</v>
      </c>
      <c r="N100" s="18" t="s">
        <v>8273</v>
      </c>
      <c r="O100" s="18" t="s">
        <v>8274</v>
      </c>
      <c r="P100" s="22">
        <v>141</v>
      </c>
      <c r="Q100" s="22">
        <v>52.17</v>
      </c>
      <c r="R100" s="23">
        <v>42423.050613425927</v>
      </c>
      <c r="S100" s="23">
        <v>42443.008946759262</v>
      </c>
    </row>
    <row r="101" spans="1:19" ht="60" x14ac:dyDescent="0.25">
      <c r="A101" s="18">
        <v>3982</v>
      </c>
      <c r="B101" s="19" t="s">
        <v>3978</v>
      </c>
      <c r="C101" s="19" t="s">
        <v>8088</v>
      </c>
      <c r="D101" s="20">
        <v>850</v>
      </c>
      <c r="E101" s="21">
        <v>170</v>
      </c>
      <c r="F101" s="18" t="s">
        <v>8220</v>
      </c>
      <c r="G101" s="18" t="s">
        <v>8224</v>
      </c>
      <c r="H101" s="18" t="s">
        <v>8246</v>
      </c>
      <c r="I101" s="18">
        <v>1436297180</v>
      </c>
      <c r="J101" s="18">
        <v>1431113180</v>
      </c>
      <c r="K101" s="18" t="b">
        <v>0</v>
      </c>
      <c r="L101" s="18">
        <v>5</v>
      </c>
      <c r="M101" s="18" t="b">
        <v>0</v>
      </c>
      <c r="N101" s="18" t="s">
        <v>8273</v>
      </c>
      <c r="O101" s="18" t="s">
        <v>8274</v>
      </c>
      <c r="P101" s="22">
        <v>20</v>
      </c>
      <c r="Q101" s="22">
        <v>34</v>
      </c>
      <c r="R101" s="23">
        <v>42132.809953703705</v>
      </c>
      <c r="S101" s="23">
        <v>42192.809953703705</v>
      </c>
    </row>
    <row r="102" spans="1:19" ht="60" x14ac:dyDescent="0.25">
      <c r="A102" s="18">
        <v>2783</v>
      </c>
      <c r="B102" s="19" t="s">
        <v>2783</v>
      </c>
      <c r="C102" s="19" t="s">
        <v>6893</v>
      </c>
      <c r="D102" s="20">
        <v>1000</v>
      </c>
      <c r="E102" s="21">
        <v>1145</v>
      </c>
      <c r="F102" s="18" t="s">
        <v>8218</v>
      </c>
      <c r="G102" s="18" t="s">
        <v>8224</v>
      </c>
      <c r="H102" s="18" t="s">
        <v>8246</v>
      </c>
      <c r="I102" s="18">
        <v>1429793446</v>
      </c>
      <c r="J102" s="18">
        <v>1428583846</v>
      </c>
      <c r="K102" s="18" t="b">
        <v>0</v>
      </c>
      <c r="L102" s="18">
        <v>61</v>
      </c>
      <c r="M102" s="18" t="b">
        <v>1</v>
      </c>
      <c r="N102" s="18" t="s">
        <v>8273</v>
      </c>
      <c r="O102" s="18" t="s">
        <v>8274</v>
      </c>
      <c r="P102" s="22">
        <v>115</v>
      </c>
      <c r="Q102" s="22">
        <v>18.77</v>
      </c>
      <c r="R102" s="23">
        <v>42103.535254629634</v>
      </c>
      <c r="S102" s="23">
        <v>42117.535254629634</v>
      </c>
    </row>
    <row r="103" spans="1:19" ht="60" x14ac:dyDescent="0.25">
      <c r="A103" s="18">
        <v>2800</v>
      </c>
      <c r="B103" s="19" t="s">
        <v>2800</v>
      </c>
      <c r="C103" s="19" t="s">
        <v>6910</v>
      </c>
      <c r="D103" s="20">
        <v>1000</v>
      </c>
      <c r="E103" s="21">
        <v>1330</v>
      </c>
      <c r="F103" s="18" t="s">
        <v>8218</v>
      </c>
      <c r="G103" s="18" t="s">
        <v>8224</v>
      </c>
      <c r="H103" s="18" t="s">
        <v>8246</v>
      </c>
      <c r="I103" s="18">
        <v>1420377366</v>
      </c>
      <c r="J103" s="18">
        <v>1415193366</v>
      </c>
      <c r="K103" s="18" t="b">
        <v>0</v>
      </c>
      <c r="L103" s="18">
        <v>31</v>
      </c>
      <c r="M103" s="18" t="b">
        <v>1</v>
      </c>
      <c r="N103" s="18" t="s">
        <v>8273</v>
      </c>
      <c r="O103" s="18" t="s">
        <v>8274</v>
      </c>
      <c r="P103" s="22">
        <v>133</v>
      </c>
      <c r="Q103" s="22">
        <v>42.9</v>
      </c>
      <c r="R103" s="23">
        <v>41948.552847222221</v>
      </c>
      <c r="S103" s="23">
        <v>42008.552847222221</v>
      </c>
    </row>
    <row r="104" spans="1:19" ht="60" x14ac:dyDescent="0.25">
      <c r="A104" s="18">
        <v>2804</v>
      </c>
      <c r="B104" s="19" t="s">
        <v>2804</v>
      </c>
      <c r="C104" s="19" t="s">
        <v>6914</v>
      </c>
      <c r="D104" s="20">
        <v>1000</v>
      </c>
      <c r="E104" s="21">
        <v>1150</v>
      </c>
      <c r="F104" s="18" t="s">
        <v>8218</v>
      </c>
      <c r="G104" s="18" t="s">
        <v>8224</v>
      </c>
      <c r="H104" s="18" t="s">
        <v>8246</v>
      </c>
      <c r="I104" s="18">
        <v>1411987990</v>
      </c>
      <c r="J104" s="18">
        <v>1409395990</v>
      </c>
      <c r="K104" s="18" t="b">
        <v>0</v>
      </c>
      <c r="L104" s="18">
        <v>23</v>
      </c>
      <c r="M104" s="18" t="b">
        <v>1</v>
      </c>
      <c r="N104" s="18" t="s">
        <v>8273</v>
      </c>
      <c r="O104" s="18" t="s">
        <v>8274</v>
      </c>
      <c r="P104" s="22">
        <v>115</v>
      </c>
      <c r="Q104" s="22">
        <v>50</v>
      </c>
      <c r="R104" s="23">
        <v>41881.453587962962</v>
      </c>
      <c r="S104" s="23">
        <v>41911.453587962962</v>
      </c>
    </row>
    <row r="105" spans="1:19" ht="75" x14ac:dyDescent="0.25">
      <c r="A105" s="18">
        <v>2821</v>
      </c>
      <c r="B105" s="19" t="s">
        <v>2821</v>
      </c>
      <c r="C105" s="19" t="s">
        <v>6931</v>
      </c>
      <c r="D105" s="20">
        <v>1000</v>
      </c>
      <c r="E105" s="21">
        <v>1000</v>
      </c>
      <c r="F105" s="18" t="s">
        <v>8218</v>
      </c>
      <c r="G105" s="18" t="s">
        <v>8224</v>
      </c>
      <c r="H105" s="18" t="s">
        <v>8246</v>
      </c>
      <c r="I105" s="18">
        <v>1411510135</v>
      </c>
      <c r="J105" s="18">
        <v>1408918135</v>
      </c>
      <c r="K105" s="18" t="b">
        <v>0</v>
      </c>
      <c r="L105" s="18">
        <v>35</v>
      </c>
      <c r="M105" s="18" t="b">
        <v>1</v>
      </c>
      <c r="N105" s="18" t="s">
        <v>8273</v>
      </c>
      <c r="O105" s="18" t="s">
        <v>8274</v>
      </c>
      <c r="P105" s="22">
        <v>100</v>
      </c>
      <c r="Q105" s="22">
        <v>28.57</v>
      </c>
      <c r="R105" s="23">
        <v>41875.922858796301</v>
      </c>
      <c r="S105" s="23">
        <v>41905.922858796301</v>
      </c>
    </row>
    <row r="106" spans="1:19" ht="60" x14ac:dyDescent="0.25">
      <c r="A106" s="18">
        <v>2835</v>
      </c>
      <c r="B106" s="19" t="s">
        <v>2835</v>
      </c>
      <c r="C106" s="19" t="s">
        <v>6945</v>
      </c>
      <c r="D106" s="20">
        <v>1000</v>
      </c>
      <c r="E106" s="21">
        <v>1870.99</v>
      </c>
      <c r="F106" s="18" t="s">
        <v>8218</v>
      </c>
      <c r="G106" s="18" t="s">
        <v>8224</v>
      </c>
      <c r="H106" s="18" t="s">
        <v>8246</v>
      </c>
      <c r="I106" s="18">
        <v>1449273600</v>
      </c>
      <c r="J106" s="18">
        <v>1446742417</v>
      </c>
      <c r="K106" s="18" t="b">
        <v>0</v>
      </c>
      <c r="L106" s="18">
        <v>93</v>
      </c>
      <c r="M106" s="18" t="b">
        <v>1</v>
      </c>
      <c r="N106" s="18" t="s">
        <v>8273</v>
      </c>
      <c r="O106" s="18" t="s">
        <v>8274</v>
      </c>
      <c r="P106" s="22">
        <v>187</v>
      </c>
      <c r="Q106" s="22">
        <v>20.12</v>
      </c>
      <c r="R106" s="23">
        <v>42313.703900462962</v>
      </c>
      <c r="S106" s="23">
        <v>42343</v>
      </c>
    </row>
    <row r="107" spans="1:19" ht="60" x14ac:dyDescent="0.25">
      <c r="A107" s="18">
        <v>2841</v>
      </c>
      <c r="B107" s="19" t="s">
        <v>2841</v>
      </c>
      <c r="C107" s="19" t="s">
        <v>6951</v>
      </c>
      <c r="D107" s="20">
        <v>1000</v>
      </c>
      <c r="E107" s="21">
        <v>10</v>
      </c>
      <c r="F107" s="18" t="s">
        <v>8220</v>
      </c>
      <c r="G107" s="18" t="s">
        <v>8224</v>
      </c>
      <c r="H107" s="18" t="s">
        <v>8246</v>
      </c>
      <c r="I107" s="18">
        <v>1450032297</v>
      </c>
      <c r="J107" s="18">
        <v>1444844697</v>
      </c>
      <c r="K107" s="18" t="b">
        <v>0</v>
      </c>
      <c r="L107" s="18">
        <v>1</v>
      </c>
      <c r="M107" s="18" t="b">
        <v>0</v>
      </c>
      <c r="N107" s="18" t="s">
        <v>8273</v>
      </c>
      <c r="O107" s="18" t="s">
        <v>8274</v>
      </c>
      <c r="P107" s="22">
        <v>1</v>
      </c>
      <c r="Q107" s="22">
        <v>10</v>
      </c>
      <c r="R107" s="23">
        <v>42291.739548611105</v>
      </c>
      <c r="S107" s="23">
        <v>42351.781215277777</v>
      </c>
    </row>
    <row r="108" spans="1:19" ht="45" x14ac:dyDescent="0.25">
      <c r="A108" s="18">
        <v>2854</v>
      </c>
      <c r="B108" s="19" t="s">
        <v>2854</v>
      </c>
      <c r="C108" s="19" t="s">
        <v>6964</v>
      </c>
      <c r="D108" s="20">
        <v>1000</v>
      </c>
      <c r="E108" s="21">
        <v>417</v>
      </c>
      <c r="F108" s="18" t="s">
        <v>8220</v>
      </c>
      <c r="G108" s="18" t="s">
        <v>8224</v>
      </c>
      <c r="H108" s="18" t="s">
        <v>8246</v>
      </c>
      <c r="I108" s="18">
        <v>1431018719</v>
      </c>
      <c r="J108" s="18">
        <v>1429290719</v>
      </c>
      <c r="K108" s="18" t="b">
        <v>0</v>
      </c>
      <c r="L108" s="18">
        <v>14</v>
      </c>
      <c r="M108" s="18" t="b">
        <v>0</v>
      </c>
      <c r="N108" s="18" t="s">
        <v>8273</v>
      </c>
      <c r="O108" s="18" t="s">
        <v>8274</v>
      </c>
      <c r="P108" s="22">
        <v>42</v>
      </c>
      <c r="Q108" s="22">
        <v>29.79</v>
      </c>
      <c r="R108" s="23">
        <v>42111.71665509259</v>
      </c>
      <c r="S108" s="23">
        <v>42131.71665509259</v>
      </c>
    </row>
    <row r="109" spans="1:19" ht="60" x14ac:dyDescent="0.25">
      <c r="A109" s="18">
        <v>2915</v>
      </c>
      <c r="B109" s="19" t="s">
        <v>2915</v>
      </c>
      <c r="C109" s="19" t="s">
        <v>7025</v>
      </c>
      <c r="D109" s="20">
        <v>1000</v>
      </c>
      <c r="E109" s="21">
        <v>611</v>
      </c>
      <c r="F109" s="18" t="s">
        <v>8220</v>
      </c>
      <c r="G109" s="18" t="s">
        <v>8224</v>
      </c>
      <c r="H109" s="18" t="s">
        <v>8246</v>
      </c>
      <c r="I109" s="18">
        <v>1458117190</v>
      </c>
      <c r="J109" s="18">
        <v>1455528790</v>
      </c>
      <c r="K109" s="18" t="b">
        <v>0</v>
      </c>
      <c r="L109" s="18">
        <v>3</v>
      </c>
      <c r="M109" s="18" t="b">
        <v>0</v>
      </c>
      <c r="N109" s="18" t="s">
        <v>8273</v>
      </c>
      <c r="O109" s="18" t="s">
        <v>8274</v>
      </c>
      <c r="P109" s="22">
        <v>61</v>
      </c>
      <c r="Q109" s="22">
        <v>203.67</v>
      </c>
      <c r="R109" s="23">
        <v>42415.398032407407</v>
      </c>
      <c r="S109" s="23">
        <v>42445.356365740736</v>
      </c>
    </row>
    <row r="110" spans="1:19" ht="60" x14ac:dyDescent="0.25">
      <c r="A110" s="18">
        <v>3134</v>
      </c>
      <c r="B110" s="19" t="s">
        <v>3134</v>
      </c>
      <c r="C110" s="19" t="s">
        <v>7244</v>
      </c>
      <c r="D110" s="20">
        <v>1000</v>
      </c>
      <c r="E110" s="21">
        <v>225</v>
      </c>
      <c r="F110" s="18" t="s">
        <v>8221</v>
      </c>
      <c r="G110" s="18" t="s">
        <v>8224</v>
      </c>
      <c r="H110" s="18" t="s">
        <v>8246</v>
      </c>
      <c r="I110" s="18">
        <v>1490631419</v>
      </c>
      <c r="J110" s="18">
        <v>1488820619</v>
      </c>
      <c r="K110" s="18" t="b">
        <v>0</v>
      </c>
      <c r="L110" s="18">
        <v>12</v>
      </c>
      <c r="M110" s="18" t="b">
        <v>0</v>
      </c>
      <c r="N110" s="18" t="s">
        <v>8273</v>
      </c>
      <c r="O110" s="18" t="s">
        <v>8274</v>
      </c>
      <c r="P110" s="22">
        <v>23</v>
      </c>
      <c r="Q110" s="22">
        <v>18.75</v>
      </c>
      <c r="R110" s="23">
        <v>42800.720127314817</v>
      </c>
      <c r="S110" s="23">
        <v>42821.678460648152</v>
      </c>
    </row>
    <row r="111" spans="1:19" ht="60" x14ac:dyDescent="0.25">
      <c r="A111" s="18">
        <v>3185</v>
      </c>
      <c r="B111" s="19" t="s">
        <v>3185</v>
      </c>
      <c r="C111" s="19" t="s">
        <v>7295</v>
      </c>
      <c r="D111" s="20">
        <v>1000</v>
      </c>
      <c r="E111" s="21">
        <v>1000</v>
      </c>
      <c r="F111" s="18" t="s">
        <v>8218</v>
      </c>
      <c r="G111" s="18" t="s">
        <v>8224</v>
      </c>
      <c r="H111" s="18" t="s">
        <v>8246</v>
      </c>
      <c r="I111" s="18">
        <v>1405553241</v>
      </c>
      <c r="J111" s="18">
        <v>1404948441</v>
      </c>
      <c r="K111" s="18" t="b">
        <v>1</v>
      </c>
      <c r="L111" s="18">
        <v>24</v>
      </c>
      <c r="M111" s="18" t="b">
        <v>1</v>
      </c>
      <c r="N111" s="18" t="s">
        <v>8273</v>
      </c>
      <c r="O111" s="18" t="s">
        <v>8274</v>
      </c>
      <c r="P111" s="22">
        <v>100</v>
      </c>
      <c r="Q111" s="22">
        <v>41.67</v>
      </c>
      <c r="R111" s="23">
        <v>41829.977326388893</v>
      </c>
      <c r="S111" s="23">
        <v>41836.977326388893</v>
      </c>
    </row>
    <row r="112" spans="1:19" ht="60" x14ac:dyDescent="0.25">
      <c r="A112" s="18">
        <v>3323</v>
      </c>
      <c r="B112" s="19" t="s">
        <v>3323</v>
      </c>
      <c r="C112" s="19" t="s">
        <v>7433</v>
      </c>
      <c r="D112" s="20">
        <v>1000</v>
      </c>
      <c r="E112" s="21">
        <v>1259</v>
      </c>
      <c r="F112" s="18" t="s">
        <v>8218</v>
      </c>
      <c r="G112" s="18" t="s">
        <v>8224</v>
      </c>
      <c r="H112" s="18" t="s">
        <v>8246</v>
      </c>
      <c r="I112" s="18">
        <v>1474793208</v>
      </c>
      <c r="J112" s="18">
        <v>1472201208</v>
      </c>
      <c r="K112" s="18" t="b">
        <v>0</v>
      </c>
      <c r="L112" s="18">
        <v>49</v>
      </c>
      <c r="M112" s="18" t="b">
        <v>1</v>
      </c>
      <c r="N112" s="18" t="s">
        <v>8273</v>
      </c>
      <c r="O112" s="18" t="s">
        <v>8274</v>
      </c>
      <c r="P112" s="22">
        <v>126</v>
      </c>
      <c r="Q112" s="22">
        <v>25.69</v>
      </c>
      <c r="R112" s="23">
        <v>42608.36583333333</v>
      </c>
      <c r="S112" s="23">
        <v>42638.36583333333</v>
      </c>
    </row>
    <row r="113" spans="1:19" ht="60" x14ac:dyDescent="0.25">
      <c r="A113" s="18">
        <v>3329</v>
      </c>
      <c r="B113" s="19" t="s">
        <v>3329</v>
      </c>
      <c r="C113" s="19" t="s">
        <v>7439</v>
      </c>
      <c r="D113" s="20">
        <v>1000</v>
      </c>
      <c r="E113" s="21">
        <v>1168</v>
      </c>
      <c r="F113" s="18" t="s">
        <v>8218</v>
      </c>
      <c r="G113" s="18" t="s">
        <v>8224</v>
      </c>
      <c r="H113" s="18" t="s">
        <v>8246</v>
      </c>
      <c r="I113" s="18">
        <v>1406502000</v>
      </c>
      <c r="J113" s="18">
        <v>1405583108</v>
      </c>
      <c r="K113" s="18" t="b">
        <v>0</v>
      </c>
      <c r="L113" s="18">
        <v>26</v>
      </c>
      <c r="M113" s="18" t="b">
        <v>1</v>
      </c>
      <c r="N113" s="18" t="s">
        <v>8273</v>
      </c>
      <c r="O113" s="18" t="s">
        <v>8274</v>
      </c>
      <c r="P113" s="22">
        <v>117</v>
      </c>
      <c r="Q113" s="22">
        <v>44.92</v>
      </c>
      <c r="R113" s="23">
        <v>41837.323009259257</v>
      </c>
      <c r="S113" s="23">
        <v>41847.958333333336</v>
      </c>
    </row>
    <row r="114" spans="1:19" ht="60" x14ac:dyDescent="0.25">
      <c r="A114" s="18">
        <v>3446</v>
      </c>
      <c r="B114" s="19" t="s">
        <v>3445</v>
      </c>
      <c r="C114" s="19" t="s">
        <v>7556</v>
      </c>
      <c r="D114" s="20">
        <v>1000</v>
      </c>
      <c r="E114" s="21">
        <v>1082</v>
      </c>
      <c r="F114" s="18" t="s">
        <v>8218</v>
      </c>
      <c r="G114" s="18" t="s">
        <v>8224</v>
      </c>
      <c r="H114" s="18" t="s">
        <v>8246</v>
      </c>
      <c r="I114" s="18">
        <v>1423138800</v>
      </c>
      <c r="J114" s="18">
        <v>1421092725</v>
      </c>
      <c r="K114" s="18" t="b">
        <v>0</v>
      </c>
      <c r="L114" s="18">
        <v>25</v>
      </c>
      <c r="M114" s="18" t="b">
        <v>1</v>
      </c>
      <c r="N114" s="18" t="s">
        <v>8273</v>
      </c>
      <c r="O114" s="18" t="s">
        <v>8274</v>
      </c>
      <c r="P114" s="22">
        <v>108</v>
      </c>
      <c r="Q114" s="22">
        <v>43.28</v>
      </c>
      <c r="R114" s="23">
        <v>42016.832465277781</v>
      </c>
      <c r="S114" s="23">
        <v>42040.513888888891</v>
      </c>
    </row>
    <row r="115" spans="1:19" ht="60" x14ac:dyDescent="0.25">
      <c r="A115" s="18">
        <v>3512</v>
      </c>
      <c r="B115" s="19" t="s">
        <v>3511</v>
      </c>
      <c r="C115" s="19" t="s">
        <v>7622</v>
      </c>
      <c r="D115" s="20">
        <v>1000</v>
      </c>
      <c r="E115" s="21">
        <v>1000</v>
      </c>
      <c r="F115" s="18" t="s">
        <v>8218</v>
      </c>
      <c r="G115" s="18" t="s">
        <v>8224</v>
      </c>
      <c r="H115" s="18" t="s">
        <v>8246</v>
      </c>
      <c r="I115" s="18">
        <v>1429789992</v>
      </c>
      <c r="J115" s="18">
        <v>1424609592</v>
      </c>
      <c r="K115" s="18" t="b">
        <v>0</v>
      </c>
      <c r="L115" s="18">
        <v>17</v>
      </c>
      <c r="M115" s="18" t="b">
        <v>1</v>
      </c>
      <c r="N115" s="18" t="s">
        <v>8273</v>
      </c>
      <c r="O115" s="18" t="s">
        <v>8274</v>
      </c>
      <c r="P115" s="22">
        <v>100</v>
      </c>
      <c r="Q115" s="22">
        <v>58.82</v>
      </c>
      <c r="R115" s="23">
        <v>42057.536944444444</v>
      </c>
      <c r="S115" s="23">
        <v>42117.49527777778</v>
      </c>
    </row>
    <row r="116" spans="1:19" ht="60" x14ac:dyDescent="0.25">
      <c r="A116" s="18">
        <v>3549</v>
      </c>
      <c r="B116" s="19" t="s">
        <v>3548</v>
      </c>
      <c r="C116" s="19" t="s">
        <v>7659</v>
      </c>
      <c r="D116" s="20">
        <v>1000</v>
      </c>
      <c r="E116" s="21">
        <v>1020</v>
      </c>
      <c r="F116" s="18" t="s">
        <v>8218</v>
      </c>
      <c r="G116" s="18" t="s">
        <v>8224</v>
      </c>
      <c r="H116" s="18" t="s">
        <v>8246</v>
      </c>
      <c r="I116" s="18">
        <v>1441358873</v>
      </c>
      <c r="J116" s="18">
        <v>1438939673</v>
      </c>
      <c r="K116" s="18" t="b">
        <v>0</v>
      </c>
      <c r="L116" s="18">
        <v>42</v>
      </c>
      <c r="M116" s="18" t="b">
        <v>1</v>
      </c>
      <c r="N116" s="18" t="s">
        <v>8273</v>
      </c>
      <c r="O116" s="18" t="s">
        <v>8274</v>
      </c>
      <c r="P116" s="22">
        <v>102</v>
      </c>
      <c r="Q116" s="22">
        <v>24.29</v>
      </c>
      <c r="R116" s="23">
        <v>42223.394363425927</v>
      </c>
      <c r="S116" s="23">
        <v>42251.394363425927</v>
      </c>
    </row>
    <row r="117" spans="1:19" ht="45" x14ac:dyDescent="0.25">
      <c r="A117" s="18">
        <v>3564</v>
      </c>
      <c r="B117" s="19" t="s">
        <v>3563</v>
      </c>
      <c r="C117" s="19" t="s">
        <v>7674</v>
      </c>
      <c r="D117" s="20">
        <v>1000</v>
      </c>
      <c r="E117" s="21">
        <v>1005</v>
      </c>
      <c r="F117" s="18" t="s">
        <v>8218</v>
      </c>
      <c r="G117" s="18" t="s">
        <v>8224</v>
      </c>
      <c r="H117" s="18" t="s">
        <v>8246</v>
      </c>
      <c r="I117" s="18">
        <v>1444060800</v>
      </c>
      <c r="J117" s="18">
        <v>1440082649</v>
      </c>
      <c r="K117" s="18" t="b">
        <v>0</v>
      </c>
      <c r="L117" s="18">
        <v>17</v>
      </c>
      <c r="M117" s="18" t="b">
        <v>1</v>
      </c>
      <c r="N117" s="18" t="s">
        <v>8273</v>
      </c>
      <c r="O117" s="18" t="s">
        <v>8274</v>
      </c>
      <c r="P117" s="22">
        <v>101</v>
      </c>
      <c r="Q117" s="22">
        <v>59.12</v>
      </c>
      <c r="R117" s="23">
        <v>42236.623252314821</v>
      </c>
      <c r="S117" s="23">
        <v>42282.666666666672</v>
      </c>
    </row>
    <row r="118" spans="1:19" ht="60" x14ac:dyDescent="0.25">
      <c r="A118" s="18">
        <v>3567</v>
      </c>
      <c r="B118" s="19" t="s">
        <v>3566</v>
      </c>
      <c r="C118" s="19" t="s">
        <v>7677</v>
      </c>
      <c r="D118" s="20">
        <v>1000</v>
      </c>
      <c r="E118" s="21">
        <v>1088</v>
      </c>
      <c r="F118" s="18" t="s">
        <v>8218</v>
      </c>
      <c r="G118" s="18" t="s">
        <v>8224</v>
      </c>
      <c r="H118" s="18" t="s">
        <v>8246</v>
      </c>
      <c r="I118" s="18">
        <v>1433964444</v>
      </c>
      <c r="J118" s="18">
        <v>1431372444</v>
      </c>
      <c r="K118" s="18" t="b">
        <v>0</v>
      </c>
      <c r="L118" s="18">
        <v>41</v>
      </c>
      <c r="M118" s="18" t="b">
        <v>1</v>
      </c>
      <c r="N118" s="18" t="s">
        <v>8273</v>
      </c>
      <c r="O118" s="18" t="s">
        <v>8274</v>
      </c>
      <c r="P118" s="22">
        <v>109</v>
      </c>
      <c r="Q118" s="22">
        <v>26.54</v>
      </c>
      <c r="R118" s="23">
        <v>42135.810694444444</v>
      </c>
      <c r="S118" s="23">
        <v>42165.810694444444</v>
      </c>
    </row>
    <row r="119" spans="1:19" ht="60" x14ac:dyDescent="0.25">
      <c r="A119" s="18">
        <v>3610</v>
      </c>
      <c r="B119" s="19" t="s">
        <v>3609</v>
      </c>
      <c r="C119" s="19" t="s">
        <v>7720</v>
      </c>
      <c r="D119" s="20">
        <v>1000</v>
      </c>
      <c r="E119" s="21">
        <v>1623</v>
      </c>
      <c r="F119" s="18" t="s">
        <v>8218</v>
      </c>
      <c r="G119" s="18" t="s">
        <v>8224</v>
      </c>
      <c r="H119" s="18" t="s">
        <v>8246</v>
      </c>
      <c r="I119" s="18">
        <v>1439806936</v>
      </c>
      <c r="J119" s="18">
        <v>1437214936</v>
      </c>
      <c r="K119" s="18" t="b">
        <v>0</v>
      </c>
      <c r="L119" s="18">
        <v>31</v>
      </c>
      <c r="M119" s="18" t="b">
        <v>1</v>
      </c>
      <c r="N119" s="18" t="s">
        <v>8273</v>
      </c>
      <c r="O119" s="18" t="s">
        <v>8274</v>
      </c>
      <c r="P119" s="22">
        <v>162</v>
      </c>
      <c r="Q119" s="22">
        <v>52.35</v>
      </c>
      <c r="R119" s="23">
        <v>42203.432129629626</v>
      </c>
      <c r="S119" s="23">
        <v>42233.432129629626</v>
      </c>
    </row>
    <row r="120" spans="1:19" ht="60" x14ac:dyDescent="0.25">
      <c r="A120" s="18">
        <v>3669</v>
      </c>
      <c r="B120" s="19" t="s">
        <v>3666</v>
      </c>
      <c r="C120" s="19" t="s">
        <v>7779</v>
      </c>
      <c r="D120" s="20">
        <v>1000</v>
      </c>
      <c r="E120" s="21">
        <v>1382</v>
      </c>
      <c r="F120" s="18" t="s">
        <v>8218</v>
      </c>
      <c r="G120" s="18" t="s">
        <v>8224</v>
      </c>
      <c r="H120" s="18" t="s">
        <v>8246</v>
      </c>
      <c r="I120" s="18">
        <v>1434039137</v>
      </c>
      <c r="J120" s="18">
        <v>1431447137</v>
      </c>
      <c r="K120" s="18" t="b">
        <v>0</v>
      </c>
      <c r="L120" s="18">
        <v>17</v>
      </c>
      <c r="M120" s="18" t="b">
        <v>1</v>
      </c>
      <c r="N120" s="18" t="s">
        <v>8273</v>
      </c>
      <c r="O120" s="18" t="s">
        <v>8274</v>
      </c>
      <c r="P120" s="22">
        <v>138</v>
      </c>
      <c r="Q120" s="22">
        <v>81.290000000000006</v>
      </c>
      <c r="R120" s="23">
        <v>42136.675196759257</v>
      </c>
      <c r="S120" s="23">
        <v>42166.675196759257</v>
      </c>
    </row>
    <row r="121" spans="1:19" ht="45" x14ac:dyDescent="0.25">
      <c r="A121" s="18">
        <v>3709</v>
      </c>
      <c r="B121" s="19" t="s">
        <v>3706</v>
      </c>
      <c r="C121" s="19" t="s">
        <v>7819</v>
      </c>
      <c r="D121" s="20">
        <v>1000</v>
      </c>
      <c r="E121" s="21">
        <v>1082.5</v>
      </c>
      <c r="F121" s="18" t="s">
        <v>8218</v>
      </c>
      <c r="G121" s="18" t="s">
        <v>8224</v>
      </c>
      <c r="H121" s="18" t="s">
        <v>8246</v>
      </c>
      <c r="I121" s="18">
        <v>1403715546</v>
      </c>
      <c r="J121" s="18">
        <v>1401123546</v>
      </c>
      <c r="K121" s="18" t="b">
        <v>0</v>
      </c>
      <c r="L121" s="18">
        <v>35</v>
      </c>
      <c r="M121" s="18" t="b">
        <v>1</v>
      </c>
      <c r="N121" s="18" t="s">
        <v>8273</v>
      </c>
      <c r="O121" s="18" t="s">
        <v>8274</v>
      </c>
      <c r="P121" s="22">
        <v>108</v>
      </c>
      <c r="Q121" s="22">
        <v>30.93</v>
      </c>
      <c r="R121" s="23">
        <v>41785.707708333335</v>
      </c>
      <c r="S121" s="23">
        <v>41815.707708333335</v>
      </c>
    </row>
    <row r="122" spans="1:19" ht="60" x14ac:dyDescent="0.25">
      <c r="A122" s="18">
        <v>3808</v>
      </c>
      <c r="B122" s="19" t="s">
        <v>3805</v>
      </c>
      <c r="C122" s="19" t="s">
        <v>7918</v>
      </c>
      <c r="D122" s="20">
        <v>1000</v>
      </c>
      <c r="E122" s="21">
        <v>1000</v>
      </c>
      <c r="F122" s="18" t="s">
        <v>8218</v>
      </c>
      <c r="G122" s="18" t="s">
        <v>8224</v>
      </c>
      <c r="H122" s="18" t="s">
        <v>8246</v>
      </c>
      <c r="I122" s="18">
        <v>1429955619</v>
      </c>
      <c r="J122" s="18">
        <v>1424775219</v>
      </c>
      <c r="K122" s="18" t="b">
        <v>0</v>
      </c>
      <c r="L122" s="18">
        <v>24</v>
      </c>
      <c r="M122" s="18" t="b">
        <v>1</v>
      </c>
      <c r="N122" s="18" t="s">
        <v>8273</v>
      </c>
      <c r="O122" s="18" t="s">
        <v>8274</v>
      </c>
      <c r="P122" s="22">
        <v>100</v>
      </c>
      <c r="Q122" s="22">
        <v>41.67</v>
      </c>
      <c r="R122" s="23">
        <v>42059.453923611116</v>
      </c>
      <c r="S122" s="23">
        <v>42119.412256944444</v>
      </c>
    </row>
    <row r="123" spans="1:19" ht="60" x14ac:dyDescent="0.25">
      <c r="A123" s="18">
        <v>3815</v>
      </c>
      <c r="B123" s="19" t="s">
        <v>3812</v>
      </c>
      <c r="C123" s="19" t="s">
        <v>7925</v>
      </c>
      <c r="D123" s="20">
        <v>1000</v>
      </c>
      <c r="E123" s="21">
        <v>1000.01</v>
      </c>
      <c r="F123" s="18" t="s">
        <v>8218</v>
      </c>
      <c r="G123" s="18" t="s">
        <v>8224</v>
      </c>
      <c r="H123" s="18" t="s">
        <v>8246</v>
      </c>
      <c r="I123" s="18">
        <v>1440111600</v>
      </c>
      <c r="J123" s="18">
        <v>1437545657</v>
      </c>
      <c r="K123" s="18" t="b">
        <v>0</v>
      </c>
      <c r="L123" s="18">
        <v>20</v>
      </c>
      <c r="M123" s="18" t="b">
        <v>1</v>
      </c>
      <c r="N123" s="18" t="s">
        <v>8273</v>
      </c>
      <c r="O123" s="18" t="s">
        <v>8274</v>
      </c>
      <c r="P123" s="22">
        <v>100</v>
      </c>
      <c r="Q123" s="22">
        <v>50</v>
      </c>
      <c r="R123" s="23">
        <v>42207.259918981479</v>
      </c>
      <c r="S123" s="23">
        <v>42236.958333333328</v>
      </c>
    </row>
    <row r="124" spans="1:19" ht="60" x14ac:dyDescent="0.25">
      <c r="A124" s="18">
        <v>3974</v>
      </c>
      <c r="B124" s="19" t="s">
        <v>3971</v>
      </c>
      <c r="C124" s="19" t="s">
        <v>8081</v>
      </c>
      <c r="D124" s="20">
        <v>1000</v>
      </c>
      <c r="E124" s="21">
        <v>320</v>
      </c>
      <c r="F124" s="18" t="s">
        <v>8220</v>
      </c>
      <c r="G124" s="18" t="s">
        <v>8224</v>
      </c>
      <c r="H124" s="18" t="s">
        <v>8246</v>
      </c>
      <c r="I124" s="18">
        <v>1464872848</v>
      </c>
      <c r="J124" s="18">
        <v>1462280848</v>
      </c>
      <c r="K124" s="18" t="b">
        <v>0</v>
      </c>
      <c r="L124" s="18">
        <v>11</v>
      </c>
      <c r="M124" s="18" t="b">
        <v>0</v>
      </c>
      <c r="N124" s="18" t="s">
        <v>8273</v>
      </c>
      <c r="O124" s="18" t="s">
        <v>8274</v>
      </c>
      <c r="P124" s="22">
        <v>32</v>
      </c>
      <c r="Q124" s="22">
        <v>29.09</v>
      </c>
      <c r="R124" s="23">
        <v>42493.546851851846</v>
      </c>
      <c r="S124" s="23">
        <v>42523.546851851846</v>
      </c>
    </row>
    <row r="125" spans="1:19" ht="60" x14ac:dyDescent="0.25">
      <c r="A125" s="18">
        <v>4008</v>
      </c>
      <c r="B125" s="19" t="s">
        <v>4004</v>
      </c>
      <c r="C125" s="19" t="s">
        <v>8113</v>
      </c>
      <c r="D125" s="20">
        <v>1000</v>
      </c>
      <c r="E125" s="21">
        <v>60</v>
      </c>
      <c r="F125" s="18" t="s">
        <v>8220</v>
      </c>
      <c r="G125" s="18" t="s">
        <v>8224</v>
      </c>
      <c r="H125" s="18" t="s">
        <v>8246</v>
      </c>
      <c r="I125" s="18">
        <v>1437606507</v>
      </c>
      <c r="J125" s="18">
        <v>1435014507</v>
      </c>
      <c r="K125" s="18" t="b">
        <v>0</v>
      </c>
      <c r="L125" s="18">
        <v>4</v>
      </c>
      <c r="M125" s="18" t="b">
        <v>0</v>
      </c>
      <c r="N125" s="18" t="s">
        <v>8273</v>
      </c>
      <c r="O125" s="18" t="s">
        <v>8274</v>
      </c>
      <c r="P125" s="22">
        <v>6</v>
      </c>
      <c r="Q125" s="22">
        <v>15</v>
      </c>
      <c r="R125" s="23">
        <v>42177.964201388888</v>
      </c>
      <c r="S125" s="23">
        <v>42207.964201388888</v>
      </c>
    </row>
    <row r="126" spans="1:19" ht="60" x14ac:dyDescent="0.25">
      <c r="A126" s="18">
        <v>4072</v>
      </c>
      <c r="B126" s="19" t="s">
        <v>4068</v>
      </c>
      <c r="C126" s="19" t="s">
        <v>8175</v>
      </c>
      <c r="D126" s="20">
        <v>1000</v>
      </c>
      <c r="E126" s="21">
        <v>4</v>
      </c>
      <c r="F126" s="18" t="s">
        <v>8220</v>
      </c>
      <c r="G126" s="18" t="s">
        <v>8224</v>
      </c>
      <c r="H126" s="18" t="s">
        <v>8246</v>
      </c>
      <c r="I126" s="18">
        <v>1408646111</v>
      </c>
      <c r="J126" s="18">
        <v>1403462111</v>
      </c>
      <c r="K126" s="18" t="b">
        <v>0</v>
      </c>
      <c r="L126" s="18">
        <v>2</v>
      </c>
      <c r="M126" s="18" t="b">
        <v>0</v>
      </c>
      <c r="N126" s="18" t="s">
        <v>8273</v>
      </c>
      <c r="O126" s="18" t="s">
        <v>8274</v>
      </c>
      <c r="P126" s="22">
        <v>0</v>
      </c>
      <c r="Q126" s="22">
        <v>2</v>
      </c>
      <c r="R126" s="23">
        <v>41812.77443287037</v>
      </c>
      <c r="S126" s="23">
        <v>41872.77443287037</v>
      </c>
    </row>
    <row r="127" spans="1:19" ht="60" x14ac:dyDescent="0.25">
      <c r="A127" s="18">
        <v>3180</v>
      </c>
      <c r="B127" s="19" t="s">
        <v>3180</v>
      </c>
      <c r="C127" s="19" t="s">
        <v>7290</v>
      </c>
      <c r="D127" s="20">
        <v>1200</v>
      </c>
      <c r="E127" s="21">
        <v>1437</v>
      </c>
      <c r="F127" s="18" t="s">
        <v>8218</v>
      </c>
      <c r="G127" s="18" t="s">
        <v>8224</v>
      </c>
      <c r="H127" s="18" t="s">
        <v>8246</v>
      </c>
      <c r="I127" s="18">
        <v>1403258049</v>
      </c>
      <c r="J127" s="18">
        <v>1400666049</v>
      </c>
      <c r="K127" s="18" t="b">
        <v>1</v>
      </c>
      <c r="L127" s="18">
        <v>45</v>
      </c>
      <c r="M127" s="18" t="b">
        <v>1</v>
      </c>
      <c r="N127" s="18" t="s">
        <v>8273</v>
      </c>
      <c r="O127" s="18" t="s">
        <v>8274</v>
      </c>
      <c r="P127" s="22">
        <v>120</v>
      </c>
      <c r="Q127" s="22">
        <v>31.93</v>
      </c>
      <c r="R127" s="23">
        <v>41780.412604166668</v>
      </c>
      <c r="S127" s="23">
        <v>41810.412604166668</v>
      </c>
    </row>
    <row r="128" spans="1:19" ht="60" x14ac:dyDescent="0.25">
      <c r="A128" s="18">
        <v>3226</v>
      </c>
      <c r="B128" s="19" t="s">
        <v>3226</v>
      </c>
      <c r="C128" s="19" t="s">
        <v>7336</v>
      </c>
      <c r="D128" s="20">
        <v>1200</v>
      </c>
      <c r="E128" s="21">
        <v>1250</v>
      </c>
      <c r="F128" s="18" t="s">
        <v>8218</v>
      </c>
      <c r="G128" s="18" t="s">
        <v>8224</v>
      </c>
      <c r="H128" s="18" t="s">
        <v>8246</v>
      </c>
      <c r="I128" s="18">
        <v>1446213612</v>
      </c>
      <c r="J128" s="18">
        <v>1443621612</v>
      </c>
      <c r="K128" s="18" t="b">
        <v>1</v>
      </c>
      <c r="L128" s="18">
        <v>21</v>
      </c>
      <c r="M128" s="18" t="b">
        <v>1</v>
      </c>
      <c r="N128" s="18" t="s">
        <v>8273</v>
      </c>
      <c r="O128" s="18" t="s">
        <v>8274</v>
      </c>
      <c r="P128" s="22">
        <v>104</v>
      </c>
      <c r="Q128" s="22">
        <v>59.52</v>
      </c>
      <c r="R128" s="23">
        <v>42277.583472222221</v>
      </c>
      <c r="S128" s="23">
        <v>42307.583472222221</v>
      </c>
    </row>
    <row r="129" spans="1:19" ht="60" x14ac:dyDescent="0.25">
      <c r="A129" s="18">
        <v>3227</v>
      </c>
      <c r="B129" s="19" t="s">
        <v>3227</v>
      </c>
      <c r="C129" s="19" t="s">
        <v>7337</v>
      </c>
      <c r="D129" s="20">
        <v>1200</v>
      </c>
      <c r="E129" s="21">
        <v>1500</v>
      </c>
      <c r="F129" s="18" t="s">
        <v>8218</v>
      </c>
      <c r="G129" s="18" t="s">
        <v>8224</v>
      </c>
      <c r="H129" s="18" t="s">
        <v>8246</v>
      </c>
      <c r="I129" s="18">
        <v>1484687436</v>
      </c>
      <c r="J129" s="18">
        <v>1482095436</v>
      </c>
      <c r="K129" s="18" t="b">
        <v>0</v>
      </c>
      <c r="L129" s="18">
        <v>30</v>
      </c>
      <c r="M129" s="18" t="b">
        <v>1</v>
      </c>
      <c r="N129" s="18" t="s">
        <v>8273</v>
      </c>
      <c r="O129" s="18" t="s">
        <v>8274</v>
      </c>
      <c r="P129" s="22">
        <v>125</v>
      </c>
      <c r="Q129" s="22">
        <v>50</v>
      </c>
      <c r="R129" s="23">
        <v>42722.882361111115</v>
      </c>
      <c r="S129" s="23">
        <v>42752.882361111115</v>
      </c>
    </row>
    <row r="130" spans="1:19" ht="60" x14ac:dyDescent="0.25">
      <c r="A130" s="18">
        <v>3399</v>
      </c>
      <c r="B130" s="19" t="s">
        <v>3398</v>
      </c>
      <c r="C130" s="19" t="s">
        <v>7509</v>
      </c>
      <c r="D130" s="20">
        <v>1200</v>
      </c>
      <c r="E130" s="21">
        <v>1245</v>
      </c>
      <c r="F130" s="18" t="s">
        <v>8218</v>
      </c>
      <c r="G130" s="18" t="s">
        <v>8224</v>
      </c>
      <c r="H130" s="18" t="s">
        <v>8246</v>
      </c>
      <c r="I130" s="18">
        <v>1424556325</v>
      </c>
      <c r="J130" s="18">
        <v>1421964325</v>
      </c>
      <c r="K130" s="18" t="b">
        <v>0</v>
      </c>
      <c r="L130" s="18">
        <v>46</v>
      </c>
      <c r="M130" s="18" t="b">
        <v>1</v>
      </c>
      <c r="N130" s="18" t="s">
        <v>8273</v>
      </c>
      <c r="O130" s="18" t="s">
        <v>8274</v>
      </c>
      <c r="P130" s="22">
        <v>104</v>
      </c>
      <c r="Q130" s="22">
        <v>27.07</v>
      </c>
      <c r="R130" s="23">
        <v>42026.920428240745</v>
      </c>
      <c r="S130" s="23">
        <v>42056.920428240745</v>
      </c>
    </row>
    <row r="131" spans="1:19" ht="60" x14ac:dyDescent="0.25">
      <c r="A131" s="18">
        <v>3541</v>
      </c>
      <c r="B131" s="19" t="s">
        <v>3540</v>
      </c>
      <c r="C131" s="19" t="s">
        <v>7651</v>
      </c>
      <c r="D131" s="20">
        <v>1200</v>
      </c>
      <c r="E131" s="21">
        <v>1260</v>
      </c>
      <c r="F131" s="18" t="s">
        <v>8218</v>
      </c>
      <c r="G131" s="18" t="s">
        <v>8224</v>
      </c>
      <c r="H131" s="18" t="s">
        <v>8246</v>
      </c>
      <c r="I131" s="18">
        <v>1441042275</v>
      </c>
      <c r="J131" s="18">
        <v>1438882275</v>
      </c>
      <c r="K131" s="18" t="b">
        <v>0</v>
      </c>
      <c r="L131" s="18">
        <v>32</v>
      </c>
      <c r="M131" s="18" t="b">
        <v>1</v>
      </c>
      <c r="N131" s="18" t="s">
        <v>8273</v>
      </c>
      <c r="O131" s="18" t="s">
        <v>8274</v>
      </c>
      <c r="P131" s="22">
        <v>105</v>
      </c>
      <c r="Q131" s="22">
        <v>39.380000000000003</v>
      </c>
      <c r="R131" s="23">
        <v>42222.730034722219</v>
      </c>
      <c r="S131" s="23">
        <v>42247.730034722219</v>
      </c>
    </row>
    <row r="132" spans="1:19" ht="60" x14ac:dyDescent="0.25">
      <c r="A132" s="18">
        <v>4001</v>
      </c>
      <c r="B132" s="19" t="s">
        <v>3997</v>
      </c>
      <c r="C132" s="19" t="s">
        <v>8107</v>
      </c>
      <c r="D132" s="20">
        <v>1200</v>
      </c>
      <c r="E132" s="21">
        <v>453</v>
      </c>
      <c r="F132" s="18" t="s">
        <v>8220</v>
      </c>
      <c r="G132" s="18" t="s">
        <v>8224</v>
      </c>
      <c r="H132" s="18" t="s">
        <v>8246</v>
      </c>
      <c r="I132" s="18">
        <v>1488394800</v>
      </c>
      <c r="J132" s="18">
        <v>1486681708</v>
      </c>
      <c r="K132" s="18" t="b">
        <v>0</v>
      </c>
      <c r="L132" s="18">
        <v>14</v>
      </c>
      <c r="M132" s="18" t="b">
        <v>0</v>
      </c>
      <c r="N132" s="18" t="s">
        <v>8273</v>
      </c>
      <c r="O132" s="18" t="s">
        <v>8274</v>
      </c>
      <c r="P132" s="22">
        <v>38</v>
      </c>
      <c r="Q132" s="22">
        <v>32.36</v>
      </c>
      <c r="R132" s="23">
        <v>42775.964212962965</v>
      </c>
      <c r="S132" s="23">
        <v>42795.791666666672</v>
      </c>
    </row>
    <row r="133" spans="1:19" ht="60" x14ac:dyDescent="0.25">
      <c r="A133" s="18">
        <v>3762</v>
      </c>
      <c r="B133" s="19" t="s">
        <v>3759</v>
      </c>
      <c r="C133" s="19" t="s">
        <v>7872</v>
      </c>
      <c r="D133" s="20">
        <v>1250</v>
      </c>
      <c r="E133" s="21">
        <v>1328</v>
      </c>
      <c r="F133" s="18" t="s">
        <v>8218</v>
      </c>
      <c r="G133" s="18" t="s">
        <v>8224</v>
      </c>
      <c r="H133" s="18" t="s">
        <v>8246</v>
      </c>
      <c r="I133" s="18">
        <v>1438543889</v>
      </c>
      <c r="J133" s="18">
        <v>1436383889</v>
      </c>
      <c r="K133" s="18" t="b">
        <v>0</v>
      </c>
      <c r="L133" s="18">
        <v>28</v>
      </c>
      <c r="M133" s="18" t="b">
        <v>1</v>
      </c>
      <c r="N133" s="18" t="s">
        <v>8273</v>
      </c>
      <c r="O133" s="18" t="s">
        <v>8315</v>
      </c>
      <c r="P133" s="22">
        <v>106</v>
      </c>
      <c r="Q133" s="22">
        <v>47.43</v>
      </c>
      <c r="R133" s="23">
        <v>42193.813530092593</v>
      </c>
      <c r="S133" s="23">
        <v>42218.813530092593</v>
      </c>
    </row>
    <row r="134" spans="1:19" ht="60" x14ac:dyDescent="0.25">
      <c r="A134" s="18">
        <v>4069</v>
      </c>
      <c r="B134" s="19" t="s">
        <v>4065</v>
      </c>
      <c r="C134" s="19" t="s">
        <v>8172</v>
      </c>
      <c r="D134" s="20">
        <v>1250</v>
      </c>
      <c r="E134" s="21">
        <v>430</v>
      </c>
      <c r="F134" s="18" t="s">
        <v>8220</v>
      </c>
      <c r="G134" s="18" t="s">
        <v>8224</v>
      </c>
      <c r="H134" s="18" t="s">
        <v>8246</v>
      </c>
      <c r="I134" s="18">
        <v>1425124800</v>
      </c>
      <c r="J134" s="18">
        <v>1421596356</v>
      </c>
      <c r="K134" s="18" t="b">
        <v>0</v>
      </c>
      <c r="L134" s="18">
        <v>13</v>
      </c>
      <c r="M134" s="18" t="b">
        <v>0</v>
      </c>
      <c r="N134" s="18" t="s">
        <v>8273</v>
      </c>
      <c r="O134" s="18" t="s">
        <v>8274</v>
      </c>
      <c r="P134" s="22">
        <v>34</v>
      </c>
      <c r="Q134" s="22">
        <v>33.08</v>
      </c>
      <c r="R134" s="23">
        <v>42022.661527777775</v>
      </c>
      <c r="S134" s="23">
        <v>42063.5</v>
      </c>
    </row>
    <row r="135" spans="1:19" ht="60" x14ac:dyDescent="0.25">
      <c r="A135" s="18">
        <v>3522</v>
      </c>
      <c r="B135" s="19" t="s">
        <v>3521</v>
      </c>
      <c r="C135" s="19" t="s">
        <v>7632</v>
      </c>
      <c r="D135" s="20">
        <v>1395</v>
      </c>
      <c r="E135" s="21">
        <v>1395</v>
      </c>
      <c r="F135" s="18" t="s">
        <v>8218</v>
      </c>
      <c r="G135" s="18" t="s">
        <v>8224</v>
      </c>
      <c r="H135" s="18" t="s">
        <v>8246</v>
      </c>
      <c r="I135" s="18">
        <v>1442311560</v>
      </c>
      <c r="J135" s="18">
        <v>1439924246</v>
      </c>
      <c r="K135" s="18" t="b">
        <v>0</v>
      </c>
      <c r="L135" s="18">
        <v>34</v>
      </c>
      <c r="M135" s="18" t="b">
        <v>1</v>
      </c>
      <c r="N135" s="18" t="s">
        <v>8273</v>
      </c>
      <c r="O135" s="18" t="s">
        <v>8274</v>
      </c>
      <c r="P135" s="22">
        <v>100</v>
      </c>
      <c r="Q135" s="22">
        <v>41.03</v>
      </c>
      <c r="R135" s="23">
        <v>42234.789884259255</v>
      </c>
      <c r="S135" s="23">
        <v>42262.420833333337</v>
      </c>
    </row>
    <row r="136" spans="1:19" ht="60" x14ac:dyDescent="0.25">
      <c r="A136" s="18">
        <v>3962</v>
      </c>
      <c r="B136" s="19" t="s">
        <v>3959</v>
      </c>
      <c r="C136" s="19" t="s">
        <v>8069</v>
      </c>
      <c r="D136" s="20">
        <v>1400</v>
      </c>
      <c r="E136" s="21">
        <v>45</v>
      </c>
      <c r="F136" s="18" t="s">
        <v>8220</v>
      </c>
      <c r="G136" s="18" t="s">
        <v>8224</v>
      </c>
      <c r="H136" s="18" t="s">
        <v>8246</v>
      </c>
      <c r="I136" s="18">
        <v>1448722494</v>
      </c>
      <c r="J136" s="18">
        <v>1446562494</v>
      </c>
      <c r="K136" s="18" t="b">
        <v>0</v>
      </c>
      <c r="L136" s="18">
        <v>3</v>
      </c>
      <c r="M136" s="18" t="b">
        <v>0</v>
      </c>
      <c r="N136" s="18" t="s">
        <v>8273</v>
      </c>
      <c r="O136" s="18" t="s">
        <v>8274</v>
      </c>
      <c r="P136" s="22">
        <v>3</v>
      </c>
      <c r="Q136" s="22">
        <v>15</v>
      </c>
      <c r="R136" s="23">
        <v>42311.621458333335</v>
      </c>
      <c r="S136" s="23">
        <v>42336.621458333335</v>
      </c>
    </row>
    <row r="137" spans="1:19" ht="60" x14ac:dyDescent="0.25">
      <c r="A137" s="18">
        <v>526</v>
      </c>
      <c r="B137" s="19" t="s">
        <v>527</v>
      </c>
      <c r="C137" s="19" t="s">
        <v>4636</v>
      </c>
      <c r="D137" s="20">
        <v>1500</v>
      </c>
      <c r="E137" s="21">
        <v>1710</v>
      </c>
      <c r="F137" s="18" t="s">
        <v>8218</v>
      </c>
      <c r="G137" s="18" t="s">
        <v>8224</v>
      </c>
      <c r="H137" s="18" t="s">
        <v>8246</v>
      </c>
      <c r="I137" s="18">
        <v>1438966800</v>
      </c>
      <c r="J137" s="18">
        <v>1436278344</v>
      </c>
      <c r="K137" s="18" t="b">
        <v>0</v>
      </c>
      <c r="L137" s="18">
        <v>23</v>
      </c>
      <c r="M137" s="18" t="b">
        <v>1</v>
      </c>
      <c r="N137" s="18" t="s">
        <v>8273</v>
      </c>
      <c r="O137" s="18" t="s">
        <v>8274</v>
      </c>
      <c r="P137" s="22">
        <v>114</v>
      </c>
      <c r="Q137" s="22">
        <v>74.349999999999994</v>
      </c>
      <c r="R137" s="23">
        <v>42192.591944444444</v>
      </c>
      <c r="S137" s="23">
        <v>42223.708333333328</v>
      </c>
    </row>
    <row r="138" spans="1:19" ht="60" x14ac:dyDescent="0.25">
      <c r="A138" s="18">
        <v>1286</v>
      </c>
      <c r="B138" s="19" t="s">
        <v>1287</v>
      </c>
      <c r="C138" s="19" t="s">
        <v>5396</v>
      </c>
      <c r="D138" s="20">
        <v>1500</v>
      </c>
      <c r="E138" s="21">
        <v>1625</v>
      </c>
      <c r="F138" s="18" t="s">
        <v>8218</v>
      </c>
      <c r="G138" s="18" t="s">
        <v>8224</v>
      </c>
      <c r="H138" s="18" t="s">
        <v>8246</v>
      </c>
      <c r="I138" s="18">
        <v>1424181600</v>
      </c>
      <c r="J138" s="18">
        <v>1423041227</v>
      </c>
      <c r="K138" s="18" t="b">
        <v>0</v>
      </c>
      <c r="L138" s="18">
        <v>20</v>
      </c>
      <c r="M138" s="18" t="b">
        <v>1</v>
      </c>
      <c r="N138" s="18" t="s">
        <v>8273</v>
      </c>
      <c r="O138" s="18" t="s">
        <v>8274</v>
      </c>
      <c r="P138" s="22">
        <v>108</v>
      </c>
      <c r="Q138" s="22">
        <v>81.25</v>
      </c>
      <c r="R138" s="23">
        <v>42039.384571759263</v>
      </c>
      <c r="S138" s="23">
        <v>42052.583333333328</v>
      </c>
    </row>
    <row r="139" spans="1:19" ht="60" x14ac:dyDescent="0.25">
      <c r="A139" s="18">
        <v>2814</v>
      </c>
      <c r="B139" s="19" t="s">
        <v>2814</v>
      </c>
      <c r="C139" s="19" t="s">
        <v>6924</v>
      </c>
      <c r="D139" s="20">
        <v>1500</v>
      </c>
      <c r="E139" s="21">
        <v>1616</v>
      </c>
      <c r="F139" s="18" t="s">
        <v>8218</v>
      </c>
      <c r="G139" s="18" t="s">
        <v>8224</v>
      </c>
      <c r="H139" s="18" t="s">
        <v>8246</v>
      </c>
      <c r="I139" s="18">
        <v>1431164115</v>
      </c>
      <c r="J139" s="18">
        <v>1428572115</v>
      </c>
      <c r="K139" s="18" t="b">
        <v>0</v>
      </c>
      <c r="L139" s="18">
        <v>64</v>
      </c>
      <c r="M139" s="18" t="b">
        <v>1</v>
      </c>
      <c r="N139" s="18" t="s">
        <v>8273</v>
      </c>
      <c r="O139" s="18" t="s">
        <v>8274</v>
      </c>
      <c r="P139" s="22">
        <v>108</v>
      </c>
      <c r="Q139" s="22">
        <v>25.25</v>
      </c>
      <c r="R139" s="23">
        <v>42103.399479166663</v>
      </c>
      <c r="S139" s="23">
        <v>42133.399479166663</v>
      </c>
    </row>
    <row r="140" spans="1:19" ht="60" x14ac:dyDescent="0.25">
      <c r="A140" s="18">
        <v>2842</v>
      </c>
      <c r="B140" s="19" t="s">
        <v>2842</v>
      </c>
      <c r="C140" s="19" t="s">
        <v>6952</v>
      </c>
      <c r="D140" s="20">
        <v>1500</v>
      </c>
      <c r="E140" s="21">
        <v>0</v>
      </c>
      <c r="F140" s="18" t="s">
        <v>8220</v>
      </c>
      <c r="G140" s="18" t="s">
        <v>8224</v>
      </c>
      <c r="H140" s="18" t="s">
        <v>8246</v>
      </c>
      <c r="I140" s="18">
        <v>1403348400</v>
      </c>
      <c r="J140" s="18">
        <v>1401058295</v>
      </c>
      <c r="K140" s="18" t="b">
        <v>0</v>
      </c>
      <c r="L140" s="18">
        <v>0</v>
      </c>
      <c r="M140" s="18" t="b">
        <v>0</v>
      </c>
      <c r="N140" s="18" t="s">
        <v>8273</v>
      </c>
      <c r="O140" s="18" t="s">
        <v>8274</v>
      </c>
      <c r="P140" s="22">
        <v>0</v>
      </c>
      <c r="Q140" s="22">
        <v>0</v>
      </c>
      <c r="R140" s="23">
        <v>41784.952488425923</v>
      </c>
      <c r="S140" s="23">
        <v>41811.458333333336</v>
      </c>
    </row>
    <row r="141" spans="1:19" ht="60" x14ac:dyDescent="0.25">
      <c r="A141" s="18">
        <v>2904</v>
      </c>
      <c r="B141" s="19" t="s">
        <v>2904</v>
      </c>
      <c r="C141" s="19" t="s">
        <v>7014</v>
      </c>
      <c r="D141" s="20">
        <v>1500</v>
      </c>
      <c r="E141" s="21">
        <v>75</v>
      </c>
      <c r="F141" s="18" t="s">
        <v>8220</v>
      </c>
      <c r="G141" s="18" t="s">
        <v>8224</v>
      </c>
      <c r="H141" s="18" t="s">
        <v>8246</v>
      </c>
      <c r="I141" s="18">
        <v>1415534400</v>
      </c>
      <c r="J141" s="18">
        <v>1414538031</v>
      </c>
      <c r="K141" s="18" t="b">
        <v>0</v>
      </c>
      <c r="L141" s="18">
        <v>4</v>
      </c>
      <c r="M141" s="18" t="b">
        <v>0</v>
      </c>
      <c r="N141" s="18" t="s">
        <v>8273</v>
      </c>
      <c r="O141" s="18" t="s">
        <v>8274</v>
      </c>
      <c r="P141" s="22">
        <v>5</v>
      </c>
      <c r="Q141" s="22">
        <v>18.75</v>
      </c>
      <c r="R141" s="23">
        <v>41940.967951388891</v>
      </c>
      <c r="S141" s="23">
        <v>41952.5</v>
      </c>
    </row>
    <row r="142" spans="1:19" ht="45" x14ac:dyDescent="0.25">
      <c r="A142" s="18">
        <v>2937</v>
      </c>
      <c r="B142" s="19" t="s">
        <v>2937</v>
      </c>
      <c r="C142" s="19" t="s">
        <v>7047</v>
      </c>
      <c r="D142" s="20">
        <v>1500</v>
      </c>
      <c r="E142" s="21">
        <v>2000</v>
      </c>
      <c r="F142" s="18" t="s">
        <v>8218</v>
      </c>
      <c r="G142" s="18" t="s">
        <v>8224</v>
      </c>
      <c r="H142" s="18" t="s">
        <v>8246</v>
      </c>
      <c r="I142" s="18">
        <v>1405249113</v>
      </c>
      <c r="J142" s="18">
        <v>1402657113</v>
      </c>
      <c r="K142" s="18" t="b">
        <v>0</v>
      </c>
      <c r="L142" s="18">
        <v>55</v>
      </c>
      <c r="M142" s="18" t="b">
        <v>1</v>
      </c>
      <c r="N142" s="18" t="s">
        <v>8273</v>
      </c>
      <c r="O142" s="18" t="s">
        <v>8315</v>
      </c>
      <c r="P142" s="22">
        <v>133</v>
      </c>
      <c r="Q142" s="22">
        <v>36.36</v>
      </c>
      <c r="R142" s="23">
        <v>41803.457326388889</v>
      </c>
      <c r="S142" s="23">
        <v>41833.457326388889</v>
      </c>
    </row>
    <row r="143" spans="1:19" ht="60" x14ac:dyDescent="0.25">
      <c r="A143" s="18">
        <v>3178</v>
      </c>
      <c r="B143" s="19" t="s">
        <v>3178</v>
      </c>
      <c r="C143" s="19" t="s">
        <v>7288</v>
      </c>
      <c r="D143" s="20">
        <v>1500</v>
      </c>
      <c r="E143" s="21">
        <v>2576</v>
      </c>
      <c r="F143" s="18" t="s">
        <v>8218</v>
      </c>
      <c r="G143" s="18" t="s">
        <v>8224</v>
      </c>
      <c r="H143" s="18" t="s">
        <v>8246</v>
      </c>
      <c r="I143" s="18">
        <v>1405521075</v>
      </c>
      <c r="J143" s="18">
        <v>1402929075</v>
      </c>
      <c r="K143" s="18" t="b">
        <v>1</v>
      </c>
      <c r="L143" s="18">
        <v>78</v>
      </c>
      <c r="M143" s="18" t="b">
        <v>1</v>
      </c>
      <c r="N143" s="18" t="s">
        <v>8273</v>
      </c>
      <c r="O143" s="18" t="s">
        <v>8274</v>
      </c>
      <c r="P143" s="22">
        <v>172</v>
      </c>
      <c r="Q143" s="22">
        <v>33.03</v>
      </c>
      <c r="R143" s="23">
        <v>41806.605034722219</v>
      </c>
      <c r="S143" s="23">
        <v>41836.605034722219</v>
      </c>
    </row>
    <row r="144" spans="1:19" ht="45" x14ac:dyDescent="0.25">
      <c r="A144" s="18">
        <v>3271</v>
      </c>
      <c r="B144" s="19" t="s">
        <v>3271</v>
      </c>
      <c r="C144" s="19" t="s">
        <v>7381</v>
      </c>
      <c r="D144" s="20">
        <v>1500</v>
      </c>
      <c r="E144" s="21">
        <v>1950</v>
      </c>
      <c r="F144" s="18" t="s">
        <v>8218</v>
      </c>
      <c r="G144" s="18" t="s">
        <v>8224</v>
      </c>
      <c r="H144" s="18" t="s">
        <v>8246</v>
      </c>
      <c r="I144" s="18">
        <v>1414927775</v>
      </c>
      <c r="J144" s="18">
        <v>1412332175</v>
      </c>
      <c r="K144" s="18" t="b">
        <v>1</v>
      </c>
      <c r="L144" s="18">
        <v>51</v>
      </c>
      <c r="M144" s="18" t="b">
        <v>1</v>
      </c>
      <c r="N144" s="18" t="s">
        <v>8273</v>
      </c>
      <c r="O144" s="18" t="s">
        <v>8274</v>
      </c>
      <c r="P144" s="22">
        <v>130</v>
      </c>
      <c r="Q144" s="22">
        <v>38.24</v>
      </c>
      <c r="R144" s="23">
        <v>41915.437210648146</v>
      </c>
      <c r="S144" s="23">
        <v>41945.478877314818</v>
      </c>
    </row>
    <row r="145" spans="1:19" ht="60" x14ac:dyDescent="0.25">
      <c r="A145" s="18">
        <v>3296</v>
      </c>
      <c r="B145" s="19" t="s">
        <v>3296</v>
      </c>
      <c r="C145" s="19" t="s">
        <v>7406</v>
      </c>
      <c r="D145" s="20">
        <v>1500</v>
      </c>
      <c r="E145" s="21">
        <v>2161</v>
      </c>
      <c r="F145" s="18" t="s">
        <v>8218</v>
      </c>
      <c r="G145" s="18" t="s">
        <v>8224</v>
      </c>
      <c r="H145" s="18" t="s">
        <v>8246</v>
      </c>
      <c r="I145" s="18">
        <v>1448229600</v>
      </c>
      <c r="J145" s="18">
        <v>1446401372</v>
      </c>
      <c r="K145" s="18" t="b">
        <v>0</v>
      </c>
      <c r="L145" s="18">
        <v>47</v>
      </c>
      <c r="M145" s="18" t="b">
        <v>1</v>
      </c>
      <c r="N145" s="18" t="s">
        <v>8273</v>
      </c>
      <c r="O145" s="18" t="s">
        <v>8274</v>
      </c>
      <c r="P145" s="22">
        <v>144</v>
      </c>
      <c r="Q145" s="22">
        <v>45.98</v>
      </c>
      <c r="R145" s="23">
        <v>42309.756620370375</v>
      </c>
      <c r="S145" s="23">
        <v>42330.916666666672</v>
      </c>
    </row>
    <row r="146" spans="1:19" ht="60" x14ac:dyDescent="0.25">
      <c r="A146" s="18">
        <v>3330</v>
      </c>
      <c r="B146" s="19" t="s">
        <v>3330</v>
      </c>
      <c r="C146" s="19" t="s">
        <v>7440</v>
      </c>
      <c r="D146" s="20">
        <v>1500</v>
      </c>
      <c r="E146" s="21">
        <v>1594</v>
      </c>
      <c r="F146" s="18" t="s">
        <v>8218</v>
      </c>
      <c r="G146" s="18" t="s">
        <v>8224</v>
      </c>
      <c r="H146" s="18" t="s">
        <v>8246</v>
      </c>
      <c r="I146" s="18">
        <v>1427919468</v>
      </c>
      <c r="J146" s="18">
        <v>1425331068</v>
      </c>
      <c r="K146" s="18" t="b">
        <v>0</v>
      </c>
      <c r="L146" s="18">
        <v>69</v>
      </c>
      <c r="M146" s="18" t="b">
        <v>1</v>
      </c>
      <c r="N146" s="18" t="s">
        <v>8273</v>
      </c>
      <c r="O146" s="18" t="s">
        <v>8274</v>
      </c>
      <c r="P146" s="22">
        <v>106</v>
      </c>
      <c r="Q146" s="22">
        <v>23.1</v>
      </c>
      <c r="R146" s="23">
        <v>42065.887361111112</v>
      </c>
      <c r="S146" s="23">
        <v>42095.845694444448</v>
      </c>
    </row>
    <row r="147" spans="1:19" ht="60" x14ac:dyDescent="0.25">
      <c r="A147" s="18">
        <v>3356</v>
      </c>
      <c r="B147" s="19" t="s">
        <v>3355</v>
      </c>
      <c r="C147" s="19" t="s">
        <v>7466</v>
      </c>
      <c r="D147" s="20">
        <v>1500</v>
      </c>
      <c r="E147" s="21">
        <v>1521</v>
      </c>
      <c r="F147" s="18" t="s">
        <v>8218</v>
      </c>
      <c r="G147" s="18" t="s">
        <v>8224</v>
      </c>
      <c r="H147" s="18" t="s">
        <v>8246</v>
      </c>
      <c r="I147" s="18">
        <v>1468611272</v>
      </c>
      <c r="J147" s="18">
        <v>1466019272</v>
      </c>
      <c r="K147" s="18" t="b">
        <v>0</v>
      </c>
      <c r="L147" s="18">
        <v>27</v>
      </c>
      <c r="M147" s="18" t="b">
        <v>1</v>
      </c>
      <c r="N147" s="18" t="s">
        <v>8273</v>
      </c>
      <c r="O147" s="18" t="s">
        <v>8274</v>
      </c>
      <c r="P147" s="22">
        <v>101</v>
      </c>
      <c r="Q147" s="22">
        <v>56.33</v>
      </c>
      <c r="R147" s="23">
        <v>42536.815648148149</v>
      </c>
      <c r="S147" s="23">
        <v>42566.815648148149</v>
      </c>
    </row>
    <row r="148" spans="1:19" ht="60" x14ac:dyDescent="0.25">
      <c r="A148" s="18">
        <v>3388</v>
      </c>
      <c r="B148" s="19" t="s">
        <v>3387</v>
      </c>
      <c r="C148" s="19" t="s">
        <v>7498</v>
      </c>
      <c r="D148" s="20">
        <v>1500</v>
      </c>
      <c r="E148" s="21">
        <v>1557</v>
      </c>
      <c r="F148" s="18" t="s">
        <v>8218</v>
      </c>
      <c r="G148" s="18" t="s">
        <v>8224</v>
      </c>
      <c r="H148" s="18" t="s">
        <v>8246</v>
      </c>
      <c r="I148" s="18">
        <v>1434625441</v>
      </c>
      <c r="J148" s="18">
        <v>1432033441</v>
      </c>
      <c r="K148" s="18" t="b">
        <v>0</v>
      </c>
      <c r="L148" s="18">
        <v>45</v>
      </c>
      <c r="M148" s="18" t="b">
        <v>1</v>
      </c>
      <c r="N148" s="18" t="s">
        <v>8273</v>
      </c>
      <c r="O148" s="18" t="s">
        <v>8274</v>
      </c>
      <c r="P148" s="22">
        <v>104</v>
      </c>
      <c r="Q148" s="22">
        <v>34.6</v>
      </c>
      <c r="R148" s="23">
        <v>42143.461122685185</v>
      </c>
      <c r="S148" s="23">
        <v>42173.461122685185</v>
      </c>
    </row>
    <row r="149" spans="1:19" ht="60" x14ac:dyDescent="0.25">
      <c r="A149" s="18">
        <v>3427</v>
      </c>
      <c r="B149" s="19" t="s">
        <v>3426</v>
      </c>
      <c r="C149" s="19" t="s">
        <v>7537</v>
      </c>
      <c r="D149" s="20">
        <v>1500</v>
      </c>
      <c r="E149" s="21">
        <v>1500</v>
      </c>
      <c r="F149" s="18" t="s">
        <v>8218</v>
      </c>
      <c r="G149" s="18" t="s">
        <v>8224</v>
      </c>
      <c r="H149" s="18" t="s">
        <v>8246</v>
      </c>
      <c r="I149" s="18">
        <v>1404314952</v>
      </c>
      <c r="J149" s="18">
        <v>1401722952</v>
      </c>
      <c r="K149" s="18" t="b">
        <v>0</v>
      </c>
      <c r="L149" s="18">
        <v>29</v>
      </c>
      <c r="M149" s="18" t="b">
        <v>1</v>
      </c>
      <c r="N149" s="18" t="s">
        <v>8273</v>
      </c>
      <c r="O149" s="18" t="s">
        <v>8274</v>
      </c>
      <c r="P149" s="22">
        <v>100</v>
      </c>
      <c r="Q149" s="22">
        <v>51.72</v>
      </c>
      <c r="R149" s="23">
        <v>41792.645277777774</v>
      </c>
      <c r="S149" s="23">
        <v>41822.645277777774</v>
      </c>
    </row>
    <row r="150" spans="1:19" ht="60" x14ac:dyDescent="0.25">
      <c r="A150" s="18">
        <v>3479</v>
      </c>
      <c r="B150" s="19" t="s">
        <v>3478</v>
      </c>
      <c r="C150" s="19" t="s">
        <v>7589</v>
      </c>
      <c r="D150" s="20">
        <v>1500</v>
      </c>
      <c r="E150" s="21">
        <v>1918</v>
      </c>
      <c r="F150" s="18" t="s">
        <v>8218</v>
      </c>
      <c r="G150" s="18" t="s">
        <v>8224</v>
      </c>
      <c r="H150" s="18" t="s">
        <v>8246</v>
      </c>
      <c r="I150" s="18">
        <v>1403382680</v>
      </c>
      <c r="J150" s="18">
        <v>1400790680</v>
      </c>
      <c r="K150" s="18" t="b">
        <v>0</v>
      </c>
      <c r="L150" s="18">
        <v>56</v>
      </c>
      <c r="M150" s="18" t="b">
        <v>1</v>
      </c>
      <c r="N150" s="18" t="s">
        <v>8273</v>
      </c>
      <c r="O150" s="18" t="s">
        <v>8274</v>
      </c>
      <c r="P150" s="22">
        <v>128</v>
      </c>
      <c r="Q150" s="22">
        <v>34.25</v>
      </c>
      <c r="R150" s="23">
        <v>41781.855092592588</v>
      </c>
      <c r="S150" s="23">
        <v>41811.855092592588</v>
      </c>
    </row>
    <row r="151" spans="1:19" ht="60" x14ac:dyDescent="0.25">
      <c r="A151" s="18">
        <v>3501</v>
      </c>
      <c r="B151" s="19" t="s">
        <v>3500</v>
      </c>
      <c r="C151" s="19" t="s">
        <v>7611</v>
      </c>
      <c r="D151" s="20">
        <v>1500</v>
      </c>
      <c r="E151" s="21">
        <v>1510</v>
      </c>
      <c r="F151" s="18" t="s">
        <v>8218</v>
      </c>
      <c r="G151" s="18" t="s">
        <v>8224</v>
      </c>
      <c r="H151" s="18" t="s">
        <v>8246</v>
      </c>
      <c r="I151" s="18">
        <v>1441995595</v>
      </c>
      <c r="J151" s="18">
        <v>1439835595</v>
      </c>
      <c r="K151" s="18" t="b">
        <v>0</v>
      </c>
      <c r="L151" s="18">
        <v>42</v>
      </c>
      <c r="M151" s="18" t="b">
        <v>1</v>
      </c>
      <c r="N151" s="18" t="s">
        <v>8273</v>
      </c>
      <c r="O151" s="18" t="s">
        <v>8274</v>
      </c>
      <c r="P151" s="22">
        <v>101</v>
      </c>
      <c r="Q151" s="22">
        <v>35.950000000000003</v>
      </c>
      <c r="R151" s="23">
        <v>42233.763831018514</v>
      </c>
      <c r="S151" s="23">
        <v>42258.763831018514</v>
      </c>
    </row>
    <row r="152" spans="1:19" ht="60" x14ac:dyDescent="0.25">
      <c r="A152" s="18">
        <v>3511</v>
      </c>
      <c r="B152" s="19" t="s">
        <v>3510</v>
      </c>
      <c r="C152" s="19" t="s">
        <v>7621</v>
      </c>
      <c r="D152" s="20">
        <v>1500</v>
      </c>
      <c r="E152" s="21">
        <v>1518</v>
      </c>
      <c r="F152" s="18" t="s">
        <v>8218</v>
      </c>
      <c r="G152" s="18" t="s">
        <v>8224</v>
      </c>
      <c r="H152" s="18" t="s">
        <v>8246</v>
      </c>
      <c r="I152" s="18">
        <v>1415385000</v>
      </c>
      <c r="J152" s="18">
        <v>1413406695</v>
      </c>
      <c r="K152" s="18" t="b">
        <v>0</v>
      </c>
      <c r="L152" s="18">
        <v>19</v>
      </c>
      <c r="M152" s="18" t="b">
        <v>1</v>
      </c>
      <c r="N152" s="18" t="s">
        <v>8273</v>
      </c>
      <c r="O152" s="18" t="s">
        <v>8274</v>
      </c>
      <c r="P152" s="22">
        <v>101</v>
      </c>
      <c r="Q152" s="22">
        <v>79.89</v>
      </c>
      <c r="R152" s="23">
        <v>41927.873784722222</v>
      </c>
      <c r="S152" s="23">
        <v>41950.770833333336</v>
      </c>
    </row>
    <row r="153" spans="1:19" ht="60" x14ac:dyDescent="0.25">
      <c r="A153" s="18">
        <v>3571</v>
      </c>
      <c r="B153" s="19" t="s">
        <v>3570</v>
      </c>
      <c r="C153" s="19" t="s">
        <v>7681</v>
      </c>
      <c r="D153" s="20">
        <v>1500</v>
      </c>
      <c r="E153" s="21">
        <v>1831</v>
      </c>
      <c r="F153" s="18" t="s">
        <v>8218</v>
      </c>
      <c r="G153" s="18" t="s">
        <v>8224</v>
      </c>
      <c r="H153" s="18" t="s">
        <v>8246</v>
      </c>
      <c r="I153" s="18">
        <v>1414701413</v>
      </c>
      <c r="J153" s="18">
        <v>1412109413</v>
      </c>
      <c r="K153" s="18" t="b">
        <v>0</v>
      </c>
      <c r="L153" s="18">
        <v>25</v>
      </c>
      <c r="M153" s="18" t="b">
        <v>1</v>
      </c>
      <c r="N153" s="18" t="s">
        <v>8273</v>
      </c>
      <c r="O153" s="18" t="s">
        <v>8274</v>
      </c>
      <c r="P153" s="22">
        <v>122</v>
      </c>
      <c r="Q153" s="22">
        <v>73.239999999999995</v>
      </c>
      <c r="R153" s="23">
        <v>41912.858946759261</v>
      </c>
      <c r="S153" s="23">
        <v>41942.858946759261</v>
      </c>
    </row>
    <row r="154" spans="1:19" ht="60" x14ac:dyDescent="0.25">
      <c r="A154" s="18">
        <v>3578</v>
      </c>
      <c r="B154" s="19" t="s">
        <v>3577</v>
      </c>
      <c r="C154" s="19" t="s">
        <v>7688</v>
      </c>
      <c r="D154" s="20">
        <v>1500</v>
      </c>
      <c r="E154" s="21">
        <v>1500.2</v>
      </c>
      <c r="F154" s="18" t="s">
        <v>8218</v>
      </c>
      <c r="G154" s="18" t="s">
        <v>8224</v>
      </c>
      <c r="H154" s="18" t="s">
        <v>8246</v>
      </c>
      <c r="I154" s="18">
        <v>1462037777</v>
      </c>
      <c r="J154" s="18">
        <v>1459445777</v>
      </c>
      <c r="K154" s="18" t="b">
        <v>0</v>
      </c>
      <c r="L154" s="18">
        <v>37</v>
      </c>
      <c r="M154" s="18" t="b">
        <v>1</v>
      </c>
      <c r="N154" s="18" t="s">
        <v>8273</v>
      </c>
      <c r="O154" s="18" t="s">
        <v>8274</v>
      </c>
      <c r="P154" s="22">
        <v>100</v>
      </c>
      <c r="Q154" s="22">
        <v>40.549999999999997</v>
      </c>
      <c r="R154" s="23">
        <v>42460.733530092592</v>
      </c>
      <c r="S154" s="23">
        <v>42490.733530092592</v>
      </c>
    </row>
    <row r="155" spans="1:19" ht="60" x14ac:dyDescent="0.25">
      <c r="A155" s="18">
        <v>3581</v>
      </c>
      <c r="B155" s="19" t="s">
        <v>3580</v>
      </c>
      <c r="C155" s="19" t="s">
        <v>7691</v>
      </c>
      <c r="D155" s="20">
        <v>1500</v>
      </c>
      <c r="E155" s="21">
        <v>1500</v>
      </c>
      <c r="F155" s="18" t="s">
        <v>8218</v>
      </c>
      <c r="G155" s="18" t="s">
        <v>8224</v>
      </c>
      <c r="H155" s="18" t="s">
        <v>8246</v>
      </c>
      <c r="I155" s="18">
        <v>1406719110</v>
      </c>
      <c r="J155" s="18">
        <v>1405509510</v>
      </c>
      <c r="K155" s="18" t="b">
        <v>0</v>
      </c>
      <c r="L155" s="18">
        <v>45</v>
      </c>
      <c r="M155" s="18" t="b">
        <v>1</v>
      </c>
      <c r="N155" s="18" t="s">
        <v>8273</v>
      </c>
      <c r="O155" s="18" t="s">
        <v>8274</v>
      </c>
      <c r="P155" s="22">
        <v>100</v>
      </c>
      <c r="Q155" s="22">
        <v>33.33</v>
      </c>
      <c r="R155" s="23">
        <v>41836.471180555556</v>
      </c>
      <c r="S155" s="23">
        <v>41850.471180555556</v>
      </c>
    </row>
    <row r="156" spans="1:19" ht="75" x14ac:dyDescent="0.25">
      <c r="A156" s="18">
        <v>3654</v>
      </c>
      <c r="B156" s="19" t="s">
        <v>3651</v>
      </c>
      <c r="C156" s="19" t="s">
        <v>7764</v>
      </c>
      <c r="D156" s="20">
        <v>1500</v>
      </c>
      <c r="E156" s="21">
        <v>2616</v>
      </c>
      <c r="F156" s="18" t="s">
        <v>8218</v>
      </c>
      <c r="G156" s="18" t="s">
        <v>8224</v>
      </c>
      <c r="H156" s="18" t="s">
        <v>8246</v>
      </c>
      <c r="I156" s="18">
        <v>1459702800</v>
      </c>
      <c r="J156" s="18">
        <v>1457690386</v>
      </c>
      <c r="K156" s="18" t="b">
        <v>0</v>
      </c>
      <c r="L156" s="18">
        <v>38</v>
      </c>
      <c r="M156" s="18" t="b">
        <v>1</v>
      </c>
      <c r="N156" s="18" t="s">
        <v>8273</v>
      </c>
      <c r="O156" s="18" t="s">
        <v>8274</v>
      </c>
      <c r="P156" s="22">
        <v>174</v>
      </c>
      <c r="Q156" s="22">
        <v>68.84</v>
      </c>
      <c r="R156" s="23">
        <v>42440.416504629626</v>
      </c>
      <c r="S156" s="23">
        <v>42463.708333333328</v>
      </c>
    </row>
    <row r="157" spans="1:19" ht="60" x14ac:dyDescent="0.25">
      <c r="A157" s="18">
        <v>3701</v>
      </c>
      <c r="B157" s="19" t="s">
        <v>3698</v>
      </c>
      <c r="C157" s="19" t="s">
        <v>7811</v>
      </c>
      <c r="D157" s="20">
        <v>1500</v>
      </c>
      <c r="E157" s="21">
        <v>1505</v>
      </c>
      <c r="F157" s="18" t="s">
        <v>8218</v>
      </c>
      <c r="G157" s="18" t="s">
        <v>8224</v>
      </c>
      <c r="H157" s="18" t="s">
        <v>8246</v>
      </c>
      <c r="I157" s="18">
        <v>1433422793</v>
      </c>
      <c r="J157" s="18">
        <v>1430830793</v>
      </c>
      <c r="K157" s="18" t="b">
        <v>0</v>
      </c>
      <c r="L157" s="18">
        <v>39</v>
      </c>
      <c r="M157" s="18" t="b">
        <v>1</v>
      </c>
      <c r="N157" s="18" t="s">
        <v>8273</v>
      </c>
      <c r="O157" s="18" t="s">
        <v>8274</v>
      </c>
      <c r="P157" s="22">
        <v>100</v>
      </c>
      <c r="Q157" s="22">
        <v>38.590000000000003</v>
      </c>
      <c r="R157" s="23">
        <v>42129.541585648149</v>
      </c>
      <c r="S157" s="23">
        <v>42159.541585648149</v>
      </c>
    </row>
    <row r="158" spans="1:19" ht="60" x14ac:dyDescent="0.25">
      <c r="A158" s="18">
        <v>3736</v>
      </c>
      <c r="B158" s="19" t="s">
        <v>3733</v>
      </c>
      <c r="C158" s="19" t="s">
        <v>7846</v>
      </c>
      <c r="D158" s="20">
        <v>1500</v>
      </c>
      <c r="E158" s="21">
        <v>10</v>
      </c>
      <c r="F158" s="18" t="s">
        <v>8220</v>
      </c>
      <c r="G158" s="18" t="s">
        <v>8224</v>
      </c>
      <c r="H158" s="18" t="s">
        <v>8246</v>
      </c>
      <c r="I158" s="18">
        <v>1427133600</v>
      </c>
      <c r="J158" s="18">
        <v>1423847093</v>
      </c>
      <c r="K158" s="18" t="b">
        <v>0</v>
      </c>
      <c r="L158" s="18">
        <v>1</v>
      </c>
      <c r="M158" s="18" t="b">
        <v>0</v>
      </c>
      <c r="N158" s="18" t="s">
        <v>8273</v>
      </c>
      <c r="O158" s="18" t="s">
        <v>8274</v>
      </c>
      <c r="P158" s="22">
        <v>1</v>
      </c>
      <c r="Q158" s="22">
        <v>10</v>
      </c>
      <c r="R158" s="23">
        <v>42048.711724537032</v>
      </c>
      <c r="S158" s="23">
        <v>42086.75</v>
      </c>
    </row>
    <row r="159" spans="1:19" ht="45" x14ac:dyDescent="0.25">
      <c r="A159" s="18">
        <v>3738</v>
      </c>
      <c r="B159" s="19" t="s">
        <v>3735</v>
      </c>
      <c r="C159" s="19" t="s">
        <v>7848</v>
      </c>
      <c r="D159" s="20">
        <v>1500</v>
      </c>
      <c r="E159" s="21">
        <v>270</v>
      </c>
      <c r="F159" s="18" t="s">
        <v>8220</v>
      </c>
      <c r="G159" s="18" t="s">
        <v>8224</v>
      </c>
      <c r="H159" s="18" t="s">
        <v>8246</v>
      </c>
      <c r="I159" s="18">
        <v>1405461600</v>
      </c>
      <c r="J159" s="18">
        <v>1403562705</v>
      </c>
      <c r="K159" s="18" t="b">
        <v>0</v>
      </c>
      <c r="L159" s="18">
        <v>6</v>
      </c>
      <c r="M159" s="18" t="b">
        <v>0</v>
      </c>
      <c r="N159" s="18" t="s">
        <v>8273</v>
      </c>
      <c r="O159" s="18" t="s">
        <v>8274</v>
      </c>
      <c r="P159" s="22">
        <v>18</v>
      </c>
      <c r="Q159" s="22">
        <v>45</v>
      </c>
      <c r="R159" s="23">
        <v>41813.938715277778</v>
      </c>
      <c r="S159" s="23">
        <v>41835.916666666664</v>
      </c>
    </row>
    <row r="160" spans="1:19" ht="75" x14ac:dyDescent="0.25">
      <c r="A160" s="18">
        <v>3905</v>
      </c>
      <c r="B160" s="19" t="s">
        <v>3902</v>
      </c>
      <c r="C160" s="19" t="s">
        <v>8013</v>
      </c>
      <c r="D160" s="20">
        <v>1500</v>
      </c>
      <c r="E160" s="21">
        <v>173</v>
      </c>
      <c r="F160" s="18" t="s">
        <v>8220</v>
      </c>
      <c r="G160" s="18" t="s">
        <v>8224</v>
      </c>
      <c r="H160" s="18" t="s">
        <v>8246</v>
      </c>
      <c r="I160" s="18">
        <v>1434063600</v>
      </c>
      <c r="J160" s="18">
        <v>1430405903</v>
      </c>
      <c r="K160" s="18" t="b">
        <v>0</v>
      </c>
      <c r="L160" s="18">
        <v>7</v>
      </c>
      <c r="M160" s="18" t="b">
        <v>0</v>
      </c>
      <c r="N160" s="18" t="s">
        <v>8273</v>
      </c>
      <c r="O160" s="18" t="s">
        <v>8274</v>
      </c>
      <c r="P160" s="22">
        <v>12</v>
      </c>
      <c r="Q160" s="22">
        <v>24.71</v>
      </c>
      <c r="R160" s="23">
        <v>42124.623877314814</v>
      </c>
      <c r="S160" s="23">
        <v>42166.958333333328</v>
      </c>
    </row>
    <row r="161" spans="1:19" ht="60" x14ac:dyDescent="0.25">
      <c r="A161" s="18">
        <v>3906</v>
      </c>
      <c r="B161" s="19" t="s">
        <v>3903</v>
      </c>
      <c r="C161" s="19" t="s">
        <v>8014</v>
      </c>
      <c r="D161" s="20">
        <v>1500</v>
      </c>
      <c r="E161" s="21">
        <v>1010</v>
      </c>
      <c r="F161" s="18" t="s">
        <v>8220</v>
      </c>
      <c r="G161" s="18" t="s">
        <v>8224</v>
      </c>
      <c r="H161" s="18" t="s">
        <v>8246</v>
      </c>
      <c r="I161" s="18">
        <v>1435325100</v>
      </c>
      <c r="J161" s="18">
        <v>1432072893</v>
      </c>
      <c r="K161" s="18" t="b">
        <v>0</v>
      </c>
      <c r="L161" s="18">
        <v>16</v>
      </c>
      <c r="M161" s="18" t="b">
        <v>0</v>
      </c>
      <c r="N161" s="18" t="s">
        <v>8273</v>
      </c>
      <c r="O161" s="18" t="s">
        <v>8274</v>
      </c>
      <c r="P161" s="22">
        <v>67</v>
      </c>
      <c r="Q161" s="22">
        <v>63.13</v>
      </c>
      <c r="R161" s="23">
        <v>42143.917743055557</v>
      </c>
      <c r="S161" s="23">
        <v>42181.559027777781</v>
      </c>
    </row>
    <row r="162" spans="1:19" ht="60" x14ac:dyDescent="0.25">
      <c r="A162" s="18">
        <v>3915</v>
      </c>
      <c r="B162" s="19" t="s">
        <v>3912</v>
      </c>
      <c r="C162" s="19" t="s">
        <v>8023</v>
      </c>
      <c r="D162" s="20">
        <v>1500</v>
      </c>
      <c r="E162" s="21">
        <v>5</v>
      </c>
      <c r="F162" s="18" t="s">
        <v>8220</v>
      </c>
      <c r="G162" s="18" t="s">
        <v>8224</v>
      </c>
      <c r="H162" s="18" t="s">
        <v>8246</v>
      </c>
      <c r="I162" s="18">
        <v>1464824309</v>
      </c>
      <c r="J162" s="18">
        <v>1462232309</v>
      </c>
      <c r="K162" s="18" t="b">
        <v>0</v>
      </c>
      <c r="L162" s="18">
        <v>1</v>
      </c>
      <c r="M162" s="18" t="b">
        <v>0</v>
      </c>
      <c r="N162" s="18" t="s">
        <v>8273</v>
      </c>
      <c r="O162" s="18" t="s">
        <v>8274</v>
      </c>
      <c r="P162" s="22">
        <v>0</v>
      </c>
      <c r="Q162" s="22">
        <v>5</v>
      </c>
      <c r="R162" s="23">
        <v>42492.98505787037</v>
      </c>
      <c r="S162" s="23">
        <v>42522.98505787037</v>
      </c>
    </row>
    <row r="163" spans="1:19" ht="60" x14ac:dyDescent="0.25">
      <c r="A163" s="18">
        <v>3984</v>
      </c>
      <c r="B163" s="19" t="s">
        <v>3980</v>
      </c>
      <c r="C163" s="19" t="s">
        <v>8090</v>
      </c>
      <c r="D163" s="20">
        <v>1500</v>
      </c>
      <c r="E163" s="21">
        <v>95</v>
      </c>
      <c r="F163" s="18" t="s">
        <v>8220</v>
      </c>
      <c r="G163" s="18" t="s">
        <v>8224</v>
      </c>
      <c r="H163" s="18" t="s">
        <v>8246</v>
      </c>
      <c r="I163" s="18">
        <v>1415404800</v>
      </c>
      <c r="J163" s="18">
        <v>1412809644</v>
      </c>
      <c r="K163" s="18" t="b">
        <v>0</v>
      </c>
      <c r="L163" s="18">
        <v>10</v>
      </c>
      <c r="M163" s="18" t="b">
        <v>0</v>
      </c>
      <c r="N163" s="18" t="s">
        <v>8273</v>
      </c>
      <c r="O163" s="18" t="s">
        <v>8274</v>
      </c>
      <c r="P163" s="22">
        <v>6</v>
      </c>
      <c r="Q163" s="22">
        <v>9.5</v>
      </c>
      <c r="R163" s="23">
        <v>41920.963472222218</v>
      </c>
      <c r="S163" s="23">
        <v>41951</v>
      </c>
    </row>
    <row r="164" spans="1:19" ht="45" x14ac:dyDescent="0.25">
      <c r="A164" s="18">
        <v>4018</v>
      </c>
      <c r="B164" s="19" t="s">
        <v>4014</v>
      </c>
      <c r="C164" s="19" t="s">
        <v>8123</v>
      </c>
      <c r="D164" s="20">
        <v>1500</v>
      </c>
      <c r="E164" s="21">
        <v>130</v>
      </c>
      <c r="F164" s="18" t="s">
        <v>8220</v>
      </c>
      <c r="G164" s="18" t="s">
        <v>8224</v>
      </c>
      <c r="H164" s="18" t="s">
        <v>8246</v>
      </c>
      <c r="I164" s="18">
        <v>1475877108</v>
      </c>
      <c r="J164" s="18">
        <v>1473285108</v>
      </c>
      <c r="K164" s="18" t="b">
        <v>0</v>
      </c>
      <c r="L164" s="18">
        <v>4</v>
      </c>
      <c r="M164" s="18" t="b">
        <v>0</v>
      </c>
      <c r="N164" s="18" t="s">
        <v>8273</v>
      </c>
      <c r="O164" s="18" t="s">
        <v>8274</v>
      </c>
      <c r="P164" s="22">
        <v>9</v>
      </c>
      <c r="Q164" s="22">
        <v>32.5</v>
      </c>
      <c r="R164" s="23">
        <v>42620.91097222222</v>
      </c>
      <c r="S164" s="23">
        <v>42650.91097222222</v>
      </c>
    </row>
    <row r="165" spans="1:19" ht="60" x14ac:dyDescent="0.25">
      <c r="A165" s="18">
        <v>3244</v>
      </c>
      <c r="B165" s="19" t="s">
        <v>3244</v>
      </c>
      <c r="C165" s="19" t="s">
        <v>7354</v>
      </c>
      <c r="D165" s="20">
        <v>1600</v>
      </c>
      <c r="E165" s="21">
        <v>1647</v>
      </c>
      <c r="F165" s="18" t="s">
        <v>8218</v>
      </c>
      <c r="G165" s="18" t="s">
        <v>8224</v>
      </c>
      <c r="H165" s="18" t="s">
        <v>8246</v>
      </c>
      <c r="I165" s="18">
        <v>1480613982</v>
      </c>
      <c r="J165" s="18">
        <v>1478018382</v>
      </c>
      <c r="K165" s="18" t="b">
        <v>0</v>
      </c>
      <c r="L165" s="18">
        <v>69</v>
      </c>
      <c r="M165" s="18" t="b">
        <v>1</v>
      </c>
      <c r="N165" s="18" t="s">
        <v>8273</v>
      </c>
      <c r="O165" s="18" t="s">
        <v>8274</v>
      </c>
      <c r="P165" s="22">
        <v>103</v>
      </c>
      <c r="Q165" s="22">
        <v>23.87</v>
      </c>
      <c r="R165" s="23">
        <v>42675.694236111114</v>
      </c>
      <c r="S165" s="23">
        <v>42705.735902777778</v>
      </c>
    </row>
    <row r="166" spans="1:19" ht="60" x14ac:dyDescent="0.25">
      <c r="A166" s="18">
        <v>3528</v>
      </c>
      <c r="B166" s="19" t="s">
        <v>3527</v>
      </c>
      <c r="C166" s="19" t="s">
        <v>7638</v>
      </c>
      <c r="D166" s="20">
        <v>1650</v>
      </c>
      <c r="E166" s="21">
        <v>1669</v>
      </c>
      <c r="F166" s="18" t="s">
        <v>8218</v>
      </c>
      <c r="G166" s="18" t="s">
        <v>8224</v>
      </c>
      <c r="H166" s="18" t="s">
        <v>8246</v>
      </c>
      <c r="I166" s="18">
        <v>1484740918</v>
      </c>
      <c r="J166" s="18">
        <v>1483012918</v>
      </c>
      <c r="K166" s="18" t="b">
        <v>0</v>
      </c>
      <c r="L166" s="18">
        <v>37</v>
      </c>
      <c r="M166" s="18" t="b">
        <v>1</v>
      </c>
      <c r="N166" s="18" t="s">
        <v>8273</v>
      </c>
      <c r="O166" s="18" t="s">
        <v>8274</v>
      </c>
      <c r="P166" s="22">
        <v>101</v>
      </c>
      <c r="Q166" s="22">
        <v>45.11</v>
      </c>
      <c r="R166" s="23">
        <v>42733.50136574074</v>
      </c>
      <c r="S166" s="23">
        <v>42753.50136574074</v>
      </c>
    </row>
    <row r="167" spans="1:19" ht="60" x14ac:dyDescent="0.25">
      <c r="A167" s="18">
        <v>3990</v>
      </c>
      <c r="B167" s="19" t="s">
        <v>3986</v>
      </c>
      <c r="C167" s="19" t="s">
        <v>8096</v>
      </c>
      <c r="D167" s="20">
        <v>1650</v>
      </c>
      <c r="E167" s="21">
        <v>69</v>
      </c>
      <c r="F167" s="18" t="s">
        <v>8220</v>
      </c>
      <c r="G167" s="18" t="s">
        <v>8224</v>
      </c>
      <c r="H167" s="18" t="s">
        <v>8246</v>
      </c>
      <c r="I167" s="18">
        <v>1456934893</v>
      </c>
      <c r="J167" s="18">
        <v>1454342893</v>
      </c>
      <c r="K167" s="18" t="b">
        <v>0</v>
      </c>
      <c r="L167" s="18">
        <v>3</v>
      </c>
      <c r="M167" s="18" t="b">
        <v>0</v>
      </c>
      <c r="N167" s="18" t="s">
        <v>8273</v>
      </c>
      <c r="O167" s="18" t="s">
        <v>8274</v>
      </c>
      <c r="P167" s="22">
        <v>4</v>
      </c>
      <c r="Q167" s="22">
        <v>23</v>
      </c>
      <c r="R167" s="23">
        <v>42401.672372685185</v>
      </c>
      <c r="S167" s="23">
        <v>42431.672372685185</v>
      </c>
    </row>
    <row r="168" spans="1:19" ht="60" x14ac:dyDescent="0.25">
      <c r="A168" s="18">
        <v>1292</v>
      </c>
      <c r="B168" s="19" t="s">
        <v>1293</v>
      </c>
      <c r="C168" s="19" t="s">
        <v>5402</v>
      </c>
      <c r="D168" s="20">
        <v>1700</v>
      </c>
      <c r="E168" s="21">
        <v>1870</v>
      </c>
      <c r="F168" s="18" t="s">
        <v>8218</v>
      </c>
      <c r="G168" s="18" t="s">
        <v>8224</v>
      </c>
      <c r="H168" s="18" t="s">
        <v>8246</v>
      </c>
      <c r="I168" s="18">
        <v>1444172340</v>
      </c>
      <c r="J168" s="18">
        <v>1441822828</v>
      </c>
      <c r="K168" s="18" t="b">
        <v>0</v>
      </c>
      <c r="L168" s="18">
        <v>52</v>
      </c>
      <c r="M168" s="18" t="b">
        <v>1</v>
      </c>
      <c r="N168" s="18" t="s">
        <v>8273</v>
      </c>
      <c r="O168" s="18" t="s">
        <v>8274</v>
      </c>
      <c r="P168" s="22">
        <v>110</v>
      </c>
      <c r="Q168" s="22">
        <v>35.96</v>
      </c>
      <c r="R168" s="23">
        <v>42256.764212962968</v>
      </c>
      <c r="S168" s="23">
        <v>42283.957638888889</v>
      </c>
    </row>
    <row r="169" spans="1:19" ht="60" x14ac:dyDescent="0.25">
      <c r="A169" s="18">
        <v>3355</v>
      </c>
      <c r="B169" s="19" t="s">
        <v>3354</v>
      </c>
      <c r="C169" s="19" t="s">
        <v>7465</v>
      </c>
      <c r="D169" s="20">
        <v>1750</v>
      </c>
      <c r="E169" s="21">
        <v>2210</v>
      </c>
      <c r="F169" s="18" t="s">
        <v>8218</v>
      </c>
      <c r="G169" s="18" t="s">
        <v>8224</v>
      </c>
      <c r="H169" s="18" t="s">
        <v>8246</v>
      </c>
      <c r="I169" s="18">
        <v>1462879020</v>
      </c>
      <c r="J169" s="18">
        <v>1461941527</v>
      </c>
      <c r="K169" s="18" t="b">
        <v>0</v>
      </c>
      <c r="L169" s="18">
        <v>15</v>
      </c>
      <c r="M169" s="18" t="b">
        <v>1</v>
      </c>
      <c r="N169" s="18" t="s">
        <v>8273</v>
      </c>
      <c r="O169" s="18" t="s">
        <v>8274</v>
      </c>
      <c r="P169" s="22">
        <v>126</v>
      </c>
      <c r="Q169" s="22">
        <v>147.33000000000001</v>
      </c>
      <c r="R169" s="23">
        <v>42489.619525462964</v>
      </c>
      <c r="S169" s="23">
        <v>42500.470138888893</v>
      </c>
    </row>
    <row r="170" spans="1:19" ht="75" x14ac:dyDescent="0.25">
      <c r="A170" s="18">
        <v>3270</v>
      </c>
      <c r="B170" s="19" t="s">
        <v>3270</v>
      </c>
      <c r="C170" s="19" t="s">
        <v>7380</v>
      </c>
      <c r="D170" s="20">
        <v>1800</v>
      </c>
      <c r="E170" s="21">
        <v>1830</v>
      </c>
      <c r="F170" s="18" t="s">
        <v>8218</v>
      </c>
      <c r="G170" s="18" t="s">
        <v>8224</v>
      </c>
      <c r="H170" s="18" t="s">
        <v>8246</v>
      </c>
      <c r="I170" s="18">
        <v>1436705265</v>
      </c>
      <c r="J170" s="18">
        <v>1434113265</v>
      </c>
      <c r="K170" s="18" t="b">
        <v>1</v>
      </c>
      <c r="L170" s="18">
        <v>30</v>
      </c>
      <c r="M170" s="18" t="b">
        <v>1</v>
      </c>
      <c r="N170" s="18" t="s">
        <v>8273</v>
      </c>
      <c r="O170" s="18" t="s">
        <v>8274</v>
      </c>
      <c r="P170" s="22">
        <v>102</v>
      </c>
      <c r="Q170" s="22">
        <v>61</v>
      </c>
      <c r="R170" s="23">
        <v>42167.533159722225</v>
      </c>
      <c r="S170" s="23">
        <v>42197.533159722225</v>
      </c>
    </row>
    <row r="171" spans="1:19" ht="45" x14ac:dyDescent="0.25">
      <c r="A171" s="18">
        <v>2916</v>
      </c>
      <c r="B171" s="19" t="s">
        <v>2916</v>
      </c>
      <c r="C171" s="19" t="s">
        <v>7026</v>
      </c>
      <c r="D171" s="20">
        <v>1850</v>
      </c>
      <c r="E171" s="21">
        <v>145</v>
      </c>
      <c r="F171" s="18" t="s">
        <v>8220</v>
      </c>
      <c r="G171" s="18" t="s">
        <v>8224</v>
      </c>
      <c r="H171" s="18" t="s">
        <v>8246</v>
      </c>
      <c r="I171" s="18">
        <v>1400498789</v>
      </c>
      <c r="J171" s="18">
        <v>1398511589</v>
      </c>
      <c r="K171" s="18" t="b">
        <v>0</v>
      </c>
      <c r="L171" s="18">
        <v>7</v>
      </c>
      <c r="M171" s="18" t="b">
        <v>0</v>
      </c>
      <c r="N171" s="18" t="s">
        <v>8273</v>
      </c>
      <c r="O171" s="18" t="s">
        <v>8274</v>
      </c>
      <c r="P171" s="22">
        <v>8</v>
      </c>
      <c r="Q171" s="22">
        <v>20.71</v>
      </c>
      <c r="R171" s="23">
        <v>41755.476724537039</v>
      </c>
      <c r="S171" s="23">
        <v>41778.476724537039</v>
      </c>
    </row>
    <row r="172" spans="1:19" ht="60" x14ac:dyDescent="0.25">
      <c r="A172" s="18">
        <v>4009</v>
      </c>
      <c r="B172" s="19" t="s">
        <v>4005</v>
      </c>
      <c r="C172" s="19" t="s">
        <v>8114</v>
      </c>
      <c r="D172" s="20">
        <v>1930</v>
      </c>
      <c r="E172" s="21">
        <v>75</v>
      </c>
      <c r="F172" s="18" t="s">
        <v>8220</v>
      </c>
      <c r="G172" s="18" t="s">
        <v>8224</v>
      </c>
      <c r="H172" s="18" t="s">
        <v>8246</v>
      </c>
      <c r="I172" s="18">
        <v>1410281360</v>
      </c>
      <c r="J172" s="18">
        <v>1406825360</v>
      </c>
      <c r="K172" s="18" t="b">
        <v>0</v>
      </c>
      <c r="L172" s="18">
        <v>3</v>
      </c>
      <c r="M172" s="18" t="b">
        <v>0</v>
      </c>
      <c r="N172" s="18" t="s">
        <v>8273</v>
      </c>
      <c r="O172" s="18" t="s">
        <v>8274</v>
      </c>
      <c r="P172" s="22">
        <v>4</v>
      </c>
      <c r="Q172" s="22">
        <v>25</v>
      </c>
      <c r="R172" s="23">
        <v>41851.700925925928</v>
      </c>
      <c r="S172" s="23">
        <v>41891.700925925928</v>
      </c>
    </row>
    <row r="173" spans="1:19" ht="60" x14ac:dyDescent="0.25">
      <c r="A173" s="18">
        <v>3609</v>
      </c>
      <c r="B173" s="19" t="s">
        <v>3608</v>
      </c>
      <c r="C173" s="19" t="s">
        <v>7719</v>
      </c>
      <c r="D173" s="20">
        <v>1960</v>
      </c>
      <c r="E173" s="21">
        <v>3005</v>
      </c>
      <c r="F173" s="18" t="s">
        <v>8218</v>
      </c>
      <c r="G173" s="18" t="s">
        <v>8224</v>
      </c>
      <c r="H173" s="18" t="s">
        <v>8246</v>
      </c>
      <c r="I173" s="18">
        <v>1459378085</v>
      </c>
      <c r="J173" s="18">
        <v>1456789685</v>
      </c>
      <c r="K173" s="18" t="b">
        <v>0</v>
      </c>
      <c r="L173" s="18">
        <v>21</v>
      </c>
      <c r="M173" s="18" t="b">
        <v>1</v>
      </c>
      <c r="N173" s="18" t="s">
        <v>8273</v>
      </c>
      <c r="O173" s="18" t="s">
        <v>8274</v>
      </c>
      <c r="P173" s="22">
        <v>153</v>
      </c>
      <c r="Q173" s="22">
        <v>143.1</v>
      </c>
      <c r="R173" s="23">
        <v>42429.991724537031</v>
      </c>
      <c r="S173" s="23">
        <v>42459.950057870374</v>
      </c>
    </row>
    <row r="174" spans="1:19" ht="60" x14ac:dyDescent="0.25">
      <c r="A174" s="18">
        <v>533</v>
      </c>
      <c r="B174" s="19" t="s">
        <v>534</v>
      </c>
      <c r="C174" s="19" t="s">
        <v>4643</v>
      </c>
      <c r="D174" s="20">
        <v>2000</v>
      </c>
      <c r="E174" s="21">
        <v>2004</v>
      </c>
      <c r="F174" s="18" t="s">
        <v>8218</v>
      </c>
      <c r="G174" s="18" t="s">
        <v>8224</v>
      </c>
      <c r="H174" s="18" t="s">
        <v>8246</v>
      </c>
      <c r="I174" s="18">
        <v>1463394365</v>
      </c>
      <c r="J174" s="18">
        <v>1461320765</v>
      </c>
      <c r="K174" s="18" t="b">
        <v>0</v>
      </c>
      <c r="L174" s="18">
        <v>17</v>
      </c>
      <c r="M174" s="18" t="b">
        <v>1</v>
      </c>
      <c r="N174" s="18" t="s">
        <v>8273</v>
      </c>
      <c r="O174" s="18" t="s">
        <v>8274</v>
      </c>
      <c r="P174" s="22">
        <v>100</v>
      </c>
      <c r="Q174" s="22">
        <v>117.88</v>
      </c>
      <c r="R174" s="23">
        <v>42482.43478009259</v>
      </c>
      <c r="S174" s="23">
        <v>42506.43478009259</v>
      </c>
    </row>
    <row r="175" spans="1:19" ht="60" x14ac:dyDescent="0.25">
      <c r="A175" s="18">
        <v>535</v>
      </c>
      <c r="B175" s="19" t="s">
        <v>536</v>
      </c>
      <c r="C175" s="19" t="s">
        <v>4645</v>
      </c>
      <c r="D175" s="20">
        <v>2000</v>
      </c>
      <c r="E175" s="21">
        <v>2050</v>
      </c>
      <c r="F175" s="18" t="s">
        <v>8218</v>
      </c>
      <c r="G175" s="18" t="s">
        <v>8224</v>
      </c>
      <c r="H175" s="18" t="s">
        <v>8246</v>
      </c>
      <c r="I175" s="18">
        <v>1483707905</v>
      </c>
      <c r="J175" s="18">
        <v>1481115905</v>
      </c>
      <c r="K175" s="18" t="b">
        <v>0</v>
      </c>
      <c r="L175" s="18">
        <v>59</v>
      </c>
      <c r="M175" s="18" t="b">
        <v>1</v>
      </c>
      <c r="N175" s="18" t="s">
        <v>8273</v>
      </c>
      <c r="O175" s="18" t="s">
        <v>8274</v>
      </c>
      <c r="P175" s="22">
        <v>103</v>
      </c>
      <c r="Q175" s="22">
        <v>34.75</v>
      </c>
      <c r="R175" s="23">
        <v>42711.545196759253</v>
      </c>
      <c r="S175" s="23">
        <v>42741.545196759253</v>
      </c>
    </row>
    <row r="176" spans="1:19" ht="60" x14ac:dyDescent="0.25">
      <c r="A176" s="18">
        <v>1285</v>
      </c>
      <c r="B176" s="19" t="s">
        <v>1286</v>
      </c>
      <c r="C176" s="19" t="s">
        <v>5395</v>
      </c>
      <c r="D176" s="20">
        <v>2000</v>
      </c>
      <c r="E176" s="21">
        <v>2033</v>
      </c>
      <c r="F176" s="18" t="s">
        <v>8218</v>
      </c>
      <c r="G176" s="18" t="s">
        <v>8224</v>
      </c>
      <c r="H176" s="18" t="s">
        <v>8246</v>
      </c>
      <c r="I176" s="18">
        <v>1434808775</v>
      </c>
      <c r="J176" s="18">
        <v>1433512775</v>
      </c>
      <c r="K176" s="18" t="b">
        <v>0</v>
      </c>
      <c r="L176" s="18">
        <v>63</v>
      </c>
      <c r="M176" s="18" t="b">
        <v>1</v>
      </c>
      <c r="N176" s="18" t="s">
        <v>8273</v>
      </c>
      <c r="O176" s="18" t="s">
        <v>8274</v>
      </c>
      <c r="P176" s="22">
        <v>102</v>
      </c>
      <c r="Q176" s="22">
        <v>32.270000000000003</v>
      </c>
      <c r="R176" s="23">
        <v>42160.583043981482</v>
      </c>
      <c r="S176" s="23">
        <v>42175.583043981482</v>
      </c>
    </row>
    <row r="177" spans="1:19" ht="60" x14ac:dyDescent="0.25">
      <c r="A177" s="18">
        <v>1298</v>
      </c>
      <c r="B177" s="19" t="s">
        <v>1299</v>
      </c>
      <c r="C177" s="19" t="s">
        <v>5408</v>
      </c>
      <c r="D177" s="20">
        <v>2000</v>
      </c>
      <c r="E177" s="21">
        <v>2093</v>
      </c>
      <c r="F177" s="18" t="s">
        <v>8218</v>
      </c>
      <c r="G177" s="18" t="s">
        <v>8224</v>
      </c>
      <c r="H177" s="18" t="s">
        <v>8246</v>
      </c>
      <c r="I177" s="18">
        <v>1461860432</v>
      </c>
      <c r="J177" s="18">
        <v>1459268432</v>
      </c>
      <c r="K177" s="18" t="b">
        <v>0</v>
      </c>
      <c r="L177" s="18">
        <v>33</v>
      </c>
      <c r="M177" s="18" t="b">
        <v>1</v>
      </c>
      <c r="N177" s="18" t="s">
        <v>8273</v>
      </c>
      <c r="O177" s="18" t="s">
        <v>8274</v>
      </c>
      <c r="P177" s="22">
        <v>105</v>
      </c>
      <c r="Q177" s="22">
        <v>63.42</v>
      </c>
      <c r="R177" s="23">
        <v>42458.680925925932</v>
      </c>
      <c r="S177" s="23">
        <v>42488.680925925932</v>
      </c>
    </row>
    <row r="178" spans="1:19" ht="60" x14ac:dyDescent="0.25">
      <c r="A178" s="18">
        <v>3161</v>
      </c>
      <c r="B178" s="19" t="s">
        <v>3161</v>
      </c>
      <c r="C178" s="19" t="s">
        <v>7271</v>
      </c>
      <c r="D178" s="20">
        <v>2000</v>
      </c>
      <c r="E178" s="21">
        <v>2102</v>
      </c>
      <c r="F178" s="18" t="s">
        <v>8218</v>
      </c>
      <c r="G178" s="18" t="s">
        <v>8224</v>
      </c>
      <c r="H178" s="18" t="s">
        <v>8246</v>
      </c>
      <c r="I178" s="18">
        <v>1413377522</v>
      </c>
      <c r="J178" s="18">
        <v>1410785522</v>
      </c>
      <c r="K178" s="18" t="b">
        <v>1</v>
      </c>
      <c r="L178" s="18">
        <v>74</v>
      </c>
      <c r="M178" s="18" t="b">
        <v>1</v>
      </c>
      <c r="N178" s="18" t="s">
        <v>8273</v>
      </c>
      <c r="O178" s="18" t="s">
        <v>8274</v>
      </c>
      <c r="P178" s="22">
        <v>105</v>
      </c>
      <c r="Q178" s="22">
        <v>28.41</v>
      </c>
      <c r="R178" s="23">
        <v>41897.536134259259</v>
      </c>
      <c r="S178" s="23">
        <v>41927.536134259259</v>
      </c>
    </row>
    <row r="179" spans="1:19" ht="60" x14ac:dyDescent="0.25">
      <c r="A179" s="18">
        <v>3201</v>
      </c>
      <c r="B179" s="19" t="s">
        <v>3201</v>
      </c>
      <c r="C179" s="19" t="s">
        <v>7311</v>
      </c>
      <c r="D179" s="20">
        <v>2000</v>
      </c>
      <c r="E179" s="21">
        <v>25</v>
      </c>
      <c r="F179" s="18" t="s">
        <v>8220</v>
      </c>
      <c r="G179" s="18" t="s">
        <v>8224</v>
      </c>
      <c r="H179" s="18" t="s">
        <v>8246</v>
      </c>
      <c r="I179" s="18">
        <v>1409509477</v>
      </c>
      <c r="J179" s="18">
        <v>1407695077</v>
      </c>
      <c r="K179" s="18" t="b">
        <v>0</v>
      </c>
      <c r="L179" s="18">
        <v>2</v>
      </c>
      <c r="M179" s="18" t="b">
        <v>0</v>
      </c>
      <c r="N179" s="18" t="s">
        <v>8273</v>
      </c>
      <c r="O179" s="18" t="s">
        <v>8315</v>
      </c>
      <c r="P179" s="22">
        <v>1</v>
      </c>
      <c r="Q179" s="22">
        <v>12.5</v>
      </c>
      <c r="R179" s="23">
        <v>41861.767094907409</v>
      </c>
      <c r="S179" s="23">
        <v>41882.767094907409</v>
      </c>
    </row>
    <row r="180" spans="1:19" ht="60" x14ac:dyDescent="0.25">
      <c r="A180" s="18">
        <v>3216</v>
      </c>
      <c r="B180" s="19" t="s">
        <v>3216</v>
      </c>
      <c r="C180" s="19" t="s">
        <v>7326</v>
      </c>
      <c r="D180" s="20">
        <v>2000</v>
      </c>
      <c r="E180" s="21">
        <v>2001</v>
      </c>
      <c r="F180" s="18" t="s">
        <v>8218</v>
      </c>
      <c r="G180" s="18" t="s">
        <v>8224</v>
      </c>
      <c r="H180" s="18" t="s">
        <v>8246</v>
      </c>
      <c r="I180" s="18">
        <v>1436625000</v>
      </c>
      <c r="J180" s="18">
        <v>1433934371</v>
      </c>
      <c r="K180" s="18" t="b">
        <v>1</v>
      </c>
      <c r="L180" s="18">
        <v>35</v>
      </c>
      <c r="M180" s="18" t="b">
        <v>1</v>
      </c>
      <c r="N180" s="18" t="s">
        <v>8273</v>
      </c>
      <c r="O180" s="18" t="s">
        <v>8274</v>
      </c>
      <c r="P180" s="22">
        <v>100</v>
      </c>
      <c r="Q180" s="22">
        <v>57.17</v>
      </c>
      <c r="R180" s="23">
        <v>42165.462627314817</v>
      </c>
      <c r="S180" s="23">
        <v>42196.604166666672</v>
      </c>
    </row>
    <row r="181" spans="1:19" ht="60" x14ac:dyDescent="0.25">
      <c r="A181" s="18">
        <v>3257</v>
      </c>
      <c r="B181" s="19" t="s">
        <v>3257</v>
      </c>
      <c r="C181" s="19" t="s">
        <v>7367</v>
      </c>
      <c r="D181" s="20">
        <v>2000</v>
      </c>
      <c r="E181" s="21">
        <v>2125.9899999999998</v>
      </c>
      <c r="F181" s="18" t="s">
        <v>8218</v>
      </c>
      <c r="G181" s="18" t="s">
        <v>8224</v>
      </c>
      <c r="H181" s="18" t="s">
        <v>8246</v>
      </c>
      <c r="I181" s="18">
        <v>1487769952</v>
      </c>
      <c r="J181" s="18">
        <v>1485177952</v>
      </c>
      <c r="K181" s="18" t="b">
        <v>0</v>
      </c>
      <c r="L181" s="18">
        <v>41</v>
      </c>
      <c r="M181" s="18" t="b">
        <v>1</v>
      </c>
      <c r="N181" s="18" t="s">
        <v>8273</v>
      </c>
      <c r="O181" s="18" t="s">
        <v>8274</v>
      </c>
      <c r="P181" s="22">
        <v>106</v>
      </c>
      <c r="Q181" s="22">
        <v>51.85</v>
      </c>
      <c r="R181" s="23">
        <v>42758.559629629628</v>
      </c>
      <c r="S181" s="23">
        <v>42788.559629629628</v>
      </c>
    </row>
    <row r="182" spans="1:19" ht="75" x14ac:dyDescent="0.25">
      <c r="A182" s="18">
        <v>3290</v>
      </c>
      <c r="B182" s="19" t="s">
        <v>3290</v>
      </c>
      <c r="C182" s="19" t="s">
        <v>7400</v>
      </c>
      <c r="D182" s="20">
        <v>2000</v>
      </c>
      <c r="E182" s="21">
        <v>2424</v>
      </c>
      <c r="F182" s="18" t="s">
        <v>8218</v>
      </c>
      <c r="G182" s="18" t="s">
        <v>8224</v>
      </c>
      <c r="H182" s="18" t="s">
        <v>8246</v>
      </c>
      <c r="I182" s="18">
        <v>1489234891</v>
      </c>
      <c r="J182" s="18">
        <v>1486642891</v>
      </c>
      <c r="K182" s="18" t="b">
        <v>0</v>
      </c>
      <c r="L182" s="18">
        <v>72</v>
      </c>
      <c r="M182" s="18" t="b">
        <v>1</v>
      </c>
      <c r="N182" s="18" t="s">
        <v>8273</v>
      </c>
      <c r="O182" s="18" t="s">
        <v>8274</v>
      </c>
      <c r="P182" s="22">
        <v>121</v>
      </c>
      <c r="Q182" s="22">
        <v>33.67</v>
      </c>
      <c r="R182" s="23">
        <v>42775.51494212963</v>
      </c>
      <c r="S182" s="23">
        <v>42805.51494212963</v>
      </c>
    </row>
    <row r="183" spans="1:19" ht="60" x14ac:dyDescent="0.25">
      <c r="A183" s="18">
        <v>3347</v>
      </c>
      <c r="B183" s="19" t="s">
        <v>3347</v>
      </c>
      <c r="C183" s="19" t="s">
        <v>7457</v>
      </c>
      <c r="D183" s="20">
        <v>2000</v>
      </c>
      <c r="E183" s="21">
        <v>2389</v>
      </c>
      <c r="F183" s="18" t="s">
        <v>8218</v>
      </c>
      <c r="G183" s="18" t="s">
        <v>8224</v>
      </c>
      <c r="H183" s="18" t="s">
        <v>8246</v>
      </c>
      <c r="I183" s="18">
        <v>1462741200</v>
      </c>
      <c r="J183" s="18">
        <v>1461503654</v>
      </c>
      <c r="K183" s="18" t="b">
        <v>0</v>
      </c>
      <c r="L183" s="18">
        <v>22</v>
      </c>
      <c r="M183" s="18" t="b">
        <v>1</v>
      </c>
      <c r="N183" s="18" t="s">
        <v>8273</v>
      </c>
      <c r="O183" s="18" t="s">
        <v>8274</v>
      </c>
      <c r="P183" s="22">
        <v>119</v>
      </c>
      <c r="Q183" s="22">
        <v>108.59</v>
      </c>
      <c r="R183" s="23">
        <v>42484.551550925928</v>
      </c>
      <c r="S183" s="23">
        <v>42498.875</v>
      </c>
    </row>
    <row r="184" spans="1:19" ht="60" x14ac:dyDescent="0.25">
      <c r="A184" s="18">
        <v>3357</v>
      </c>
      <c r="B184" s="19" t="s">
        <v>3356</v>
      </c>
      <c r="C184" s="19" t="s">
        <v>7467</v>
      </c>
      <c r="D184" s="20">
        <v>2000</v>
      </c>
      <c r="E184" s="21">
        <v>2020</v>
      </c>
      <c r="F184" s="18" t="s">
        <v>8218</v>
      </c>
      <c r="G184" s="18" t="s">
        <v>8224</v>
      </c>
      <c r="H184" s="18" t="s">
        <v>8246</v>
      </c>
      <c r="I184" s="18">
        <v>1406887310</v>
      </c>
      <c r="J184" s="18">
        <v>1404295310</v>
      </c>
      <c r="K184" s="18" t="b">
        <v>0</v>
      </c>
      <c r="L184" s="18">
        <v>21</v>
      </c>
      <c r="M184" s="18" t="b">
        <v>1</v>
      </c>
      <c r="N184" s="18" t="s">
        <v>8273</v>
      </c>
      <c r="O184" s="18" t="s">
        <v>8274</v>
      </c>
      <c r="P184" s="22">
        <v>101</v>
      </c>
      <c r="Q184" s="22">
        <v>96.19</v>
      </c>
      <c r="R184" s="23">
        <v>41822.417939814812</v>
      </c>
      <c r="S184" s="23">
        <v>41852.417939814812</v>
      </c>
    </row>
    <row r="185" spans="1:19" ht="60" x14ac:dyDescent="0.25">
      <c r="A185" s="18">
        <v>3373</v>
      </c>
      <c r="B185" s="19" t="s">
        <v>3372</v>
      </c>
      <c r="C185" s="19" t="s">
        <v>7483</v>
      </c>
      <c r="D185" s="20">
        <v>2000</v>
      </c>
      <c r="E185" s="21">
        <v>2005</v>
      </c>
      <c r="F185" s="18" t="s">
        <v>8218</v>
      </c>
      <c r="G185" s="18" t="s">
        <v>8224</v>
      </c>
      <c r="H185" s="18" t="s">
        <v>8246</v>
      </c>
      <c r="I185" s="18">
        <v>1437235200</v>
      </c>
      <c r="J185" s="18">
        <v>1435177840</v>
      </c>
      <c r="K185" s="18" t="b">
        <v>0</v>
      </c>
      <c r="L185" s="18">
        <v>30</v>
      </c>
      <c r="M185" s="18" t="b">
        <v>1</v>
      </c>
      <c r="N185" s="18" t="s">
        <v>8273</v>
      </c>
      <c r="O185" s="18" t="s">
        <v>8274</v>
      </c>
      <c r="P185" s="22">
        <v>100</v>
      </c>
      <c r="Q185" s="22">
        <v>66.83</v>
      </c>
      <c r="R185" s="23">
        <v>42179.854629629626</v>
      </c>
      <c r="S185" s="23">
        <v>42203.666666666672</v>
      </c>
    </row>
    <row r="186" spans="1:19" ht="60" x14ac:dyDescent="0.25">
      <c r="A186" s="18">
        <v>3379</v>
      </c>
      <c r="B186" s="19" t="s">
        <v>3378</v>
      </c>
      <c r="C186" s="19" t="s">
        <v>7489</v>
      </c>
      <c r="D186" s="20">
        <v>2000</v>
      </c>
      <c r="E186" s="21">
        <v>2073</v>
      </c>
      <c r="F186" s="18" t="s">
        <v>8218</v>
      </c>
      <c r="G186" s="18" t="s">
        <v>8224</v>
      </c>
      <c r="H186" s="18" t="s">
        <v>8246</v>
      </c>
      <c r="I186" s="18">
        <v>1440630000</v>
      </c>
      <c r="J186" s="18">
        <v>1439122800</v>
      </c>
      <c r="K186" s="18" t="b">
        <v>0</v>
      </c>
      <c r="L186" s="18">
        <v>38</v>
      </c>
      <c r="M186" s="18" t="b">
        <v>1</v>
      </c>
      <c r="N186" s="18" t="s">
        <v>8273</v>
      </c>
      <c r="O186" s="18" t="s">
        <v>8274</v>
      </c>
      <c r="P186" s="22">
        <v>104</v>
      </c>
      <c r="Q186" s="22">
        <v>54.55</v>
      </c>
      <c r="R186" s="23">
        <v>42225.513888888891</v>
      </c>
      <c r="S186" s="23">
        <v>42242.958333333328</v>
      </c>
    </row>
    <row r="187" spans="1:19" ht="75" x14ac:dyDescent="0.25">
      <c r="A187" s="18">
        <v>3403</v>
      </c>
      <c r="B187" s="19" t="s">
        <v>3402</v>
      </c>
      <c r="C187" s="19" t="s">
        <v>7513</v>
      </c>
      <c r="D187" s="20">
        <v>2000</v>
      </c>
      <c r="E187" s="21">
        <v>2000</v>
      </c>
      <c r="F187" s="18" t="s">
        <v>8218</v>
      </c>
      <c r="G187" s="18" t="s">
        <v>8224</v>
      </c>
      <c r="H187" s="18" t="s">
        <v>8246</v>
      </c>
      <c r="I187" s="18">
        <v>1435230324</v>
      </c>
      <c r="J187" s="18">
        <v>1432638324</v>
      </c>
      <c r="K187" s="18" t="b">
        <v>0</v>
      </c>
      <c r="L187" s="18">
        <v>17</v>
      </c>
      <c r="M187" s="18" t="b">
        <v>1</v>
      </c>
      <c r="N187" s="18" t="s">
        <v>8273</v>
      </c>
      <c r="O187" s="18" t="s">
        <v>8274</v>
      </c>
      <c r="P187" s="22">
        <v>100</v>
      </c>
      <c r="Q187" s="22">
        <v>117.65</v>
      </c>
      <c r="R187" s="23">
        <v>42150.462083333332</v>
      </c>
      <c r="S187" s="23">
        <v>42180.462083333332</v>
      </c>
    </row>
    <row r="188" spans="1:19" ht="60" x14ac:dyDescent="0.25">
      <c r="A188" s="18">
        <v>3407</v>
      </c>
      <c r="B188" s="19" t="s">
        <v>3406</v>
      </c>
      <c r="C188" s="19" t="s">
        <v>7517</v>
      </c>
      <c r="D188" s="20">
        <v>2000</v>
      </c>
      <c r="E188" s="21">
        <v>2142</v>
      </c>
      <c r="F188" s="18" t="s">
        <v>8218</v>
      </c>
      <c r="G188" s="18" t="s">
        <v>8224</v>
      </c>
      <c r="H188" s="18" t="s">
        <v>8246</v>
      </c>
      <c r="I188" s="18">
        <v>1404641289</v>
      </c>
      <c r="J188" s="18">
        <v>1402049289</v>
      </c>
      <c r="K188" s="18" t="b">
        <v>0</v>
      </c>
      <c r="L188" s="18">
        <v>67</v>
      </c>
      <c r="M188" s="18" t="b">
        <v>1</v>
      </c>
      <c r="N188" s="18" t="s">
        <v>8273</v>
      </c>
      <c r="O188" s="18" t="s">
        <v>8274</v>
      </c>
      <c r="P188" s="22">
        <v>107</v>
      </c>
      <c r="Q188" s="22">
        <v>31.97</v>
      </c>
      <c r="R188" s="23">
        <v>41796.422326388885</v>
      </c>
      <c r="S188" s="23">
        <v>41826.422326388885</v>
      </c>
    </row>
    <row r="189" spans="1:19" ht="60" x14ac:dyDescent="0.25">
      <c r="A189" s="18">
        <v>3428</v>
      </c>
      <c r="B189" s="19" t="s">
        <v>3427</v>
      </c>
      <c r="C189" s="19" t="s">
        <v>7538</v>
      </c>
      <c r="D189" s="20">
        <v>2000</v>
      </c>
      <c r="E189" s="21">
        <v>2055</v>
      </c>
      <c r="F189" s="18" t="s">
        <v>8218</v>
      </c>
      <c r="G189" s="18" t="s">
        <v>8224</v>
      </c>
      <c r="H189" s="18" t="s">
        <v>8246</v>
      </c>
      <c r="I189" s="18">
        <v>1425142800</v>
      </c>
      <c r="J189" s="18">
        <v>1422983847</v>
      </c>
      <c r="K189" s="18" t="b">
        <v>0</v>
      </c>
      <c r="L189" s="18">
        <v>51</v>
      </c>
      <c r="M189" s="18" t="b">
        <v>1</v>
      </c>
      <c r="N189" s="18" t="s">
        <v>8273</v>
      </c>
      <c r="O189" s="18" t="s">
        <v>8274</v>
      </c>
      <c r="P189" s="22">
        <v>103</v>
      </c>
      <c r="Q189" s="22">
        <v>40.29</v>
      </c>
      <c r="R189" s="23">
        <v>42038.720451388886</v>
      </c>
      <c r="S189" s="23">
        <v>42063.708333333328</v>
      </c>
    </row>
    <row r="190" spans="1:19" ht="60" x14ac:dyDescent="0.25">
      <c r="A190" s="18">
        <v>3430</v>
      </c>
      <c r="B190" s="19" t="s">
        <v>3429</v>
      </c>
      <c r="C190" s="19" t="s">
        <v>7540</v>
      </c>
      <c r="D190" s="20">
        <v>2000</v>
      </c>
      <c r="E190" s="21">
        <v>2170.9899999999998</v>
      </c>
      <c r="F190" s="18" t="s">
        <v>8218</v>
      </c>
      <c r="G190" s="18" t="s">
        <v>8224</v>
      </c>
      <c r="H190" s="18" t="s">
        <v>8246</v>
      </c>
      <c r="I190" s="18">
        <v>1406760101</v>
      </c>
      <c r="J190" s="18">
        <v>1404168101</v>
      </c>
      <c r="K190" s="18" t="b">
        <v>0</v>
      </c>
      <c r="L190" s="18">
        <v>72</v>
      </c>
      <c r="M190" s="18" t="b">
        <v>1</v>
      </c>
      <c r="N190" s="18" t="s">
        <v>8273</v>
      </c>
      <c r="O190" s="18" t="s">
        <v>8274</v>
      </c>
      <c r="P190" s="22">
        <v>109</v>
      </c>
      <c r="Q190" s="22">
        <v>30.15</v>
      </c>
      <c r="R190" s="23">
        <v>41820.945613425924</v>
      </c>
      <c r="S190" s="23">
        <v>41850.945613425924</v>
      </c>
    </row>
    <row r="191" spans="1:19" ht="45" x14ac:dyDescent="0.25">
      <c r="A191" s="18">
        <v>3445</v>
      </c>
      <c r="B191" s="19" t="s">
        <v>3444</v>
      </c>
      <c r="C191" s="19" t="s">
        <v>7555</v>
      </c>
      <c r="D191" s="20">
        <v>2000</v>
      </c>
      <c r="E191" s="21">
        <v>2000</v>
      </c>
      <c r="F191" s="18" t="s">
        <v>8218</v>
      </c>
      <c r="G191" s="18" t="s">
        <v>8224</v>
      </c>
      <c r="H191" s="18" t="s">
        <v>8246</v>
      </c>
      <c r="I191" s="18">
        <v>1445604236</v>
      </c>
      <c r="J191" s="18">
        <v>1443185036</v>
      </c>
      <c r="K191" s="18" t="b">
        <v>0</v>
      </c>
      <c r="L191" s="18">
        <v>31</v>
      </c>
      <c r="M191" s="18" t="b">
        <v>1</v>
      </c>
      <c r="N191" s="18" t="s">
        <v>8273</v>
      </c>
      <c r="O191" s="18" t="s">
        <v>8274</v>
      </c>
      <c r="P191" s="22">
        <v>100</v>
      </c>
      <c r="Q191" s="22">
        <v>64.52</v>
      </c>
      <c r="R191" s="23">
        <v>42272.530509259261</v>
      </c>
      <c r="S191" s="23">
        <v>42300.530509259261</v>
      </c>
    </row>
    <row r="192" spans="1:19" ht="60" x14ac:dyDescent="0.25">
      <c r="A192" s="18">
        <v>3465</v>
      </c>
      <c r="B192" s="19" t="s">
        <v>3464</v>
      </c>
      <c r="C192" s="19" t="s">
        <v>7575</v>
      </c>
      <c r="D192" s="20">
        <v>2000</v>
      </c>
      <c r="E192" s="21">
        <v>2060</v>
      </c>
      <c r="F192" s="18" t="s">
        <v>8218</v>
      </c>
      <c r="G192" s="18" t="s">
        <v>8224</v>
      </c>
      <c r="H192" s="18" t="s">
        <v>8246</v>
      </c>
      <c r="I192" s="18">
        <v>1439136000</v>
      </c>
      <c r="J192" s="18">
        <v>1436972472</v>
      </c>
      <c r="K192" s="18" t="b">
        <v>0</v>
      </c>
      <c r="L192" s="18">
        <v>36</v>
      </c>
      <c r="M192" s="18" t="b">
        <v>1</v>
      </c>
      <c r="N192" s="18" t="s">
        <v>8273</v>
      </c>
      <c r="O192" s="18" t="s">
        <v>8274</v>
      </c>
      <c r="P192" s="22">
        <v>103</v>
      </c>
      <c r="Q192" s="22">
        <v>57.22</v>
      </c>
      <c r="R192" s="23">
        <v>42200.625833333332</v>
      </c>
      <c r="S192" s="23">
        <v>42225.666666666672</v>
      </c>
    </row>
    <row r="193" spans="1:19" ht="60" x14ac:dyDescent="0.25">
      <c r="A193" s="18">
        <v>3474</v>
      </c>
      <c r="B193" s="19" t="s">
        <v>3473</v>
      </c>
      <c r="C193" s="19" t="s">
        <v>7584</v>
      </c>
      <c r="D193" s="20">
        <v>2000</v>
      </c>
      <c r="E193" s="21">
        <v>2020</v>
      </c>
      <c r="F193" s="18" t="s">
        <v>8218</v>
      </c>
      <c r="G193" s="18" t="s">
        <v>8224</v>
      </c>
      <c r="H193" s="18" t="s">
        <v>8246</v>
      </c>
      <c r="I193" s="18">
        <v>1469016131</v>
      </c>
      <c r="J193" s="18">
        <v>1466424131</v>
      </c>
      <c r="K193" s="18" t="b">
        <v>0</v>
      </c>
      <c r="L193" s="18">
        <v>39</v>
      </c>
      <c r="M193" s="18" t="b">
        <v>1</v>
      </c>
      <c r="N193" s="18" t="s">
        <v>8273</v>
      </c>
      <c r="O193" s="18" t="s">
        <v>8274</v>
      </c>
      <c r="P193" s="22">
        <v>101</v>
      </c>
      <c r="Q193" s="22">
        <v>51.79</v>
      </c>
      <c r="R193" s="23">
        <v>42541.501516203702</v>
      </c>
      <c r="S193" s="23">
        <v>42571.501516203702</v>
      </c>
    </row>
    <row r="194" spans="1:19" ht="60" x14ac:dyDescent="0.25">
      <c r="A194" s="18">
        <v>3487</v>
      </c>
      <c r="B194" s="19" t="s">
        <v>3486</v>
      </c>
      <c r="C194" s="19" t="s">
        <v>7597</v>
      </c>
      <c r="D194" s="20">
        <v>2000</v>
      </c>
      <c r="E194" s="21">
        <v>2555</v>
      </c>
      <c r="F194" s="18" t="s">
        <v>8218</v>
      </c>
      <c r="G194" s="18" t="s">
        <v>8224</v>
      </c>
      <c r="H194" s="18" t="s">
        <v>8246</v>
      </c>
      <c r="I194" s="18">
        <v>1435185252</v>
      </c>
      <c r="J194" s="18">
        <v>1432593252</v>
      </c>
      <c r="K194" s="18" t="b">
        <v>0</v>
      </c>
      <c r="L194" s="18">
        <v>66</v>
      </c>
      <c r="M194" s="18" t="b">
        <v>1</v>
      </c>
      <c r="N194" s="18" t="s">
        <v>8273</v>
      </c>
      <c r="O194" s="18" t="s">
        <v>8274</v>
      </c>
      <c r="P194" s="22">
        <v>128</v>
      </c>
      <c r="Q194" s="22">
        <v>38.71</v>
      </c>
      <c r="R194" s="23">
        <v>42149.940416666665</v>
      </c>
      <c r="S194" s="23">
        <v>42179.940416666665</v>
      </c>
    </row>
    <row r="195" spans="1:19" ht="45" x14ac:dyDescent="0.25">
      <c r="A195" s="18">
        <v>3519</v>
      </c>
      <c r="B195" s="19" t="s">
        <v>3518</v>
      </c>
      <c r="C195" s="19" t="s">
        <v>7629</v>
      </c>
      <c r="D195" s="20">
        <v>2000</v>
      </c>
      <c r="E195" s="21">
        <v>2027</v>
      </c>
      <c r="F195" s="18" t="s">
        <v>8218</v>
      </c>
      <c r="G195" s="18" t="s">
        <v>8224</v>
      </c>
      <c r="H195" s="18" t="s">
        <v>8246</v>
      </c>
      <c r="I195" s="18">
        <v>1425478950</v>
      </c>
      <c r="J195" s="18">
        <v>1422886950</v>
      </c>
      <c r="K195" s="18" t="b">
        <v>0</v>
      </c>
      <c r="L195" s="18">
        <v>28</v>
      </c>
      <c r="M195" s="18" t="b">
        <v>1</v>
      </c>
      <c r="N195" s="18" t="s">
        <v>8273</v>
      </c>
      <c r="O195" s="18" t="s">
        <v>8274</v>
      </c>
      <c r="P195" s="22">
        <v>101</v>
      </c>
      <c r="Q195" s="22">
        <v>72.39</v>
      </c>
      <c r="R195" s="23">
        <v>42037.598958333328</v>
      </c>
      <c r="S195" s="23">
        <v>42067.598958333328</v>
      </c>
    </row>
    <row r="196" spans="1:19" ht="45" x14ac:dyDescent="0.25">
      <c r="A196" s="18">
        <v>3520</v>
      </c>
      <c r="B196" s="19" t="s">
        <v>3519</v>
      </c>
      <c r="C196" s="19" t="s">
        <v>7630</v>
      </c>
      <c r="D196" s="20">
        <v>2000</v>
      </c>
      <c r="E196" s="21">
        <v>2015</v>
      </c>
      <c r="F196" s="18" t="s">
        <v>8218</v>
      </c>
      <c r="G196" s="18" t="s">
        <v>8224</v>
      </c>
      <c r="H196" s="18" t="s">
        <v>8246</v>
      </c>
      <c r="I196" s="18">
        <v>1441547220</v>
      </c>
      <c r="J196" s="18">
        <v>1439322412</v>
      </c>
      <c r="K196" s="18" t="b">
        <v>0</v>
      </c>
      <c r="L196" s="18">
        <v>21</v>
      </c>
      <c r="M196" s="18" t="b">
        <v>1</v>
      </c>
      <c r="N196" s="18" t="s">
        <v>8273</v>
      </c>
      <c r="O196" s="18" t="s">
        <v>8274</v>
      </c>
      <c r="P196" s="22">
        <v>101</v>
      </c>
      <c r="Q196" s="22">
        <v>95.95</v>
      </c>
      <c r="R196" s="23">
        <v>42227.824212962965</v>
      </c>
      <c r="S196" s="23">
        <v>42253.57430555555</v>
      </c>
    </row>
    <row r="197" spans="1:19" ht="60" x14ac:dyDescent="0.25">
      <c r="A197" s="18">
        <v>3535</v>
      </c>
      <c r="B197" s="19" t="s">
        <v>3534</v>
      </c>
      <c r="C197" s="19" t="s">
        <v>7645</v>
      </c>
      <c r="D197" s="20">
        <v>2000</v>
      </c>
      <c r="E197" s="21">
        <v>2063</v>
      </c>
      <c r="F197" s="18" t="s">
        <v>8218</v>
      </c>
      <c r="G197" s="18" t="s">
        <v>8224</v>
      </c>
      <c r="H197" s="18" t="s">
        <v>8246</v>
      </c>
      <c r="I197" s="18">
        <v>1443808800</v>
      </c>
      <c r="J197" s="18">
        <v>1441120910</v>
      </c>
      <c r="K197" s="18" t="b">
        <v>0</v>
      </c>
      <c r="L197" s="18">
        <v>46</v>
      </c>
      <c r="M197" s="18" t="b">
        <v>1</v>
      </c>
      <c r="N197" s="18" t="s">
        <v>8273</v>
      </c>
      <c r="O197" s="18" t="s">
        <v>8274</v>
      </c>
      <c r="P197" s="22">
        <v>103</v>
      </c>
      <c r="Q197" s="22">
        <v>44.85</v>
      </c>
      <c r="R197" s="23">
        <v>42248.640162037031</v>
      </c>
      <c r="S197" s="23">
        <v>42279.75</v>
      </c>
    </row>
    <row r="198" spans="1:19" ht="60" x14ac:dyDescent="0.25">
      <c r="A198" s="18">
        <v>3538</v>
      </c>
      <c r="B198" s="19" t="s">
        <v>3537</v>
      </c>
      <c r="C198" s="19" t="s">
        <v>7648</v>
      </c>
      <c r="D198" s="20">
        <v>2000</v>
      </c>
      <c r="E198" s="21">
        <v>2569</v>
      </c>
      <c r="F198" s="18" t="s">
        <v>8218</v>
      </c>
      <c r="G198" s="18" t="s">
        <v>8224</v>
      </c>
      <c r="H198" s="18" t="s">
        <v>8246</v>
      </c>
      <c r="I198" s="18">
        <v>1471428340</v>
      </c>
      <c r="J198" s="18">
        <v>1469009140</v>
      </c>
      <c r="K198" s="18" t="b">
        <v>0</v>
      </c>
      <c r="L198" s="18">
        <v>83</v>
      </c>
      <c r="M198" s="18" t="b">
        <v>1</v>
      </c>
      <c r="N198" s="18" t="s">
        <v>8273</v>
      </c>
      <c r="O198" s="18" t="s">
        <v>8274</v>
      </c>
      <c r="P198" s="22">
        <v>128</v>
      </c>
      <c r="Q198" s="22">
        <v>30.95</v>
      </c>
      <c r="R198" s="23">
        <v>42571.420601851853</v>
      </c>
      <c r="S198" s="23">
        <v>42599.420601851853</v>
      </c>
    </row>
    <row r="199" spans="1:19" ht="60" x14ac:dyDescent="0.25">
      <c r="A199" s="18">
        <v>3566</v>
      </c>
      <c r="B199" s="19" t="s">
        <v>3565</v>
      </c>
      <c r="C199" s="19" t="s">
        <v>7676</v>
      </c>
      <c r="D199" s="20">
        <v>2000</v>
      </c>
      <c r="E199" s="21">
        <v>2095</v>
      </c>
      <c r="F199" s="18" t="s">
        <v>8218</v>
      </c>
      <c r="G199" s="18" t="s">
        <v>8224</v>
      </c>
      <c r="H199" s="18" t="s">
        <v>8246</v>
      </c>
      <c r="I199" s="18">
        <v>1422015083</v>
      </c>
      <c r="J199" s="18">
        <v>1419423083</v>
      </c>
      <c r="K199" s="18" t="b">
        <v>0</v>
      </c>
      <c r="L199" s="18">
        <v>38</v>
      </c>
      <c r="M199" s="18" t="b">
        <v>1</v>
      </c>
      <c r="N199" s="18" t="s">
        <v>8273</v>
      </c>
      <c r="O199" s="18" t="s">
        <v>8274</v>
      </c>
      <c r="P199" s="22">
        <v>105</v>
      </c>
      <c r="Q199" s="22">
        <v>55.13</v>
      </c>
      <c r="R199" s="23">
        <v>41997.507905092592</v>
      </c>
      <c r="S199" s="23">
        <v>42027.507905092592</v>
      </c>
    </row>
    <row r="200" spans="1:19" ht="60" x14ac:dyDescent="0.25">
      <c r="A200" s="18">
        <v>3601</v>
      </c>
      <c r="B200" s="19" t="s">
        <v>3600</v>
      </c>
      <c r="C200" s="19" t="s">
        <v>7711</v>
      </c>
      <c r="D200" s="20">
        <v>2000</v>
      </c>
      <c r="E200" s="21">
        <v>2087</v>
      </c>
      <c r="F200" s="18" t="s">
        <v>8218</v>
      </c>
      <c r="G200" s="18" t="s">
        <v>8224</v>
      </c>
      <c r="H200" s="18" t="s">
        <v>8246</v>
      </c>
      <c r="I200" s="18">
        <v>1421452682</v>
      </c>
      <c r="J200" s="18">
        <v>1418860682</v>
      </c>
      <c r="K200" s="18" t="b">
        <v>0</v>
      </c>
      <c r="L200" s="18">
        <v>53</v>
      </c>
      <c r="M200" s="18" t="b">
        <v>1</v>
      </c>
      <c r="N200" s="18" t="s">
        <v>8273</v>
      </c>
      <c r="O200" s="18" t="s">
        <v>8274</v>
      </c>
      <c r="P200" s="22">
        <v>104</v>
      </c>
      <c r="Q200" s="22">
        <v>39.380000000000003</v>
      </c>
      <c r="R200" s="23">
        <v>41990.99863425926</v>
      </c>
      <c r="S200" s="23">
        <v>42020.99863425926</v>
      </c>
    </row>
    <row r="201" spans="1:19" ht="60" x14ac:dyDescent="0.25">
      <c r="A201" s="18">
        <v>3618</v>
      </c>
      <c r="B201" s="19" t="s">
        <v>3616</v>
      </c>
      <c r="C201" s="19" t="s">
        <v>7728</v>
      </c>
      <c r="D201" s="20">
        <v>2000</v>
      </c>
      <c r="E201" s="21">
        <v>2020</v>
      </c>
      <c r="F201" s="18" t="s">
        <v>8218</v>
      </c>
      <c r="G201" s="18" t="s">
        <v>8224</v>
      </c>
      <c r="H201" s="18" t="s">
        <v>8246</v>
      </c>
      <c r="I201" s="18">
        <v>1433343850</v>
      </c>
      <c r="J201" s="18">
        <v>1430751850</v>
      </c>
      <c r="K201" s="18" t="b">
        <v>0</v>
      </c>
      <c r="L201" s="18">
        <v>56</v>
      </c>
      <c r="M201" s="18" t="b">
        <v>1</v>
      </c>
      <c r="N201" s="18" t="s">
        <v>8273</v>
      </c>
      <c r="O201" s="18" t="s">
        <v>8274</v>
      </c>
      <c r="P201" s="22">
        <v>101</v>
      </c>
      <c r="Q201" s="22">
        <v>36.07</v>
      </c>
      <c r="R201" s="23">
        <v>42128.627893518518</v>
      </c>
      <c r="S201" s="23">
        <v>42158.627893518518</v>
      </c>
    </row>
    <row r="202" spans="1:19" ht="60" x14ac:dyDescent="0.25">
      <c r="A202" s="18">
        <v>3653</v>
      </c>
      <c r="B202" s="19" t="s">
        <v>3650</v>
      </c>
      <c r="C202" s="19" t="s">
        <v>7763</v>
      </c>
      <c r="D202" s="20">
        <v>2000</v>
      </c>
      <c r="E202" s="21">
        <v>2010</v>
      </c>
      <c r="F202" s="18" t="s">
        <v>8218</v>
      </c>
      <c r="G202" s="18" t="s">
        <v>8224</v>
      </c>
      <c r="H202" s="18" t="s">
        <v>8246</v>
      </c>
      <c r="I202" s="18">
        <v>1438764207</v>
      </c>
      <c r="J202" s="18">
        <v>1436172207</v>
      </c>
      <c r="K202" s="18" t="b">
        <v>0</v>
      </c>
      <c r="L202" s="18">
        <v>33</v>
      </c>
      <c r="M202" s="18" t="b">
        <v>1</v>
      </c>
      <c r="N202" s="18" t="s">
        <v>8273</v>
      </c>
      <c r="O202" s="18" t="s">
        <v>8274</v>
      </c>
      <c r="P202" s="22">
        <v>101</v>
      </c>
      <c r="Q202" s="22">
        <v>60.91</v>
      </c>
      <c r="R202" s="23">
        <v>42191.363506944443</v>
      </c>
      <c r="S202" s="23">
        <v>42221.363506944443</v>
      </c>
    </row>
    <row r="203" spans="1:19" ht="45" x14ac:dyDescent="0.25">
      <c r="A203" s="18">
        <v>3678</v>
      </c>
      <c r="B203" s="19" t="s">
        <v>3675</v>
      </c>
      <c r="C203" s="19" t="s">
        <v>7788</v>
      </c>
      <c r="D203" s="20">
        <v>2000</v>
      </c>
      <c r="E203" s="21">
        <v>2050</v>
      </c>
      <c r="F203" s="18" t="s">
        <v>8218</v>
      </c>
      <c r="G203" s="18" t="s">
        <v>8224</v>
      </c>
      <c r="H203" s="18" t="s">
        <v>8246</v>
      </c>
      <c r="I203" s="18">
        <v>1433076298</v>
      </c>
      <c r="J203" s="18">
        <v>1430052298</v>
      </c>
      <c r="K203" s="18" t="b">
        <v>0</v>
      </c>
      <c r="L203" s="18">
        <v>31</v>
      </c>
      <c r="M203" s="18" t="b">
        <v>1</v>
      </c>
      <c r="N203" s="18" t="s">
        <v>8273</v>
      </c>
      <c r="O203" s="18" t="s">
        <v>8274</v>
      </c>
      <c r="P203" s="22">
        <v>103</v>
      </c>
      <c r="Q203" s="22">
        <v>66.13</v>
      </c>
      <c r="R203" s="23">
        <v>42120.531226851846</v>
      </c>
      <c r="S203" s="23">
        <v>42155.531226851846</v>
      </c>
    </row>
    <row r="204" spans="1:19" ht="60" x14ac:dyDescent="0.25">
      <c r="A204" s="18">
        <v>3696</v>
      </c>
      <c r="B204" s="19" t="s">
        <v>3693</v>
      </c>
      <c r="C204" s="19" t="s">
        <v>7806</v>
      </c>
      <c r="D204" s="20">
        <v>2000</v>
      </c>
      <c r="E204" s="21">
        <v>3100</v>
      </c>
      <c r="F204" s="18" t="s">
        <v>8218</v>
      </c>
      <c r="G204" s="18" t="s">
        <v>8224</v>
      </c>
      <c r="H204" s="18" t="s">
        <v>8246</v>
      </c>
      <c r="I204" s="18">
        <v>1423838916</v>
      </c>
      <c r="J204" s="18">
        <v>1418654916</v>
      </c>
      <c r="K204" s="18" t="b">
        <v>0</v>
      </c>
      <c r="L204" s="18">
        <v>78</v>
      </c>
      <c r="M204" s="18" t="b">
        <v>1</v>
      </c>
      <c r="N204" s="18" t="s">
        <v>8273</v>
      </c>
      <c r="O204" s="18" t="s">
        <v>8274</v>
      </c>
      <c r="P204" s="22">
        <v>155</v>
      </c>
      <c r="Q204" s="22">
        <v>39.74</v>
      </c>
      <c r="R204" s="23">
        <v>41988.617083333331</v>
      </c>
      <c r="S204" s="23">
        <v>42048.617083333331</v>
      </c>
    </row>
    <row r="205" spans="1:19" ht="60" x14ac:dyDescent="0.25">
      <c r="A205" s="18">
        <v>3697</v>
      </c>
      <c r="B205" s="19" t="s">
        <v>3694</v>
      </c>
      <c r="C205" s="19" t="s">
        <v>7807</v>
      </c>
      <c r="D205" s="20">
        <v>2000</v>
      </c>
      <c r="E205" s="21">
        <v>2160</v>
      </c>
      <c r="F205" s="18" t="s">
        <v>8218</v>
      </c>
      <c r="G205" s="18" t="s">
        <v>8224</v>
      </c>
      <c r="H205" s="18" t="s">
        <v>8246</v>
      </c>
      <c r="I205" s="18">
        <v>1462878648</v>
      </c>
      <c r="J205" s="18">
        <v>1461064248</v>
      </c>
      <c r="K205" s="18" t="b">
        <v>0</v>
      </c>
      <c r="L205" s="18">
        <v>30</v>
      </c>
      <c r="M205" s="18" t="b">
        <v>1</v>
      </c>
      <c r="N205" s="18" t="s">
        <v>8273</v>
      </c>
      <c r="O205" s="18" t="s">
        <v>8274</v>
      </c>
      <c r="P205" s="22">
        <v>108</v>
      </c>
      <c r="Q205" s="22">
        <v>72</v>
      </c>
      <c r="R205" s="23">
        <v>42479.465833333335</v>
      </c>
      <c r="S205" s="23">
        <v>42500.465833333335</v>
      </c>
    </row>
    <row r="206" spans="1:19" ht="60" x14ac:dyDescent="0.25">
      <c r="A206" s="18">
        <v>3770</v>
      </c>
      <c r="B206" s="19" t="s">
        <v>3767</v>
      </c>
      <c r="C206" s="19" t="s">
        <v>7880</v>
      </c>
      <c r="D206" s="20">
        <v>2000</v>
      </c>
      <c r="E206" s="21">
        <v>2000</v>
      </c>
      <c r="F206" s="18" t="s">
        <v>8218</v>
      </c>
      <c r="G206" s="18" t="s">
        <v>8224</v>
      </c>
      <c r="H206" s="18" t="s">
        <v>8246</v>
      </c>
      <c r="I206" s="18">
        <v>1434234010</v>
      </c>
      <c r="J206" s="18">
        <v>1431642010</v>
      </c>
      <c r="K206" s="18" t="b">
        <v>0</v>
      </c>
      <c r="L206" s="18">
        <v>20</v>
      </c>
      <c r="M206" s="18" t="b">
        <v>1</v>
      </c>
      <c r="N206" s="18" t="s">
        <v>8273</v>
      </c>
      <c r="O206" s="18" t="s">
        <v>8315</v>
      </c>
      <c r="P206" s="22">
        <v>100</v>
      </c>
      <c r="Q206" s="22">
        <v>100</v>
      </c>
      <c r="R206" s="23">
        <v>42138.930671296301</v>
      </c>
      <c r="S206" s="23">
        <v>42168.930671296301</v>
      </c>
    </row>
    <row r="207" spans="1:19" ht="60" x14ac:dyDescent="0.25">
      <c r="A207" s="18">
        <v>3782</v>
      </c>
      <c r="B207" s="19" t="s">
        <v>3779</v>
      </c>
      <c r="C207" s="19" t="s">
        <v>7892</v>
      </c>
      <c r="D207" s="20">
        <v>2000</v>
      </c>
      <c r="E207" s="21">
        <v>2035</v>
      </c>
      <c r="F207" s="18" t="s">
        <v>8218</v>
      </c>
      <c r="G207" s="18" t="s">
        <v>8224</v>
      </c>
      <c r="H207" s="18" t="s">
        <v>8246</v>
      </c>
      <c r="I207" s="18">
        <v>1469401200</v>
      </c>
      <c r="J207" s="18">
        <v>1466887297</v>
      </c>
      <c r="K207" s="18" t="b">
        <v>0</v>
      </c>
      <c r="L207" s="18">
        <v>27</v>
      </c>
      <c r="M207" s="18" t="b">
        <v>1</v>
      </c>
      <c r="N207" s="18" t="s">
        <v>8273</v>
      </c>
      <c r="O207" s="18" t="s">
        <v>8315</v>
      </c>
      <c r="P207" s="22">
        <v>102</v>
      </c>
      <c r="Q207" s="22">
        <v>75.37</v>
      </c>
      <c r="R207" s="23">
        <v>42546.862233796302</v>
      </c>
      <c r="S207" s="23">
        <v>42575.958333333328</v>
      </c>
    </row>
    <row r="208" spans="1:19" ht="60" x14ac:dyDescent="0.25">
      <c r="A208" s="18">
        <v>3785</v>
      </c>
      <c r="B208" s="19" t="s">
        <v>3782</v>
      </c>
      <c r="C208" s="19" t="s">
        <v>7895</v>
      </c>
      <c r="D208" s="20">
        <v>2000</v>
      </c>
      <c r="E208" s="21">
        <v>3015</v>
      </c>
      <c r="F208" s="18" t="s">
        <v>8218</v>
      </c>
      <c r="G208" s="18" t="s">
        <v>8224</v>
      </c>
      <c r="H208" s="18" t="s">
        <v>8246</v>
      </c>
      <c r="I208" s="18">
        <v>1470132180</v>
      </c>
      <c r="J208" s="18">
        <v>1467040769</v>
      </c>
      <c r="K208" s="18" t="b">
        <v>0</v>
      </c>
      <c r="L208" s="18">
        <v>30</v>
      </c>
      <c r="M208" s="18" t="b">
        <v>1</v>
      </c>
      <c r="N208" s="18" t="s">
        <v>8273</v>
      </c>
      <c r="O208" s="18" t="s">
        <v>8315</v>
      </c>
      <c r="P208" s="22">
        <v>151</v>
      </c>
      <c r="Q208" s="22">
        <v>100.5</v>
      </c>
      <c r="R208" s="23">
        <v>42548.63853009259</v>
      </c>
      <c r="S208" s="23">
        <v>42584.418749999997</v>
      </c>
    </row>
    <row r="209" spans="1:19" ht="60" x14ac:dyDescent="0.25">
      <c r="A209" s="18">
        <v>3809</v>
      </c>
      <c r="B209" s="19" t="s">
        <v>3806</v>
      </c>
      <c r="C209" s="19" t="s">
        <v>7919</v>
      </c>
      <c r="D209" s="20">
        <v>2000</v>
      </c>
      <c r="E209" s="21">
        <v>2025</v>
      </c>
      <c r="F209" s="18" t="s">
        <v>8218</v>
      </c>
      <c r="G209" s="18" t="s">
        <v>8224</v>
      </c>
      <c r="H209" s="18" t="s">
        <v>8246</v>
      </c>
      <c r="I209" s="18">
        <v>1406761200</v>
      </c>
      <c r="J209" s="18">
        <v>1402403907</v>
      </c>
      <c r="K209" s="18" t="b">
        <v>0</v>
      </c>
      <c r="L209" s="18">
        <v>38</v>
      </c>
      <c r="M209" s="18" t="b">
        <v>1</v>
      </c>
      <c r="N209" s="18" t="s">
        <v>8273</v>
      </c>
      <c r="O209" s="18" t="s">
        <v>8274</v>
      </c>
      <c r="P209" s="22">
        <v>101</v>
      </c>
      <c r="Q209" s="22">
        <v>53.29</v>
      </c>
      <c r="R209" s="23">
        <v>41800.526701388888</v>
      </c>
      <c r="S209" s="23">
        <v>41850.958333333336</v>
      </c>
    </row>
    <row r="210" spans="1:19" ht="45" x14ac:dyDescent="0.25">
      <c r="A210" s="18">
        <v>3837</v>
      </c>
      <c r="B210" s="19" t="s">
        <v>3834</v>
      </c>
      <c r="C210" s="19" t="s">
        <v>7946</v>
      </c>
      <c r="D210" s="20">
        <v>2000</v>
      </c>
      <c r="E210" s="21">
        <v>2042</v>
      </c>
      <c r="F210" s="18" t="s">
        <v>8218</v>
      </c>
      <c r="G210" s="18" t="s">
        <v>8224</v>
      </c>
      <c r="H210" s="18" t="s">
        <v>8246</v>
      </c>
      <c r="I210" s="18">
        <v>1435947758</v>
      </c>
      <c r="J210" s="18">
        <v>1432837358</v>
      </c>
      <c r="K210" s="18" t="b">
        <v>0</v>
      </c>
      <c r="L210" s="18">
        <v>17</v>
      </c>
      <c r="M210" s="18" t="b">
        <v>1</v>
      </c>
      <c r="N210" s="18" t="s">
        <v>8273</v>
      </c>
      <c r="O210" s="18" t="s">
        <v>8274</v>
      </c>
      <c r="P210" s="22">
        <v>102</v>
      </c>
      <c r="Q210" s="22">
        <v>120.12</v>
      </c>
      <c r="R210" s="23">
        <v>42152.765717592592</v>
      </c>
      <c r="S210" s="23">
        <v>42188.765717592592</v>
      </c>
    </row>
    <row r="211" spans="1:19" ht="60" x14ac:dyDescent="0.25">
      <c r="A211" s="18">
        <v>3888</v>
      </c>
      <c r="B211" s="19" t="s">
        <v>3885</v>
      </c>
      <c r="C211" s="19" t="s">
        <v>7996</v>
      </c>
      <c r="D211" s="20">
        <v>2000</v>
      </c>
      <c r="E211" s="21">
        <v>542</v>
      </c>
      <c r="F211" s="18" t="s">
        <v>8220</v>
      </c>
      <c r="G211" s="18" t="s">
        <v>8224</v>
      </c>
      <c r="H211" s="18" t="s">
        <v>8246</v>
      </c>
      <c r="I211" s="18">
        <v>1488114358</v>
      </c>
      <c r="J211" s="18">
        <v>1485522358</v>
      </c>
      <c r="K211" s="18" t="b">
        <v>0</v>
      </c>
      <c r="L211" s="18">
        <v>14</v>
      </c>
      <c r="M211" s="18" t="b">
        <v>0</v>
      </c>
      <c r="N211" s="18" t="s">
        <v>8273</v>
      </c>
      <c r="O211" s="18" t="s">
        <v>8274</v>
      </c>
      <c r="P211" s="22">
        <v>27</v>
      </c>
      <c r="Q211" s="22">
        <v>38.71</v>
      </c>
      <c r="R211" s="23">
        <v>42762.545810185184</v>
      </c>
      <c r="S211" s="23">
        <v>42792.545810185184</v>
      </c>
    </row>
    <row r="212" spans="1:19" ht="60" x14ac:dyDescent="0.25">
      <c r="A212" s="18">
        <v>4075</v>
      </c>
      <c r="B212" s="19" t="s">
        <v>4071</v>
      </c>
      <c r="C212" s="19" t="s">
        <v>8178</v>
      </c>
      <c r="D212" s="20">
        <v>2000</v>
      </c>
      <c r="E212" s="21">
        <v>576</v>
      </c>
      <c r="F212" s="18" t="s">
        <v>8220</v>
      </c>
      <c r="G212" s="18" t="s">
        <v>8224</v>
      </c>
      <c r="H212" s="18" t="s">
        <v>8246</v>
      </c>
      <c r="I212" s="18">
        <v>1404149280</v>
      </c>
      <c r="J212" s="18">
        <v>1400547969</v>
      </c>
      <c r="K212" s="18" t="b">
        <v>0</v>
      </c>
      <c r="L212" s="18">
        <v>13</v>
      </c>
      <c r="M212" s="18" t="b">
        <v>0</v>
      </c>
      <c r="N212" s="18" t="s">
        <v>8273</v>
      </c>
      <c r="O212" s="18" t="s">
        <v>8274</v>
      </c>
      <c r="P212" s="22">
        <v>29</v>
      </c>
      <c r="Q212" s="22">
        <v>44.31</v>
      </c>
      <c r="R212" s="23">
        <v>41779.045937499999</v>
      </c>
      <c r="S212" s="23">
        <v>41820.727777777778</v>
      </c>
    </row>
    <row r="213" spans="1:19" ht="60" x14ac:dyDescent="0.25">
      <c r="A213" s="18">
        <v>4088</v>
      </c>
      <c r="B213" s="19" t="s">
        <v>4084</v>
      </c>
      <c r="C213" s="19" t="s">
        <v>8191</v>
      </c>
      <c r="D213" s="20">
        <v>2000</v>
      </c>
      <c r="E213" s="21">
        <v>216</v>
      </c>
      <c r="F213" s="18" t="s">
        <v>8220</v>
      </c>
      <c r="G213" s="18" t="s">
        <v>8224</v>
      </c>
      <c r="H213" s="18" t="s">
        <v>8246</v>
      </c>
      <c r="I213" s="18">
        <v>1421403960</v>
      </c>
      <c r="J213" s="18">
        <v>1418827324</v>
      </c>
      <c r="K213" s="18" t="b">
        <v>0</v>
      </c>
      <c r="L213" s="18">
        <v>3</v>
      </c>
      <c r="M213" s="18" t="b">
        <v>0</v>
      </c>
      <c r="N213" s="18" t="s">
        <v>8273</v>
      </c>
      <c r="O213" s="18" t="s">
        <v>8274</v>
      </c>
      <c r="P213" s="22">
        <v>11</v>
      </c>
      <c r="Q213" s="22">
        <v>72</v>
      </c>
      <c r="R213" s="23">
        <v>41990.612546296295</v>
      </c>
      <c r="S213" s="23">
        <v>42020.434722222228</v>
      </c>
    </row>
    <row r="214" spans="1:19" ht="60" x14ac:dyDescent="0.25">
      <c r="A214" s="18">
        <v>3152</v>
      </c>
      <c r="B214" s="19" t="s">
        <v>3152</v>
      </c>
      <c r="C214" s="19" t="s">
        <v>7262</v>
      </c>
      <c r="D214" s="20">
        <v>2200</v>
      </c>
      <c r="E214" s="21">
        <v>2331</v>
      </c>
      <c r="F214" s="18" t="s">
        <v>8218</v>
      </c>
      <c r="G214" s="18" t="s">
        <v>8224</v>
      </c>
      <c r="H214" s="18" t="s">
        <v>8246</v>
      </c>
      <c r="I214" s="18">
        <v>1383425367</v>
      </c>
      <c r="J214" s="18">
        <v>1380833367</v>
      </c>
      <c r="K214" s="18" t="b">
        <v>1</v>
      </c>
      <c r="L214" s="18">
        <v>67</v>
      </c>
      <c r="M214" s="18" t="b">
        <v>1</v>
      </c>
      <c r="N214" s="18" t="s">
        <v>8273</v>
      </c>
      <c r="O214" s="18" t="s">
        <v>8274</v>
      </c>
      <c r="P214" s="22">
        <v>106</v>
      </c>
      <c r="Q214" s="22">
        <v>34.79</v>
      </c>
      <c r="R214" s="23">
        <v>41550.867673611108</v>
      </c>
      <c r="S214" s="23">
        <v>41580.867673611108</v>
      </c>
    </row>
    <row r="215" spans="1:19" ht="60" x14ac:dyDescent="0.25">
      <c r="A215" s="18">
        <v>3556</v>
      </c>
      <c r="B215" s="19" t="s">
        <v>3555</v>
      </c>
      <c r="C215" s="19" t="s">
        <v>7666</v>
      </c>
      <c r="D215" s="20">
        <v>2200</v>
      </c>
      <c r="E215" s="21">
        <v>2210</v>
      </c>
      <c r="F215" s="18" t="s">
        <v>8218</v>
      </c>
      <c r="G215" s="18" t="s">
        <v>8224</v>
      </c>
      <c r="H215" s="18" t="s">
        <v>8246</v>
      </c>
      <c r="I215" s="18">
        <v>1408289724</v>
      </c>
      <c r="J215" s="18">
        <v>1403105724</v>
      </c>
      <c r="K215" s="18" t="b">
        <v>0</v>
      </c>
      <c r="L215" s="18">
        <v>20</v>
      </c>
      <c r="M215" s="18" t="b">
        <v>1</v>
      </c>
      <c r="N215" s="18" t="s">
        <v>8273</v>
      </c>
      <c r="O215" s="18" t="s">
        <v>8274</v>
      </c>
      <c r="P215" s="22">
        <v>100</v>
      </c>
      <c r="Q215" s="22">
        <v>110.5</v>
      </c>
      <c r="R215" s="23">
        <v>41808.649583333332</v>
      </c>
      <c r="S215" s="23">
        <v>41868.649583333332</v>
      </c>
    </row>
    <row r="216" spans="1:19" ht="45" x14ac:dyDescent="0.25">
      <c r="A216" s="18">
        <v>3252</v>
      </c>
      <c r="B216" s="19" t="s">
        <v>3252</v>
      </c>
      <c r="C216" s="19" t="s">
        <v>7362</v>
      </c>
      <c r="D216" s="20">
        <v>2250</v>
      </c>
      <c r="E216" s="21">
        <v>2876</v>
      </c>
      <c r="F216" s="18" t="s">
        <v>8218</v>
      </c>
      <c r="G216" s="18" t="s">
        <v>8224</v>
      </c>
      <c r="H216" s="18" t="s">
        <v>8246</v>
      </c>
      <c r="I216" s="18">
        <v>1473247240</v>
      </c>
      <c r="J216" s="18">
        <v>1470655240</v>
      </c>
      <c r="K216" s="18" t="b">
        <v>1</v>
      </c>
      <c r="L216" s="18">
        <v>50</v>
      </c>
      <c r="M216" s="18" t="b">
        <v>1</v>
      </c>
      <c r="N216" s="18" t="s">
        <v>8273</v>
      </c>
      <c r="O216" s="18" t="s">
        <v>8274</v>
      </c>
      <c r="P216" s="22">
        <v>128</v>
      </c>
      <c r="Q216" s="22">
        <v>57.52</v>
      </c>
      <c r="R216" s="23">
        <v>42590.472685185188</v>
      </c>
      <c r="S216" s="23">
        <v>42620.472685185188</v>
      </c>
    </row>
    <row r="217" spans="1:19" ht="60" x14ac:dyDescent="0.25">
      <c r="A217" s="18">
        <v>1295</v>
      </c>
      <c r="B217" s="19" t="s">
        <v>1296</v>
      </c>
      <c r="C217" s="19" t="s">
        <v>5405</v>
      </c>
      <c r="D217" s="20">
        <v>2500</v>
      </c>
      <c r="E217" s="21">
        <v>2549</v>
      </c>
      <c r="F217" s="18" t="s">
        <v>8218</v>
      </c>
      <c r="G217" s="18" t="s">
        <v>8224</v>
      </c>
      <c r="H217" s="18" t="s">
        <v>8246</v>
      </c>
      <c r="I217" s="18">
        <v>1438189200</v>
      </c>
      <c r="J217" s="18">
        <v>1435585497</v>
      </c>
      <c r="K217" s="18" t="b">
        <v>0</v>
      </c>
      <c r="L217" s="18">
        <v>64</v>
      </c>
      <c r="M217" s="18" t="b">
        <v>1</v>
      </c>
      <c r="N217" s="18" t="s">
        <v>8273</v>
      </c>
      <c r="O217" s="18" t="s">
        <v>8274</v>
      </c>
      <c r="P217" s="22">
        <v>102</v>
      </c>
      <c r="Q217" s="22">
        <v>39.83</v>
      </c>
      <c r="R217" s="23">
        <v>42184.572881944448</v>
      </c>
      <c r="S217" s="23">
        <v>42214.708333333328</v>
      </c>
    </row>
    <row r="218" spans="1:19" ht="45" x14ac:dyDescent="0.25">
      <c r="A218" s="18">
        <v>2786</v>
      </c>
      <c r="B218" s="19" t="s">
        <v>2786</v>
      </c>
      <c r="C218" s="19" t="s">
        <v>6896</v>
      </c>
      <c r="D218" s="20">
        <v>2500</v>
      </c>
      <c r="E218" s="21">
        <v>2946</v>
      </c>
      <c r="F218" s="18" t="s">
        <v>8218</v>
      </c>
      <c r="G218" s="18" t="s">
        <v>8224</v>
      </c>
      <c r="H218" s="18" t="s">
        <v>8246</v>
      </c>
      <c r="I218" s="18">
        <v>1404913180</v>
      </c>
      <c r="J218" s="18">
        <v>1403703580</v>
      </c>
      <c r="K218" s="18" t="b">
        <v>0</v>
      </c>
      <c r="L218" s="18">
        <v>74</v>
      </c>
      <c r="M218" s="18" t="b">
        <v>1</v>
      </c>
      <c r="N218" s="18" t="s">
        <v>8273</v>
      </c>
      <c r="O218" s="18" t="s">
        <v>8274</v>
      </c>
      <c r="P218" s="22">
        <v>118</v>
      </c>
      <c r="Q218" s="22">
        <v>39.81</v>
      </c>
      <c r="R218" s="23">
        <v>41815.569212962961</v>
      </c>
      <c r="S218" s="23">
        <v>41829.569212962961</v>
      </c>
    </row>
    <row r="219" spans="1:19" ht="60" x14ac:dyDescent="0.25">
      <c r="A219" s="18">
        <v>2829</v>
      </c>
      <c r="B219" s="19" t="s">
        <v>2829</v>
      </c>
      <c r="C219" s="19" t="s">
        <v>6939</v>
      </c>
      <c r="D219" s="20">
        <v>2500</v>
      </c>
      <c r="E219" s="21">
        <v>2663</v>
      </c>
      <c r="F219" s="18" t="s">
        <v>8218</v>
      </c>
      <c r="G219" s="18" t="s">
        <v>8224</v>
      </c>
      <c r="H219" s="18" t="s">
        <v>8246</v>
      </c>
      <c r="I219" s="18">
        <v>1464863118</v>
      </c>
      <c r="J219" s="18">
        <v>1462443918</v>
      </c>
      <c r="K219" s="18" t="b">
        <v>0</v>
      </c>
      <c r="L219" s="18">
        <v>76</v>
      </c>
      <c r="M219" s="18" t="b">
        <v>1</v>
      </c>
      <c r="N219" s="18" t="s">
        <v>8273</v>
      </c>
      <c r="O219" s="18" t="s">
        <v>8274</v>
      </c>
      <c r="P219" s="22">
        <v>107</v>
      </c>
      <c r="Q219" s="22">
        <v>35.04</v>
      </c>
      <c r="R219" s="23">
        <v>42495.434236111112</v>
      </c>
      <c r="S219" s="23">
        <v>42523.434236111112</v>
      </c>
    </row>
    <row r="220" spans="1:19" ht="60" x14ac:dyDescent="0.25">
      <c r="A220" s="18">
        <v>2832</v>
      </c>
      <c r="B220" s="19" t="s">
        <v>2832</v>
      </c>
      <c r="C220" s="19" t="s">
        <v>6942</v>
      </c>
      <c r="D220" s="20">
        <v>2500</v>
      </c>
      <c r="E220" s="21">
        <v>2867.99</v>
      </c>
      <c r="F220" s="18" t="s">
        <v>8218</v>
      </c>
      <c r="G220" s="18" t="s">
        <v>8224</v>
      </c>
      <c r="H220" s="18" t="s">
        <v>8246</v>
      </c>
      <c r="I220" s="18">
        <v>1416780000</v>
      </c>
      <c r="J220" s="18">
        <v>1414342894</v>
      </c>
      <c r="K220" s="18" t="b">
        <v>0</v>
      </c>
      <c r="L220" s="18">
        <v>95</v>
      </c>
      <c r="M220" s="18" t="b">
        <v>1</v>
      </c>
      <c r="N220" s="18" t="s">
        <v>8273</v>
      </c>
      <c r="O220" s="18" t="s">
        <v>8274</v>
      </c>
      <c r="P220" s="22">
        <v>115</v>
      </c>
      <c r="Q220" s="22">
        <v>30.19</v>
      </c>
      <c r="R220" s="23">
        <v>41938.709421296298</v>
      </c>
      <c r="S220" s="23">
        <v>41966.916666666672</v>
      </c>
    </row>
    <row r="221" spans="1:19" ht="60" x14ac:dyDescent="0.25">
      <c r="A221" s="18">
        <v>2840</v>
      </c>
      <c r="B221" s="19" t="s">
        <v>2840</v>
      </c>
      <c r="C221" s="19" t="s">
        <v>6950</v>
      </c>
      <c r="D221" s="20">
        <v>2500</v>
      </c>
      <c r="E221" s="21">
        <v>2600</v>
      </c>
      <c r="F221" s="18" t="s">
        <v>8218</v>
      </c>
      <c r="G221" s="18" t="s">
        <v>8224</v>
      </c>
      <c r="H221" s="18" t="s">
        <v>8246</v>
      </c>
      <c r="I221" s="18">
        <v>1426698000</v>
      </c>
      <c r="J221" s="18">
        <v>1424825479</v>
      </c>
      <c r="K221" s="18" t="b">
        <v>0</v>
      </c>
      <c r="L221" s="18">
        <v>132</v>
      </c>
      <c r="M221" s="18" t="b">
        <v>1</v>
      </c>
      <c r="N221" s="18" t="s">
        <v>8273</v>
      </c>
      <c r="O221" s="18" t="s">
        <v>8274</v>
      </c>
      <c r="P221" s="22">
        <v>104</v>
      </c>
      <c r="Q221" s="22">
        <v>19.7</v>
      </c>
      <c r="R221" s="23">
        <v>42060.035636574074</v>
      </c>
      <c r="S221" s="23">
        <v>42081.708333333328</v>
      </c>
    </row>
    <row r="222" spans="1:19" ht="30" x14ac:dyDescent="0.25">
      <c r="A222" s="18">
        <v>2864</v>
      </c>
      <c r="B222" s="19" t="s">
        <v>2864</v>
      </c>
      <c r="C222" s="19" t="s">
        <v>6974</v>
      </c>
      <c r="D222" s="20">
        <v>2500</v>
      </c>
      <c r="E222" s="21">
        <v>40</v>
      </c>
      <c r="F222" s="18" t="s">
        <v>8220</v>
      </c>
      <c r="G222" s="18" t="s">
        <v>8224</v>
      </c>
      <c r="H222" s="18" t="s">
        <v>8246</v>
      </c>
      <c r="I222" s="18">
        <v>1437139080</v>
      </c>
      <c r="J222" s="18">
        <v>1434552207</v>
      </c>
      <c r="K222" s="18" t="b">
        <v>0</v>
      </c>
      <c r="L222" s="18">
        <v>3</v>
      </c>
      <c r="M222" s="18" t="b">
        <v>0</v>
      </c>
      <c r="N222" s="18" t="s">
        <v>8273</v>
      </c>
      <c r="O222" s="18" t="s">
        <v>8274</v>
      </c>
      <c r="P222" s="22">
        <v>2</v>
      </c>
      <c r="Q222" s="22">
        <v>13.33</v>
      </c>
      <c r="R222" s="23">
        <v>42172.613506944443</v>
      </c>
      <c r="S222" s="23">
        <v>42202.554166666669</v>
      </c>
    </row>
    <row r="223" spans="1:19" ht="60" x14ac:dyDescent="0.25">
      <c r="A223" s="18">
        <v>3247</v>
      </c>
      <c r="B223" s="19" t="s">
        <v>3247</v>
      </c>
      <c r="C223" s="19" t="s">
        <v>7357</v>
      </c>
      <c r="D223" s="20">
        <v>2500</v>
      </c>
      <c r="E223" s="21">
        <v>2646.5</v>
      </c>
      <c r="F223" s="18" t="s">
        <v>8218</v>
      </c>
      <c r="G223" s="18" t="s">
        <v>8224</v>
      </c>
      <c r="H223" s="18" t="s">
        <v>8246</v>
      </c>
      <c r="I223" s="18">
        <v>1436696712</v>
      </c>
      <c r="J223" s="18">
        <v>1434104712</v>
      </c>
      <c r="K223" s="18" t="b">
        <v>1</v>
      </c>
      <c r="L223" s="18">
        <v>57</v>
      </c>
      <c r="M223" s="18" t="b">
        <v>1</v>
      </c>
      <c r="N223" s="18" t="s">
        <v>8273</v>
      </c>
      <c r="O223" s="18" t="s">
        <v>8274</v>
      </c>
      <c r="P223" s="22">
        <v>106</v>
      </c>
      <c r="Q223" s="22">
        <v>46.43</v>
      </c>
      <c r="R223" s="23">
        <v>42167.434166666666</v>
      </c>
      <c r="S223" s="23">
        <v>42197.434166666666</v>
      </c>
    </row>
    <row r="224" spans="1:19" ht="60" x14ac:dyDescent="0.25">
      <c r="A224" s="18">
        <v>3278</v>
      </c>
      <c r="B224" s="19" t="s">
        <v>3278</v>
      </c>
      <c r="C224" s="19" t="s">
        <v>7388</v>
      </c>
      <c r="D224" s="20">
        <v>2500</v>
      </c>
      <c r="E224" s="21">
        <v>2585</v>
      </c>
      <c r="F224" s="18" t="s">
        <v>8218</v>
      </c>
      <c r="G224" s="18" t="s">
        <v>8224</v>
      </c>
      <c r="H224" s="18" t="s">
        <v>8246</v>
      </c>
      <c r="I224" s="18">
        <v>1433017303</v>
      </c>
      <c r="J224" s="18">
        <v>1430425303</v>
      </c>
      <c r="K224" s="18" t="b">
        <v>1</v>
      </c>
      <c r="L224" s="18">
        <v>34</v>
      </c>
      <c r="M224" s="18" t="b">
        <v>1</v>
      </c>
      <c r="N224" s="18" t="s">
        <v>8273</v>
      </c>
      <c r="O224" s="18" t="s">
        <v>8274</v>
      </c>
      <c r="P224" s="22">
        <v>103</v>
      </c>
      <c r="Q224" s="22">
        <v>76.03</v>
      </c>
      <c r="R224" s="23">
        <v>42124.848414351851</v>
      </c>
      <c r="S224" s="23">
        <v>42154.848414351851</v>
      </c>
    </row>
    <row r="225" spans="1:19" ht="60" x14ac:dyDescent="0.25">
      <c r="A225" s="18">
        <v>3337</v>
      </c>
      <c r="B225" s="19" t="s">
        <v>3337</v>
      </c>
      <c r="C225" s="19" t="s">
        <v>7447</v>
      </c>
      <c r="D225" s="20">
        <v>2500</v>
      </c>
      <c r="E225" s="21">
        <v>2755</v>
      </c>
      <c r="F225" s="18" t="s">
        <v>8218</v>
      </c>
      <c r="G225" s="18" t="s">
        <v>8224</v>
      </c>
      <c r="H225" s="18" t="s">
        <v>8246</v>
      </c>
      <c r="I225" s="18">
        <v>1412974800</v>
      </c>
      <c r="J225" s="18">
        <v>1411109167</v>
      </c>
      <c r="K225" s="18" t="b">
        <v>0</v>
      </c>
      <c r="L225" s="18">
        <v>34</v>
      </c>
      <c r="M225" s="18" t="b">
        <v>1</v>
      </c>
      <c r="N225" s="18" t="s">
        <v>8273</v>
      </c>
      <c r="O225" s="18" t="s">
        <v>8274</v>
      </c>
      <c r="P225" s="22">
        <v>110</v>
      </c>
      <c r="Q225" s="22">
        <v>81.03</v>
      </c>
      <c r="R225" s="23">
        <v>41901.282025462962</v>
      </c>
      <c r="S225" s="23">
        <v>41922.875</v>
      </c>
    </row>
    <row r="226" spans="1:19" ht="60" x14ac:dyDescent="0.25">
      <c r="A226" s="18">
        <v>3438</v>
      </c>
      <c r="B226" s="19" t="s">
        <v>3437</v>
      </c>
      <c r="C226" s="19" t="s">
        <v>7548</v>
      </c>
      <c r="D226" s="20">
        <v>2500</v>
      </c>
      <c r="E226" s="21">
        <v>2605</v>
      </c>
      <c r="F226" s="18" t="s">
        <v>8218</v>
      </c>
      <c r="G226" s="18" t="s">
        <v>8224</v>
      </c>
      <c r="H226" s="18" t="s">
        <v>8246</v>
      </c>
      <c r="I226" s="18">
        <v>1430600400</v>
      </c>
      <c r="J226" s="18">
        <v>1428358567</v>
      </c>
      <c r="K226" s="18" t="b">
        <v>0</v>
      </c>
      <c r="L226" s="18">
        <v>14</v>
      </c>
      <c r="M226" s="18" t="b">
        <v>1</v>
      </c>
      <c r="N226" s="18" t="s">
        <v>8273</v>
      </c>
      <c r="O226" s="18" t="s">
        <v>8274</v>
      </c>
      <c r="P226" s="22">
        <v>104</v>
      </c>
      <c r="Q226" s="22">
        <v>186.07</v>
      </c>
      <c r="R226" s="23">
        <v>42100.927858796291</v>
      </c>
      <c r="S226" s="23">
        <v>42126.875</v>
      </c>
    </row>
    <row r="227" spans="1:19" ht="60" x14ac:dyDescent="0.25">
      <c r="A227" s="18">
        <v>3503</v>
      </c>
      <c r="B227" s="19" t="s">
        <v>3502</v>
      </c>
      <c r="C227" s="19" t="s">
        <v>7613</v>
      </c>
      <c r="D227" s="20">
        <v>2500</v>
      </c>
      <c r="E227" s="21">
        <v>2689</v>
      </c>
      <c r="F227" s="18" t="s">
        <v>8218</v>
      </c>
      <c r="G227" s="18" t="s">
        <v>8224</v>
      </c>
      <c r="H227" s="18" t="s">
        <v>8246</v>
      </c>
      <c r="I227" s="18">
        <v>1469359728</v>
      </c>
      <c r="J227" s="18">
        <v>1466767728</v>
      </c>
      <c r="K227" s="18" t="b">
        <v>0</v>
      </c>
      <c r="L227" s="18">
        <v>38</v>
      </c>
      <c r="M227" s="18" t="b">
        <v>1</v>
      </c>
      <c r="N227" s="18" t="s">
        <v>8273</v>
      </c>
      <c r="O227" s="18" t="s">
        <v>8274</v>
      </c>
      <c r="P227" s="22">
        <v>108</v>
      </c>
      <c r="Q227" s="22">
        <v>70.760000000000005</v>
      </c>
      <c r="R227" s="23">
        <v>42545.478333333333</v>
      </c>
      <c r="S227" s="23">
        <v>42575.478333333333</v>
      </c>
    </row>
    <row r="228" spans="1:19" ht="60" x14ac:dyDescent="0.25">
      <c r="A228" s="18">
        <v>3550</v>
      </c>
      <c r="B228" s="19" t="s">
        <v>3549</v>
      </c>
      <c r="C228" s="19" t="s">
        <v>7660</v>
      </c>
      <c r="D228" s="20">
        <v>2500</v>
      </c>
      <c r="E228" s="21">
        <v>2620</v>
      </c>
      <c r="F228" s="18" t="s">
        <v>8218</v>
      </c>
      <c r="G228" s="18" t="s">
        <v>8224</v>
      </c>
      <c r="H228" s="18" t="s">
        <v>8246</v>
      </c>
      <c r="I228" s="18">
        <v>1462224398</v>
      </c>
      <c r="J228" s="18">
        <v>1459632398</v>
      </c>
      <c r="K228" s="18" t="b">
        <v>0</v>
      </c>
      <c r="L228" s="18">
        <v>64</v>
      </c>
      <c r="M228" s="18" t="b">
        <v>1</v>
      </c>
      <c r="N228" s="18" t="s">
        <v>8273</v>
      </c>
      <c r="O228" s="18" t="s">
        <v>8274</v>
      </c>
      <c r="P228" s="22">
        <v>105</v>
      </c>
      <c r="Q228" s="22">
        <v>40.94</v>
      </c>
      <c r="R228" s="23">
        <v>42462.893495370372</v>
      </c>
      <c r="S228" s="23">
        <v>42492.893495370372</v>
      </c>
    </row>
    <row r="229" spans="1:19" ht="60" x14ac:dyDescent="0.25">
      <c r="A229" s="18">
        <v>3611</v>
      </c>
      <c r="B229" s="19" t="s">
        <v>3610</v>
      </c>
      <c r="C229" s="19" t="s">
        <v>7721</v>
      </c>
      <c r="D229" s="20">
        <v>2500</v>
      </c>
      <c r="E229" s="21">
        <v>3400</v>
      </c>
      <c r="F229" s="18" t="s">
        <v>8218</v>
      </c>
      <c r="G229" s="18" t="s">
        <v>8224</v>
      </c>
      <c r="H229" s="18" t="s">
        <v>8246</v>
      </c>
      <c r="I229" s="18">
        <v>1428483201</v>
      </c>
      <c r="J229" s="18">
        <v>1425891201</v>
      </c>
      <c r="K229" s="18" t="b">
        <v>0</v>
      </c>
      <c r="L229" s="18">
        <v>51</v>
      </c>
      <c r="M229" s="18" t="b">
        <v>1</v>
      </c>
      <c r="N229" s="18" t="s">
        <v>8273</v>
      </c>
      <c r="O229" s="18" t="s">
        <v>8274</v>
      </c>
      <c r="P229" s="22">
        <v>136</v>
      </c>
      <c r="Q229" s="22">
        <v>66.67</v>
      </c>
      <c r="R229" s="23">
        <v>42072.370381944449</v>
      </c>
      <c r="S229" s="23">
        <v>42102.370381944449</v>
      </c>
    </row>
    <row r="230" spans="1:19" ht="60" x14ac:dyDescent="0.25">
      <c r="A230" s="18">
        <v>3615</v>
      </c>
      <c r="B230" s="19" t="s">
        <v>3613</v>
      </c>
      <c r="C230" s="19" t="s">
        <v>7725</v>
      </c>
      <c r="D230" s="20">
        <v>2500</v>
      </c>
      <c r="E230" s="21">
        <v>2670</v>
      </c>
      <c r="F230" s="18" t="s">
        <v>8218</v>
      </c>
      <c r="G230" s="18" t="s">
        <v>8224</v>
      </c>
      <c r="H230" s="18" t="s">
        <v>8246</v>
      </c>
      <c r="I230" s="18">
        <v>1449756896</v>
      </c>
      <c r="J230" s="18">
        <v>1447164896</v>
      </c>
      <c r="K230" s="18" t="b">
        <v>0</v>
      </c>
      <c r="L230" s="18">
        <v>72</v>
      </c>
      <c r="M230" s="18" t="b">
        <v>1</v>
      </c>
      <c r="N230" s="18" t="s">
        <v>8273</v>
      </c>
      <c r="O230" s="18" t="s">
        <v>8274</v>
      </c>
      <c r="P230" s="22">
        <v>107</v>
      </c>
      <c r="Q230" s="22">
        <v>37.08</v>
      </c>
      <c r="R230" s="23">
        <v>42318.593703703707</v>
      </c>
      <c r="S230" s="23">
        <v>42348.593703703707</v>
      </c>
    </row>
    <row r="231" spans="1:19" ht="60" x14ac:dyDescent="0.25">
      <c r="A231" s="18">
        <v>3616</v>
      </c>
      <c r="B231" s="19" t="s">
        <v>3614</v>
      </c>
      <c r="C231" s="19" t="s">
        <v>7726</v>
      </c>
      <c r="D231" s="20">
        <v>2500</v>
      </c>
      <c r="E231" s="21">
        <v>3120</v>
      </c>
      <c r="F231" s="18" t="s">
        <v>8218</v>
      </c>
      <c r="G231" s="18" t="s">
        <v>8224</v>
      </c>
      <c r="H231" s="18" t="s">
        <v>8246</v>
      </c>
      <c r="I231" s="18">
        <v>1426801664</v>
      </c>
      <c r="J231" s="18">
        <v>1424213264</v>
      </c>
      <c r="K231" s="18" t="b">
        <v>0</v>
      </c>
      <c r="L231" s="18">
        <v>45</v>
      </c>
      <c r="M231" s="18" t="b">
        <v>1</v>
      </c>
      <c r="N231" s="18" t="s">
        <v>8273</v>
      </c>
      <c r="O231" s="18" t="s">
        <v>8274</v>
      </c>
      <c r="P231" s="22">
        <v>125</v>
      </c>
      <c r="Q231" s="22">
        <v>69.33</v>
      </c>
      <c r="R231" s="23">
        <v>42052.949814814812</v>
      </c>
      <c r="S231" s="23">
        <v>42082.908148148148</v>
      </c>
    </row>
    <row r="232" spans="1:19" ht="45" x14ac:dyDescent="0.25">
      <c r="A232" s="18">
        <v>3747</v>
      </c>
      <c r="B232" s="19" t="s">
        <v>3744</v>
      </c>
      <c r="C232" s="19" t="s">
        <v>7857</v>
      </c>
      <c r="D232" s="20">
        <v>2500</v>
      </c>
      <c r="E232" s="21">
        <v>25</v>
      </c>
      <c r="F232" s="18" t="s">
        <v>8220</v>
      </c>
      <c r="G232" s="18" t="s">
        <v>8224</v>
      </c>
      <c r="H232" s="18" t="s">
        <v>8246</v>
      </c>
      <c r="I232" s="18">
        <v>1436137140</v>
      </c>
      <c r="J232" s="18">
        <v>1433833896</v>
      </c>
      <c r="K232" s="18" t="b">
        <v>0</v>
      </c>
      <c r="L232" s="18">
        <v>1</v>
      </c>
      <c r="M232" s="18" t="b">
        <v>0</v>
      </c>
      <c r="N232" s="18" t="s">
        <v>8273</v>
      </c>
      <c r="O232" s="18" t="s">
        <v>8274</v>
      </c>
      <c r="P232" s="22">
        <v>1</v>
      </c>
      <c r="Q232" s="22">
        <v>25</v>
      </c>
      <c r="R232" s="23">
        <v>42164.299722222218</v>
      </c>
      <c r="S232" s="23">
        <v>42190.957638888889</v>
      </c>
    </row>
    <row r="233" spans="1:19" ht="60" x14ac:dyDescent="0.25">
      <c r="A233" s="18">
        <v>3851</v>
      </c>
      <c r="B233" s="19" t="s">
        <v>3848</v>
      </c>
      <c r="C233" s="19" t="s">
        <v>7960</v>
      </c>
      <c r="D233" s="20">
        <v>2500</v>
      </c>
      <c r="E233" s="21">
        <v>852</v>
      </c>
      <c r="F233" s="18" t="s">
        <v>8220</v>
      </c>
      <c r="G233" s="18" t="s">
        <v>8224</v>
      </c>
      <c r="H233" s="18" t="s">
        <v>8246</v>
      </c>
      <c r="I233" s="18">
        <v>1437129179</v>
      </c>
      <c r="J233" s="18">
        <v>1434537179</v>
      </c>
      <c r="K233" s="18" t="b">
        <v>1</v>
      </c>
      <c r="L233" s="18">
        <v>24</v>
      </c>
      <c r="M233" s="18" t="b">
        <v>0</v>
      </c>
      <c r="N233" s="18" t="s">
        <v>8273</v>
      </c>
      <c r="O233" s="18" t="s">
        <v>8274</v>
      </c>
      <c r="P233" s="22">
        <v>34</v>
      </c>
      <c r="Q233" s="22">
        <v>35.5</v>
      </c>
      <c r="R233" s="23">
        <v>42172.439571759256</v>
      </c>
      <c r="S233" s="23">
        <v>42202.439571759256</v>
      </c>
    </row>
    <row r="234" spans="1:19" ht="75" x14ac:dyDescent="0.25">
      <c r="A234" s="18">
        <v>3898</v>
      </c>
      <c r="B234" s="19" t="s">
        <v>3895</v>
      </c>
      <c r="C234" s="19" t="s">
        <v>8006</v>
      </c>
      <c r="D234" s="20">
        <v>2500</v>
      </c>
      <c r="E234" s="21">
        <v>814</v>
      </c>
      <c r="F234" s="18" t="s">
        <v>8220</v>
      </c>
      <c r="G234" s="18" t="s">
        <v>8224</v>
      </c>
      <c r="H234" s="18" t="s">
        <v>8246</v>
      </c>
      <c r="I234" s="18">
        <v>1439827200</v>
      </c>
      <c r="J234" s="18">
        <v>1436355270</v>
      </c>
      <c r="K234" s="18" t="b">
        <v>0</v>
      </c>
      <c r="L234" s="18">
        <v>16</v>
      </c>
      <c r="M234" s="18" t="b">
        <v>0</v>
      </c>
      <c r="N234" s="18" t="s">
        <v>8273</v>
      </c>
      <c r="O234" s="18" t="s">
        <v>8274</v>
      </c>
      <c r="P234" s="22">
        <v>33</v>
      </c>
      <c r="Q234" s="22">
        <v>50.88</v>
      </c>
      <c r="R234" s="23">
        <v>42193.482291666667</v>
      </c>
      <c r="S234" s="23">
        <v>42233.666666666672</v>
      </c>
    </row>
    <row r="235" spans="1:19" ht="60" x14ac:dyDescent="0.25">
      <c r="A235" s="18">
        <v>3914</v>
      </c>
      <c r="B235" s="19" t="s">
        <v>3911</v>
      </c>
      <c r="C235" s="19" t="s">
        <v>8022</v>
      </c>
      <c r="D235" s="20">
        <v>2500</v>
      </c>
      <c r="E235" s="21">
        <v>909</v>
      </c>
      <c r="F235" s="18" t="s">
        <v>8220</v>
      </c>
      <c r="G235" s="18" t="s">
        <v>8224</v>
      </c>
      <c r="H235" s="18" t="s">
        <v>8246</v>
      </c>
      <c r="I235" s="18">
        <v>1431298740</v>
      </c>
      <c r="J235" s="18">
        <v>1429558756</v>
      </c>
      <c r="K235" s="18" t="b">
        <v>0</v>
      </c>
      <c r="L235" s="18">
        <v>27</v>
      </c>
      <c r="M235" s="18" t="b">
        <v>0</v>
      </c>
      <c r="N235" s="18" t="s">
        <v>8273</v>
      </c>
      <c r="O235" s="18" t="s">
        <v>8274</v>
      </c>
      <c r="P235" s="22">
        <v>36</v>
      </c>
      <c r="Q235" s="22">
        <v>33.67</v>
      </c>
      <c r="R235" s="23">
        <v>42114.818935185183</v>
      </c>
      <c r="S235" s="23">
        <v>42134.957638888889</v>
      </c>
    </row>
    <row r="236" spans="1:19" ht="60" x14ac:dyDescent="0.25">
      <c r="A236" s="18">
        <v>3920</v>
      </c>
      <c r="B236" s="19" t="s">
        <v>3917</v>
      </c>
      <c r="C236" s="19" t="s">
        <v>8028</v>
      </c>
      <c r="D236" s="20">
        <v>2500</v>
      </c>
      <c r="E236" s="21">
        <v>135</v>
      </c>
      <c r="F236" s="18" t="s">
        <v>8220</v>
      </c>
      <c r="G236" s="18" t="s">
        <v>8224</v>
      </c>
      <c r="H236" s="18" t="s">
        <v>8246</v>
      </c>
      <c r="I236" s="18">
        <v>1479032260</v>
      </c>
      <c r="J236" s="18">
        <v>1476436660</v>
      </c>
      <c r="K236" s="18" t="b">
        <v>0</v>
      </c>
      <c r="L236" s="18">
        <v>3</v>
      </c>
      <c r="M236" s="18" t="b">
        <v>0</v>
      </c>
      <c r="N236" s="18" t="s">
        <v>8273</v>
      </c>
      <c r="O236" s="18" t="s">
        <v>8274</v>
      </c>
      <c r="P236" s="22">
        <v>5</v>
      </c>
      <c r="Q236" s="22">
        <v>45</v>
      </c>
      <c r="R236" s="23">
        <v>42657.38726851852</v>
      </c>
      <c r="S236" s="23">
        <v>42687.428935185191</v>
      </c>
    </row>
    <row r="237" spans="1:19" ht="60" x14ac:dyDescent="0.25">
      <c r="A237" s="18">
        <v>3927</v>
      </c>
      <c r="B237" s="19" t="s">
        <v>3924</v>
      </c>
      <c r="C237" s="19" t="s">
        <v>8035</v>
      </c>
      <c r="D237" s="20">
        <v>2500</v>
      </c>
      <c r="E237" s="21">
        <v>25</v>
      </c>
      <c r="F237" s="18" t="s">
        <v>8220</v>
      </c>
      <c r="G237" s="18" t="s">
        <v>8224</v>
      </c>
      <c r="H237" s="18" t="s">
        <v>8246</v>
      </c>
      <c r="I237" s="18">
        <v>1407565504</v>
      </c>
      <c r="J237" s="18">
        <v>1404973504</v>
      </c>
      <c r="K237" s="18" t="b">
        <v>0</v>
      </c>
      <c r="L237" s="18">
        <v>2</v>
      </c>
      <c r="M237" s="18" t="b">
        <v>0</v>
      </c>
      <c r="N237" s="18" t="s">
        <v>8273</v>
      </c>
      <c r="O237" s="18" t="s">
        <v>8274</v>
      </c>
      <c r="P237" s="22">
        <v>1</v>
      </c>
      <c r="Q237" s="22">
        <v>12.5</v>
      </c>
      <c r="R237" s="23">
        <v>41830.267407407409</v>
      </c>
      <c r="S237" s="23">
        <v>41860.267407407409</v>
      </c>
    </row>
    <row r="238" spans="1:19" ht="60" x14ac:dyDescent="0.25">
      <c r="A238" s="18">
        <v>4093</v>
      </c>
      <c r="B238" s="19" t="s">
        <v>4089</v>
      </c>
      <c r="C238" s="19" t="s">
        <v>8196</v>
      </c>
      <c r="D238" s="20">
        <v>2500</v>
      </c>
      <c r="E238" s="21">
        <v>60</v>
      </c>
      <c r="F238" s="18" t="s">
        <v>8220</v>
      </c>
      <c r="G238" s="18" t="s">
        <v>8224</v>
      </c>
      <c r="H238" s="18" t="s">
        <v>8246</v>
      </c>
      <c r="I238" s="18">
        <v>1440272093</v>
      </c>
      <c r="J238" s="18">
        <v>1435088093</v>
      </c>
      <c r="K238" s="18" t="b">
        <v>0</v>
      </c>
      <c r="L238" s="18">
        <v>4</v>
      </c>
      <c r="M238" s="18" t="b">
        <v>0</v>
      </c>
      <c r="N238" s="18" t="s">
        <v>8273</v>
      </c>
      <c r="O238" s="18" t="s">
        <v>8274</v>
      </c>
      <c r="P238" s="22">
        <v>2</v>
      </c>
      <c r="Q238" s="22">
        <v>15</v>
      </c>
      <c r="R238" s="23">
        <v>42178.815891203703</v>
      </c>
      <c r="S238" s="23">
        <v>42238.815891203703</v>
      </c>
    </row>
    <row r="239" spans="1:19" ht="45" x14ac:dyDescent="0.25">
      <c r="A239" s="18">
        <v>3142</v>
      </c>
      <c r="B239" s="19" t="s">
        <v>3142</v>
      </c>
      <c r="C239" s="19" t="s">
        <v>7252</v>
      </c>
      <c r="D239" s="20">
        <v>2750</v>
      </c>
      <c r="E239" s="21">
        <v>45</v>
      </c>
      <c r="F239" s="18" t="s">
        <v>8221</v>
      </c>
      <c r="G239" s="18" t="s">
        <v>8224</v>
      </c>
      <c r="H239" s="18" t="s">
        <v>8246</v>
      </c>
      <c r="I239" s="18">
        <v>1489922339</v>
      </c>
      <c r="J239" s="18">
        <v>1487333939</v>
      </c>
      <c r="K239" s="18" t="b">
        <v>0</v>
      </c>
      <c r="L239" s="18">
        <v>3</v>
      </c>
      <c r="M239" s="18" t="b">
        <v>0</v>
      </c>
      <c r="N239" s="18" t="s">
        <v>8273</v>
      </c>
      <c r="O239" s="18" t="s">
        <v>8274</v>
      </c>
      <c r="P239" s="22">
        <v>2</v>
      </c>
      <c r="Q239" s="22">
        <v>15</v>
      </c>
      <c r="R239" s="23">
        <v>42783.513182870374</v>
      </c>
      <c r="S239" s="23">
        <v>42813.471516203703</v>
      </c>
    </row>
    <row r="240" spans="1:19" ht="60" x14ac:dyDescent="0.25">
      <c r="A240" s="18">
        <v>3530</v>
      </c>
      <c r="B240" s="19" t="s">
        <v>3529</v>
      </c>
      <c r="C240" s="19" t="s">
        <v>7640</v>
      </c>
      <c r="D240" s="20">
        <v>2750</v>
      </c>
      <c r="E240" s="21">
        <v>2750</v>
      </c>
      <c r="F240" s="18" t="s">
        <v>8218</v>
      </c>
      <c r="G240" s="18" t="s">
        <v>8224</v>
      </c>
      <c r="H240" s="18" t="s">
        <v>8246</v>
      </c>
      <c r="I240" s="18">
        <v>1460318400</v>
      </c>
      <c r="J240" s="18">
        <v>1457881057</v>
      </c>
      <c r="K240" s="18" t="b">
        <v>0</v>
      </c>
      <c r="L240" s="18">
        <v>22</v>
      </c>
      <c r="M240" s="18" t="b">
        <v>1</v>
      </c>
      <c r="N240" s="18" t="s">
        <v>8273</v>
      </c>
      <c r="O240" s="18" t="s">
        <v>8274</v>
      </c>
      <c r="P240" s="22">
        <v>100</v>
      </c>
      <c r="Q240" s="22">
        <v>125</v>
      </c>
      <c r="R240" s="23">
        <v>42442.623344907406</v>
      </c>
      <c r="S240" s="23">
        <v>42470.833333333328</v>
      </c>
    </row>
    <row r="241" spans="1:19" ht="60" x14ac:dyDescent="0.25">
      <c r="A241" s="18">
        <v>4074</v>
      </c>
      <c r="B241" s="19" t="s">
        <v>4070</v>
      </c>
      <c r="C241" s="19" t="s">
        <v>8177</v>
      </c>
      <c r="D241" s="20">
        <v>2750</v>
      </c>
      <c r="E241" s="21">
        <v>735</v>
      </c>
      <c r="F241" s="18" t="s">
        <v>8220</v>
      </c>
      <c r="G241" s="18" t="s">
        <v>8224</v>
      </c>
      <c r="H241" s="18" t="s">
        <v>8246</v>
      </c>
      <c r="I241" s="18">
        <v>1446732975</v>
      </c>
      <c r="J241" s="18">
        <v>1444137375</v>
      </c>
      <c r="K241" s="18" t="b">
        <v>0</v>
      </c>
      <c r="L241" s="18">
        <v>21</v>
      </c>
      <c r="M241" s="18" t="b">
        <v>0</v>
      </c>
      <c r="N241" s="18" t="s">
        <v>8273</v>
      </c>
      <c r="O241" s="18" t="s">
        <v>8274</v>
      </c>
      <c r="P241" s="22">
        <v>27</v>
      </c>
      <c r="Q241" s="22">
        <v>35</v>
      </c>
      <c r="R241" s="23">
        <v>42283.552951388891</v>
      </c>
      <c r="S241" s="23">
        <v>42313.594618055555</v>
      </c>
    </row>
    <row r="242" spans="1:19" ht="60" x14ac:dyDescent="0.25">
      <c r="A242" s="18">
        <v>3238</v>
      </c>
      <c r="B242" s="19" t="s">
        <v>3238</v>
      </c>
      <c r="C242" s="19" t="s">
        <v>7348</v>
      </c>
      <c r="D242" s="20">
        <v>2800</v>
      </c>
      <c r="E242" s="21">
        <v>3145</v>
      </c>
      <c r="F242" s="18" t="s">
        <v>8218</v>
      </c>
      <c r="G242" s="18" t="s">
        <v>8224</v>
      </c>
      <c r="H242" s="18" t="s">
        <v>8246</v>
      </c>
      <c r="I242" s="18">
        <v>1435752898</v>
      </c>
      <c r="J242" s="18">
        <v>1433160898</v>
      </c>
      <c r="K242" s="18" t="b">
        <v>1</v>
      </c>
      <c r="L242" s="18">
        <v>79</v>
      </c>
      <c r="M242" s="18" t="b">
        <v>1</v>
      </c>
      <c r="N242" s="18" t="s">
        <v>8273</v>
      </c>
      <c r="O242" s="18" t="s">
        <v>8274</v>
      </c>
      <c r="P242" s="22">
        <v>112</v>
      </c>
      <c r="Q242" s="22">
        <v>39.81</v>
      </c>
      <c r="R242" s="23">
        <v>42156.510393518518</v>
      </c>
      <c r="S242" s="23">
        <v>42186.510393518518</v>
      </c>
    </row>
    <row r="243" spans="1:19" ht="60" x14ac:dyDescent="0.25">
      <c r="A243" s="18">
        <v>3401</v>
      </c>
      <c r="B243" s="19" t="s">
        <v>3400</v>
      </c>
      <c r="C243" s="19" t="s">
        <v>7511</v>
      </c>
      <c r="D243" s="20">
        <v>2900</v>
      </c>
      <c r="E243" s="21">
        <v>2954</v>
      </c>
      <c r="F243" s="18" t="s">
        <v>8218</v>
      </c>
      <c r="G243" s="18" t="s">
        <v>8224</v>
      </c>
      <c r="H243" s="18" t="s">
        <v>8246</v>
      </c>
      <c r="I243" s="18">
        <v>1438968146</v>
      </c>
      <c r="J243" s="18">
        <v>1436376146</v>
      </c>
      <c r="K243" s="18" t="b">
        <v>0</v>
      </c>
      <c r="L243" s="18">
        <v>66</v>
      </c>
      <c r="M243" s="18" t="b">
        <v>1</v>
      </c>
      <c r="N243" s="18" t="s">
        <v>8273</v>
      </c>
      <c r="O243" s="18" t="s">
        <v>8274</v>
      </c>
      <c r="P243" s="22">
        <v>102</v>
      </c>
      <c r="Q243" s="22">
        <v>44.76</v>
      </c>
      <c r="R243" s="23">
        <v>42193.723912037036</v>
      </c>
      <c r="S243" s="23">
        <v>42223.723912037036</v>
      </c>
    </row>
    <row r="244" spans="1:19" ht="60" x14ac:dyDescent="0.25">
      <c r="A244" s="18">
        <v>2802</v>
      </c>
      <c r="B244" s="19" t="s">
        <v>2802</v>
      </c>
      <c r="C244" s="19" t="s">
        <v>6912</v>
      </c>
      <c r="D244" s="20">
        <v>3000</v>
      </c>
      <c r="E244" s="21">
        <v>3055</v>
      </c>
      <c r="F244" s="18" t="s">
        <v>8218</v>
      </c>
      <c r="G244" s="18" t="s">
        <v>8224</v>
      </c>
      <c r="H244" s="18" t="s">
        <v>8246</v>
      </c>
      <c r="I244" s="18">
        <v>1438875107</v>
      </c>
      <c r="J244" s="18">
        <v>1436283107</v>
      </c>
      <c r="K244" s="18" t="b">
        <v>0</v>
      </c>
      <c r="L244" s="18">
        <v>90</v>
      </c>
      <c r="M244" s="18" t="b">
        <v>1</v>
      </c>
      <c r="N244" s="18" t="s">
        <v>8273</v>
      </c>
      <c r="O244" s="18" t="s">
        <v>8274</v>
      </c>
      <c r="P244" s="22">
        <v>102</v>
      </c>
      <c r="Q244" s="22">
        <v>33.94</v>
      </c>
      <c r="R244" s="23">
        <v>42192.64707175926</v>
      </c>
      <c r="S244" s="23">
        <v>42222.64707175926</v>
      </c>
    </row>
    <row r="245" spans="1:19" ht="60" x14ac:dyDescent="0.25">
      <c r="A245" s="18">
        <v>2806</v>
      </c>
      <c r="B245" s="19" t="s">
        <v>2806</v>
      </c>
      <c r="C245" s="19" t="s">
        <v>6916</v>
      </c>
      <c r="D245" s="20">
        <v>3000</v>
      </c>
      <c r="E245" s="21">
        <v>3363</v>
      </c>
      <c r="F245" s="18" t="s">
        <v>8218</v>
      </c>
      <c r="G245" s="18" t="s">
        <v>8224</v>
      </c>
      <c r="H245" s="18" t="s">
        <v>8246</v>
      </c>
      <c r="I245" s="18">
        <v>1438772400</v>
      </c>
      <c r="J245" s="18">
        <v>1435645490</v>
      </c>
      <c r="K245" s="18" t="b">
        <v>0</v>
      </c>
      <c r="L245" s="18">
        <v>76</v>
      </c>
      <c r="M245" s="18" t="b">
        <v>1</v>
      </c>
      <c r="N245" s="18" t="s">
        <v>8273</v>
      </c>
      <c r="O245" s="18" t="s">
        <v>8274</v>
      </c>
      <c r="P245" s="22">
        <v>112</v>
      </c>
      <c r="Q245" s="22">
        <v>44.25</v>
      </c>
      <c r="R245" s="23">
        <v>42185.267245370371</v>
      </c>
      <c r="S245" s="23">
        <v>42221.458333333328</v>
      </c>
    </row>
    <row r="246" spans="1:19" ht="60" x14ac:dyDescent="0.25">
      <c r="A246" s="18">
        <v>2816</v>
      </c>
      <c r="B246" s="19" t="s">
        <v>2816</v>
      </c>
      <c r="C246" s="19" t="s">
        <v>6926</v>
      </c>
      <c r="D246" s="20">
        <v>3000</v>
      </c>
      <c r="E246" s="21">
        <v>4247</v>
      </c>
      <c r="F246" s="18" t="s">
        <v>8218</v>
      </c>
      <c r="G246" s="18" t="s">
        <v>8224</v>
      </c>
      <c r="H246" s="18" t="s">
        <v>8246</v>
      </c>
      <c r="I246" s="18">
        <v>1438531200</v>
      </c>
      <c r="J246" s="18">
        <v>1435921992</v>
      </c>
      <c r="K246" s="18" t="b">
        <v>0</v>
      </c>
      <c r="L246" s="18">
        <v>169</v>
      </c>
      <c r="M246" s="18" t="b">
        <v>1</v>
      </c>
      <c r="N246" s="18" t="s">
        <v>8273</v>
      </c>
      <c r="O246" s="18" t="s">
        <v>8274</v>
      </c>
      <c r="P246" s="22">
        <v>142</v>
      </c>
      <c r="Q246" s="22">
        <v>25.13</v>
      </c>
      <c r="R246" s="23">
        <v>42188.467499999999</v>
      </c>
      <c r="S246" s="23">
        <v>42218.666666666672</v>
      </c>
    </row>
    <row r="247" spans="1:19" ht="60" x14ac:dyDescent="0.25">
      <c r="A247" s="18">
        <v>2825</v>
      </c>
      <c r="B247" s="19" t="s">
        <v>2825</v>
      </c>
      <c r="C247" s="19" t="s">
        <v>6935</v>
      </c>
      <c r="D247" s="20">
        <v>3000</v>
      </c>
      <c r="E247" s="21">
        <v>3100</v>
      </c>
      <c r="F247" s="18" t="s">
        <v>8218</v>
      </c>
      <c r="G247" s="18" t="s">
        <v>8224</v>
      </c>
      <c r="H247" s="18" t="s">
        <v>8246</v>
      </c>
      <c r="I247" s="18">
        <v>1449255686</v>
      </c>
      <c r="J247" s="18">
        <v>1446663686</v>
      </c>
      <c r="K247" s="18" t="b">
        <v>0</v>
      </c>
      <c r="L247" s="18">
        <v>51</v>
      </c>
      <c r="M247" s="18" t="b">
        <v>1</v>
      </c>
      <c r="N247" s="18" t="s">
        <v>8273</v>
      </c>
      <c r="O247" s="18" t="s">
        <v>8274</v>
      </c>
      <c r="P247" s="22">
        <v>103</v>
      </c>
      <c r="Q247" s="22">
        <v>60.78</v>
      </c>
      <c r="R247" s="23">
        <v>42312.792662037042</v>
      </c>
      <c r="S247" s="23">
        <v>42342.792662037042</v>
      </c>
    </row>
    <row r="248" spans="1:19" ht="60" x14ac:dyDescent="0.25">
      <c r="A248" s="18">
        <v>2878</v>
      </c>
      <c r="B248" s="19" t="s">
        <v>2878</v>
      </c>
      <c r="C248" s="19" t="s">
        <v>6988</v>
      </c>
      <c r="D248" s="20">
        <v>3000</v>
      </c>
      <c r="E248" s="21">
        <v>63</v>
      </c>
      <c r="F248" s="18" t="s">
        <v>8220</v>
      </c>
      <c r="G248" s="18" t="s">
        <v>8224</v>
      </c>
      <c r="H248" s="18" t="s">
        <v>8246</v>
      </c>
      <c r="I248" s="18">
        <v>1435934795</v>
      </c>
      <c r="J248" s="18">
        <v>1430750795</v>
      </c>
      <c r="K248" s="18" t="b">
        <v>0</v>
      </c>
      <c r="L248" s="18">
        <v>4</v>
      </c>
      <c r="M248" s="18" t="b">
        <v>0</v>
      </c>
      <c r="N248" s="18" t="s">
        <v>8273</v>
      </c>
      <c r="O248" s="18" t="s">
        <v>8274</v>
      </c>
      <c r="P248" s="22">
        <v>2</v>
      </c>
      <c r="Q248" s="22">
        <v>15.75</v>
      </c>
      <c r="R248" s="23">
        <v>42128.615682870368</v>
      </c>
      <c r="S248" s="23">
        <v>42188.615682870368</v>
      </c>
    </row>
    <row r="249" spans="1:19" ht="60" x14ac:dyDescent="0.25">
      <c r="A249" s="18">
        <v>3240</v>
      </c>
      <c r="B249" s="19" t="s">
        <v>3240</v>
      </c>
      <c r="C249" s="19" t="s">
        <v>7350</v>
      </c>
      <c r="D249" s="20">
        <v>3000</v>
      </c>
      <c r="E249" s="21">
        <v>3017</v>
      </c>
      <c r="F249" s="18" t="s">
        <v>8218</v>
      </c>
      <c r="G249" s="18" t="s">
        <v>8224</v>
      </c>
      <c r="H249" s="18" t="s">
        <v>8246</v>
      </c>
      <c r="I249" s="18">
        <v>1487286000</v>
      </c>
      <c r="J249" s="18">
        <v>1484843948</v>
      </c>
      <c r="K249" s="18" t="b">
        <v>0</v>
      </c>
      <c r="L249" s="18">
        <v>34</v>
      </c>
      <c r="M249" s="18" t="b">
        <v>1</v>
      </c>
      <c r="N249" s="18" t="s">
        <v>8273</v>
      </c>
      <c r="O249" s="18" t="s">
        <v>8274</v>
      </c>
      <c r="P249" s="22">
        <v>101</v>
      </c>
      <c r="Q249" s="22">
        <v>88.74</v>
      </c>
      <c r="R249" s="23">
        <v>42754.693842592591</v>
      </c>
      <c r="S249" s="23">
        <v>42782.958333333328</v>
      </c>
    </row>
    <row r="250" spans="1:19" ht="60" x14ac:dyDescent="0.25">
      <c r="A250" s="18">
        <v>3364</v>
      </c>
      <c r="B250" s="19" t="s">
        <v>3363</v>
      </c>
      <c r="C250" s="19" t="s">
        <v>7474</v>
      </c>
      <c r="D250" s="20">
        <v>3000</v>
      </c>
      <c r="E250" s="21">
        <v>3178</v>
      </c>
      <c r="F250" s="18" t="s">
        <v>8218</v>
      </c>
      <c r="G250" s="18" t="s">
        <v>8224</v>
      </c>
      <c r="H250" s="18" t="s">
        <v>8246</v>
      </c>
      <c r="I250" s="18">
        <v>1458075600</v>
      </c>
      <c r="J250" s="18">
        <v>1456183649</v>
      </c>
      <c r="K250" s="18" t="b">
        <v>0</v>
      </c>
      <c r="L250" s="18">
        <v>72</v>
      </c>
      <c r="M250" s="18" t="b">
        <v>1</v>
      </c>
      <c r="N250" s="18" t="s">
        <v>8273</v>
      </c>
      <c r="O250" s="18" t="s">
        <v>8274</v>
      </c>
      <c r="P250" s="22">
        <v>106</v>
      </c>
      <c r="Q250" s="22">
        <v>44.14</v>
      </c>
      <c r="R250" s="23">
        <v>42422.977418981478</v>
      </c>
      <c r="S250" s="23">
        <v>42444.875</v>
      </c>
    </row>
    <row r="251" spans="1:19" ht="60" x14ac:dyDescent="0.25">
      <c r="A251" s="18">
        <v>3375</v>
      </c>
      <c r="B251" s="19" t="s">
        <v>3374</v>
      </c>
      <c r="C251" s="19" t="s">
        <v>7485</v>
      </c>
      <c r="D251" s="20">
        <v>3000</v>
      </c>
      <c r="E251" s="21">
        <v>3000</v>
      </c>
      <c r="F251" s="18" t="s">
        <v>8218</v>
      </c>
      <c r="G251" s="18" t="s">
        <v>8224</v>
      </c>
      <c r="H251" s="18" t="s">
        <v>8246</v>
      </c>
      <c r="I251" s="18">
        <v>1400423973</v>
      </c>
      <c r="J251" s="18">
        <v>1399387173</v>
      </c>
      <c r="K251" s="18" t="b">
        <v>0</v>
      </c>
      <c r="L251" s="18">
        <v>17</v>
      </c>
      <c r="M251" s="18" t="b">
        <v>1</v>
      </c>
      <c r="N251" s="18" t="s">
        <v>8273</v>
      </c>
      <c r="O251" s="18" t="s">
        <v>8274</v>
      </c>
      <c r="P251" s="22">
        <v>100</v>
      </c>
      <c r="Q251" s="22">
        <v>176.47</v>
      </c>
      <c r="R251" s="23">
        <v>41765.610798611109</v>
      </c>
      <c r="S251" s="23">
        <v>41777.610798611109</v>
      </c>
    </row>
    <row r="252" spans="1:19" ht="60" x14ac:dyDescent="0.25">
      <c r="A252" s="18">
        <v>3412</v>
      </c>
      <c r="B252" s="19" t="s">
        <v>3411</v>
      </c>
      <c r="C252" s="19" t="s">
        <v>7522</v>
      </c>
      <c r="D252" s="20">
        <v>3000</v>
      </c>
      <c r="E252" s="21">
        <v>3000</v>
      </c>
      <c r="F252" s="18" t="s">
        <v>8218</v>
      </c>
      <c r="G252" s="18" t="s">
        <v>8224</v>
      </c>
      <c r="H252" s="18" t="s">
        <v>8246</v>
      </c>
      <c r="I252" s="18">
        <v>1411858862</v>
      </c>
      <c r="J252" s="18">
        <v>1409266862</v>
      </c>
      <c r="K252" s="18" t="b">
        <v>0</v>
      </c>
      <c r="L252" s="18">
        <v>26</v>
      </c>
      <c r="M252" s="18" t="b">
        <v>1</v>
      </c>
      <c r="N252" s="18" t="s">
        <v>8273</v>
      </c>
      <c r="O252" s="18" t="s">
        <v>8274</v>
      </c>
      <c r="P252" s="22">
        <v>100</v>
      </c>
      <c r="Q252" s="22">
        <v>115.38</v>
      </c>
      <c r="R252" s="23">
        <v>41879.959050925929</v>
      </c>
      <c r="S252" s="23">
        <v>41909.959050925929</v>
      </c>
    </row>
    <row r="253" spans="1:19" ht="60" x14ac:dyDescent="0.25">
      <c r="A253" s="18">
        <v>3422</v>
      </c>
      <c r="B253" s="19" t="s">
        <v>3421</v>
      </c>
      <c r="C253" s="19" t="s">
        <v>7532</v>
      </c>
      <c r="D253" s="20">
        <v>3000</v>
      </c>
      <c r="E253" s="21">
        <v>3273</v>
      </c>
      <c r="F253" s="18" t="s">
        <v>8218</v>
      </c>
      <c r="G253" s="18" t="s">
        <v>8224</v>
      </c>
      <c r="H253" s="18" t="s">
        <v>8246</v>
      </c>
      <c r="I253" s="18">
        <v>1450051200</v>
      </c>
      <c r="J253" s="18">
        <v>1447594176</v>
      </c>
      <c r="K253" s="18" t="b">
        <v>0</v>
      </c>
      <c r="L253" s="18">
        <v>46</v>
      </c>
      <c r="M253" s="18" t="b">
        <v>1</v>
      </c>
      <c r="N253" s="18" t="s">
        <v>8273</v>
      </c>
      <c r="O253" s="18" t="s">
        <v>8274</v>
      </c>
      <c r="P253" s="22">
        <v>109</v>
      </c>
      <c r="Q253" s="22">
        <v>71.150000000000006</v>
      </c>
      <c r="R253" s="23">
        <v>42323.562222222223</v>
      </c>
      <c r="S253" s="23">
        <v>42352</v>
      </c>
    </row>
    <row r="254" spans="1:19" ht="60" x14ac:dyDescent="0.25">
      <c r="A254" s="18">
        <v>3482</v>
      </c>
      <c r="B254" s="19" t="s">
        <v>3481</v>
      </c>
      <c r="C254" s="19" t="s">
        <v>7592</v>
      </c>
      <c r="D254" s="20">
        <v>3000</v>
      </c>
      <c r="E254" s="21">
        <v>4150</v>
      </c>
      <c r="F254" s="18" t="s">
        <v>8218</v>
      </c>
      <c r="G254" s="18" t="s">
        <v>8224</v>
      </c>
      <c r="H254" s="18" t="s">
        <v>8246</v>
      </c>
      <c r="I254" s="18">
        <v>1404671466</v>
      </c>
      <c r="J254" s="18">
        <v>1402079466</v>
      </c>
      <c r="K254" s="18" t="b">
        <v>0</v>
      </c>
      <c r="L254" s="18">
        <v>80</v>
      </c>
      <c r="M254" s="18" t="b">
        <v>1</v>
      </c>
      <c r="N254" s="18" t="s">
        <v>8273</v>
      </c>
      <c r="O254" s="18" t="s">
        <v>8274</v>
      </c>
      <c r="P254" s="22">
        <v>138</v>
      </c>
      <c r="Q254" s="22">
        <v>51.88</v>
      </c>
      <c r="R254" s="23">
        <v>41796.771597222221</v>
      </c>
      <c r="S254" s="23">
        <v>41826.771597222221</v>
      </c>
    </row>
    <row r="255" spans="1:19" ht="45" x14ac:dyDescent="0.25">
      <c r="A255" s="18">
        <v>3573</v>
      </c>
      <c r="B255" s="19" t="s">
        <v>3572</v>
      </c>
      <c r="C255" s="19" t="s">
        <v>7683</v>
      </c>
      <c r="D255" s="20">
        <v>3000</v>
      </c>
      <c r="E255" s="21">
        <v>3084</v>
      </c>
      <c r="F255" s="18" t="s">
        <v>8218</v>
      </c>
      <c r="G255" s="18" t="s">
        <v>8224</v>
      </c>
      <c r="H255" s="18" t="s">
        <v>8246</v>
      </c>
      <c r="I255" s="18">
        <v>1415440846</v>
      </c>
      <c r="J255" s="18">
        <v>1412845246</v>
      </c>
      <c r="K255" s="18" t="b">
        <v>0</v>
      </c>
      <c r="L255" s="18">
        <v>78</v>
      </c>
      <c r="M255" s="18" t="b">
        <v>1</v>
      </c>
      <c r="N255" s="18" t="s">
        <v>8273</v>
      </c>
      <c r="O255" s="18" t="s">
        <v>8274</v>
      </c>
      <c r="P255" s="22">
        <v>103</v>
      </c>
      <c r="Q255" s="22">
        <v>39.54</v>
      </c>
      <c r="R255" s="23">
        <v>41921.375532407408</v>
      </c>
      <c r="S255" s="23">
        <v>41951.417199074072</v>
      </c>
    </row>
    <row r="256" spans="1:19" ht="90" x14ac:dyDescent="0.25">
      <c r="A256" s="18">
        <v>3584</v>
      </c>
      <c r="B256" s="19" t="s">
        <v>3583</v>
      </c>
      <c r="C256" s="19" t="s">
        <v>7694</v>
      </c>
      <c r="D256" s="20">
        <v>3000</v>
      </c>
      <c r="E256" s="21">
        <v>3465</v>
      </c>
      <c r="F256" s="18" t="s">
        <v>8218</v>
      </c>
      <c r="G256" s="18" t="s">
        <v>8224</v>
      </c>
      <c r="H256" s="18" t="s">
        <v>8246</v>
      </c>
      <c r="I256" s="18">
        <v>1436772944</v>
      </c>
      <c r="J256" s="18">
        <v>1434180944</v>
      </c>
      <c r="K256" s="18" t="b">
        <v>0</v>
      </c>
      <c r="L256" s="18">
        <v>112</v>
      </c>
      <c r="M256" s="18" t="b">
        <v>1</v>
      </c>
      <c r="N256" s="18" t="s">
        <v>8273</v>
      </c>
      <c r="O256" s="18" t="s">
        <v>8274</v>
      </c>
      <c r="P256" s="22">
        <v>116</v>
      </c>
      <c r="Q256" s="22">
        <v>30.94</v>
      </c>
      <c r="R256" s="23">
        <v>42168.316481481481</v>
      </c>
      <c r="S256" s="23">
        <v>42198.316481481481</v>
      </c>
    </row>
    <row r="257" spans="1:19" ht="60" x14ac:dyDescent="0.25">
      <c r="A257" s="18">
        <v>3606</v>
      </c>
      <c r="B257" s="19" t="s">
        <v>3605</v>
      </c>
      <c r="C257" s="19" t="s">
        <v>7716</v>
      </c>
      <c r="D257" s="20">
        <v>3000</v>
      </c>
      <c r="E257" s="21">
        <v>3908</v>
      </c>
      <c r="F257" s="18" t="s">
        <v>8218</v>
      </c>
      <c r="G257" s="18" t="s">
        <v>8224</v>
      </c>
      <c r="H257" s="18" t="s">
        <v>8246</v>
      </c>
      <c r="I257" s="18">
        <v>1471185057</v>
      </c>
      <c r="J257" s="18">
        <v>1468593057</v>
      </c>
      <c r="K257" s="18" t="b">
        <v>0</v>
      </c>
      <c r="L257" s="18">
        <v>64</v>
      </c>
      <c r="M257" s="18" t="b">
        <v>1</v>
      </c>
      <c r="N257" s="18" t="s">
        <v>8273</v>
      </c>
      <c r="O257" s="18" t="s">
        <v>8274</v>
      </c>
      <c r="P257" s="22">
        <v>130</v>
      </c>
      <c r="Q257" s="22">
        <v>61.06</v>
      </c>
      <c r="R257" s="23">
        <v>42566.604826388888</v>
      </c>
      <c r="S257" s="23">
        <v>42596.604826388888</v>
      </c>
    </row>
    <row r="258" spans="1:19" ht="60" x14ac:dyDescent="0.25">
      <c r="A258" s="18">
        <v>3625</v>
      </c>
      <c r="B258" s="19" t="s">
        <v>3623</v>
      </c>
      <c r="C258" s="19" t="s">
        <v>7735</v>
      </c>
      <c r="D258" s="20">
        <v>3000</v>
      </c>
      <c r="E258" s="21">
        <v>3080</v>
      </c>
      <c r="F258" s="18" t="s">
        <v>8218</v>
      </c>
      <c r="G258" s="18" t="s">
        <v>8224</v>
      </c>
      <c r="H258" s="18" t="s">
        <v>8246</v>
      </c>
      <c r="I258" s="18">
        <v>1435851577</v>
      </c>
      <c r="J258" s="18">
        <v>1433259577</v>
      </c>
      <c r="K258" s="18" t="b">
        <v>0</v>
      </c>
      <c r="L258" s="18">
        <v>78</v>
      </c>
      <c r="M258" s="18" t="b">
        <v>1</v>
      </c>
      <c r="N258" s="18" t="s">
        <v>8273</v>
      </c>
      <c r="O258" s="18" t="s">
        <v>8274</v>
      </c>
      <c r="P258" s="22">
        <v>103</v>
      </c>
      <c r="Q258" s="22">
        <v>39.49</v>
      </c>
      <c r="R258" s="23">
        <v>42157.652511574073</v>
      </c>
      <c r="S258" s="23">
        <v>42187.652511574073</v>
      </c>
    </row>
    <row r="259" spans="1:19" ht="60" x14ac:dyDescent="0.25">
      <c r="A259" s="18">
        <v>3630</v>
      </c>
      <c r="B259" s="19" t="s">
        <v>3628</v>
      </c>
      <c r="C259" s="19" t="s">
        <v>7740</v>
      </c>
      <c r="D259" s="20">
        <v>3000</v>
      </c>
      <c r="E259" s="21">
        <v>1</v>
      </c>
      <c r="F259" s="18" t="s">
        <v>8220</v>
      </c>
      <c r="G259" s="18" t="s">
        <v>8224</v>
      </c>
      <c r="H259" s="18" t="s">
        <v>8246</v>
      </c>
      <c r="I259" s="18">
        <v>1417295990</v>
      </c>
      <c r="J259" s="18">
        <v>1414700390</v>
      </c>
      <c r="K259" s="18" t="b">
        <v>0</v>
      </c>
      <c r="L259" s="18">
        <v>1</v>
      </c>
      <c r="M259" s="18" t="b">
        <v>0</v>
      </c>
      <c r="N259" s="18" t="s">
        <v>8273</v>
      </c>
      <c r="O259" s="18" t="s">
        <v>8315</v>
      </c>
      <c r="P259" s="22">
        <v>0</v>
      </c>
      <c r="Q259" s="22">
        <v>1</v>
      </c>
      <c r="R259" s="23">
        <v>41942.84710648148</v>
      </c>
      <c r="S259" s="23">
        <v>41972.888773148152</v>
      </c>
    </row>
    <row r="260" spans="1:19" ht="60" x14ac:dyDescent="0.25">
      <c r="A260" s="18">
        <v>3667</v>
      </c>
      <c r="B260" s="19" t="s">
        <v>3664</v>
      </c>
      <c r="C260" s="19" t="s">
        <v>7777</v>
      </c>
      <c r="D260" s="20">
        <v>3000</v>
      </c>
      <c r="E260" s="21">
        <v>3095.11</v>
      </c>
      <c r="F260" s="18" t="s">
        <v>8218</v>
      </c>
      <c r="G260" s="18" t="s">
        <v>8224</v>
      </c>
      <c r="H260" s="18" t="s">
        <v>8246</v>
      </c>
      <c r="I260" s="18">
        <v>1437261419</v>
      </c>
      <c r="J260" s="18">
        <v>1434669419</v>
      </c>
      <c r="K260" s="18" t="b">
        <v>0</v>
      </c>
      <c r="L260" s="18">
        <v>58</v>
      </c>
      <c r="M260" s="18" t="b">
        <v>1</v>
      </c>
      <c r="N260" s="18" t="s">
        <v>8273</v>
      </c>
      <c r="O260" s="18" t="s">
        <v>8274</v>
      </c>
      <c r="P260" s="22">
        <v>103</v>
      </c>
      <c r="Q260" s="22">
        <v>53.36</v>
      </c>
      <c r="R260" s="23">
        <v>42173.970127314817</v>
      </c>
      <c r="S260" s="23">
        <v>42203.970127314817</v>
      </c>
    </row>
    <row r="261" spans="1:19" ht="60" x14ac:dyDescent="0.25">
      <c r="A261" s="18">
        <v>3672</v>
      </c>
      <c r="B261" s="19" t="s">
        <v>3669</v>
      </c>
      <c r="C261" s="19" t="s">
        <v>7782</v>
      </c>
      <c r="D261" s="20">
        <v>3000</v>
      </c>
      <c r="E261" s="21">
        <v>3046</v>
      </c>
      <c r="F261" s="18" t="s">
        <v>8218</v>
      </c>
      <c r="G261" s="18" t="s">
        <v>8224</v>
      </c>
      <c r="H261" s="18" t="s">
        <v>8246</v>
      </c>
      <c r="I261" s="18">
        <v>1411771384</v>
      </c>
      <c r="J261" s="18">
        <v>1409179384</v>
      </c>
      <c r="K261" s="18" t="b">
        <v>0</v>
      </c>
      <c r="L261" s="18">
        <v>57</v>
      </c>
      <c r="M261" s="18" t="b">
        <v>1</v>
      </c>
      <c r="N261" s="18" t="s">
        <v>8273</v>
      </c>
      <c r="O261" s="18" t="s">
        <v>8274</v>
      </c>
      <c r="P261" s="22">
        <v>102</v>
      </c>
      <c r="Q261" s="22">
        <v>53.44</v>
      </c>
      <c r="R261" s="23">
        <v>41878.946574074071</v>
      </c>
      <c r="S261" s="23">
        <v>41908.946574074071</v>
      </c>
    </row>
    <row r="262" spans="1:19" ht="60" x14ac:dyDescent="0.25">
      <c r="A262" s="18">
        <v>3688</v>
      </c>
      <c r="B262" s="19" t="s">
        <v>3685</v>
      </c>
      <c r="C262" s="19" t="s">
        <v>7798</v>
      </c>
      <c r="D262" s="20">
        <v>3000</v>
      </c>
      <c r="E262" s="21">
        <v>3275</v>
      </c>
      <c r="F262" s="18" t="s">
        <v>8218</v>
      </c>
      <c r="G262" s="18" t="s">
        <v>8224</v>
      </c>
      <c r="H262" s="18" t="s">
        <v>8246</v>
      </c>
      <c r="I262" s="18">
        <v>1407524004</v>
      </c>
      <c r="J262" s="18">
        <v>1404932004</v>
      </c>
      <c r="K262" s="18" t="b">
        <v>0</v>
      </c>
      <c r="L262" s="18">
        <v>39</v>
      </c>
      <c r="M262" s="18" t="b">
        <v>1</v>
      </c>
      <c r="N262" s="18" t="s">
        <v>8273</v>
      </c>
      <c r="O262" s="18" t="s">
        <v>8274</v>
      </c>
      <c r="P262" s="22">
        <v>109</v>
      </c>
      <c r="Q262" s="22">
        <v>83.97</v>
      </c>
      <c r="R262" s="23">
        <v>41829.787083333329</v>
      </c>
      <c r="S262" s="23">
        <v>41859.787083333329</v>
      </c>
    </row>
    <row r="263" spans="1:19" ht="60" x14ac:dyDescent="0.25">
      <c r="A263" s="18">
        <v>3702</v>
      </c>
      <c r="B263" s="19" t="s">
        <v>3699</v>
      </c>
      <c r="C263" s="19" t="s">
        <v>7812</v>
      </c>
      <c r="D263" s="20">
        <v>3000</v>
      </c>
      <c r="E263" s="21">
        <v>3275</v>
      </c>
      <c r="F263" s="18" t="s">
        <v>8218</v>
      </c>
      <c r="G263" s="18" t="s">
        <v>8224</v>
      </c>
      <c r="H263" s="18" t="s">
        <v>8246</v>
      </c>
      <c r="I263" s="18">
        <v>1468191540</v>
      </c>
      <c r="J263" s="18">
        <v>1464958484</v>
      </c>
      <c r="K263" s="18" t="b">
        <v>0</v>
      </c>
      <c r="L263" s="18">
        <v>21</v>
      </c>
      <c r="M263" s="18" t="b">
        <v>1</v>
      </c>
      <c r="N263" s="18" t="s">
        <v>8273</v>
      </c>
      <c r="O263" s="18" t="s">
        <v>8274</v>
      </c>
      <c r="P263" s="22">
        <v>109</v>
      </c>
      <c r="Q263" s="22">
        <v>155.94999999999999</v>
      </c>
      <c r="R263" s="23">
        <v>42524.53800925926</v>
      </c>
      <c r="S263" s="23">
        <v>42561.957638888889</v>
      </c>
    </row>
    <row r="264" spans="1:19" ht="75" x14ac:dyDescent="0.25">
      <c r="A264" s="18">
        <v>3827</v>
      </c>
      <c r="B264" s="19" t="s">
        <v>3824</v>
      </c>
      <c r="C264" s="19" t="s">
        <v>7936</v>
      </c>
      <c r="D264" s="20">
        <v>3000</v>
      </c>
      <c r="E264" s="21">
        <v>4580</v>
      </c>
      <c r="F264" s="18" t="s">
        <v>8218</v>
      </c>
      <c r="G264" s="18" t="s">
        <v>8224</v>
      </c>
      <c r="H264" s="18" t="s">
        <v>8246</v>
      </c>
      <c r="I264" s="18">
        <v>1427414400</v>
      </c>
      <c r="J264" s="18">
        <v>1422656201</v>
      </c>
      <c r="K264" s="18" t="b">
        <v>0</v>
      </c>
      <c r="L264" s="18">
        <v>65</v>
      </c>
      <c r="M264" s="18" t="b">
        <v>1</v>
      </c>
      <c r="N264" s="18" t="s">
        <v>8273</v>
      </c>
      <c r="O264" s="18" t="s">
        <v>8274</v>
      </c>
      <c r="P264" s="22">
        <v>153</v>
      </c>
      <c r="Q264" s="22">
        <v>70.459999999999994</v>
      </c>
      <c r="R264" s="23">
        <v>42034.928252314814</v>
      </c>
      <c r="S264" s="23">
        <v>42090</v>
      </c>
    </row>
    <row r="265" spans="1:19" ht="60" x14ac:dyDescent="0.25">
      <c r="A265" s="18">
        <v>3834</v>
      </c>
      <c r="B265" s="19" t="s">
        <v>3831</v>
      </c>
      <c r="C265" s="19" t="s">
        <v>7943</v>
      </c>
      <c r="D265" s="20">
        <v>3000</v>
      </c>
      <c r="E265" s="21">
        <v>3271</v>
      </c>
      <c r="F265" s="18" t="s">
        <v>8218</v>
      </c>
      <c r="G265" s="18" t="s">
        <v>8224</v>
      </c>
      <c r="H265" s="18" t="s">
        <v>8246</v>
      </c>
      <c r="I265" s="18">
        <v>1434624067</v>
      </c>
      <c r="J265" s="18">
        <v>1432032067</v>
      </c>
      <c r="K265" s="18" t="b">
        <v>0</v>
      </c>
      <c r="L265" s="18">
        <v>57</v>
      </c>
      <c r="M265" s="18" t="b">
        <v>1</v>
      </c>
      <c r="N265" s="18" t="s">
        <v>8273</v>
      </c>
      <c r="O265" s="18" t="s">
        <v>8274</v>
      </c>
      <c r="P265" s="22">
        <v>109</v>
      </c>
      <c r="Q265" s="22">
        <v>57.39</v>
      </c>
      <c r="R265" s="23">
        <v>42143.445219907408</v>
      </c>
      <c r="S265" s="23">
        <v>42173.445219907408</v>
      </c>
    </row>
    <row r="266" spans="1:19" ht="75" x14ac:dyDescent="0.25">
      <c r="A266" s="18">
        <v>3902</v>
      </c>
      <c r="B266" s="19" t="s">
        <v>3899</v>
      </c>
      <c r="C266" s="19" t="s">
        <v>8010</v>
      </c>
      <c r="D266" s="20">
        <v>3000</v>
      </c>
      <c r="E266" s="21">
        <v>1465</v>
      </c>
      <c r="F266" s="18" t="s">
        <v>8220</v>
      </c>
      <c r="G266" s="18" t="s">
        <v>8224</v>
      </c>
      <c r="H266" s="18" t="s">
        <v>8246</v>
      </c>
      <c r="I266" s="18">
        <v>1479125642</v>
      </c>
      <c r="J266" s="18">
        <v>1476962042</v>
      </c>
      <c r="K266" s="18" t="b">
        <v>0</v>
      </c>
      <c r="L266" s="18">
        <v>31</v>
      </c>
      <c r="M266" s="18" t="b">
        <v>0</v>
      </c>
      <c r="N266" s="18" t="s">
        <v>8273</v>
      </c>
      <c r="O266" s="18" t="s">
        <v>8274</v>
      </c>
      <c r="P266" s="22">
        <v>49</v>
      </c>
      <c r="Q266" s="22">
        <v>47.26</v>
      </c>
      <c r="R266" s="23">
        <v>42663.468078703707</v>
      </c>
      <c r="S266" s="23">
        <v>42688.509745370371</v>
      </c>
    </row>
    <row r="267" spans="1:19" ht="60" x14ac:dyDescent="0.25">
      <c r="A267" s="18">
        <v>3921</v>
      </c>
      <c r="B267" s="19" t="s">
        <v>3918</v>
      </c>
      <c r="C267" s="19" t="s">
        <v>8029</v>
      </c>
      <c r="D267" s="20">
        <v>3000</v>
      </c>
      <c r="E267" s="21">
        <v>0</v>
      </c>
      <c r="F267" s="18" t="s">
        <v>8220</v>
      </c>
      <c r="G267" s="18" t="s">
        <v>8224</v>
      </c>
      <c r="H267" s="18" t="s">
        <v>8246</v>
      </c>
      <c r="I267" s="18">
        <v>1414346400</v>
      </c>
      <c r="J267" s="18">
        <v>1413291655</v>
      </c>
      <c r="K267" s="18" t="b">
        <v>0</v>
      </c>
      <c r="L267" s="18">
        <v>0</v>
      </c>
      <c r="M267" s="18" t="b">
        <v>0</v>
      </c>
      <c r="N267" s="18" t="s">
        <v>8273</v>
      </c>
      <c r="O267" s="18" t="s">
        <v>8274</v>
      </c>
      <c r="P267" s="22">
        <v>0</v>
      </c>
      <c r="Q267" s="22">
        <v>0</v>
      </c>
      <c r="R267" s="23">
        <v>41926.542303240742</v>
      </c>
      <c r="S267" s="23">
        <v>41938.75</v>
      </c>
    </row>
    <row r="268" spans="1:19" ht="60" x14ac:dyDescent="0.25">
      <c r="A268" s="18">
        <v>3935</v>
      </c>
      <c r="B268" s="19" t="s">
        <v>3932</v>
      </c>
      <c r="C268" s="19" t="s">
        <v>8043</v>
      </c>
      <c r="D268" s="20">
        <v>3000</v>
      </c>
      <c r="E268" s="21">
        <v>1315</v>
      </c>
      <c r="F268" s="18" t="s">
        <v>8220</v>
      </c>
      <c r="G268" s="18" t="s">
        <v>8224</v>
      </c>
      <c r="H268" s="18" t="s">
        <v>8246</v>
      </c>
      <c r="I268" s="18">
        <v>1443973546</v>
      </c>
      <c r="J268" s="18">
        <v>1438789546</v>
      </c>
      <c r="K268" s="18" t="b">
        <v>0</v>
      </c>
      <c r="L268" s="18">
        <v>23</v>
      </c>
      <c r="M268" s="18" t="b">
        <v>0</v>
      </c>
      <c r="N268" s="18" t="s">
        <v>8273</v>
      </c>
      <c r="O268" s="18" t="s">
        <v>8274</v>
      </c>
      <c r="P268" s="22">
        <v>44</v>
      </c>
      <c r="Q268" s="22">
        <v>57.17</v>
      </c>
      <c r="R268" s="23">
        <v>42221.656782407401</v>
      </c>
      <c r="S268" s="23">
        <v>42281.656782407401</v>
      </c>
    </row>
    <row r="269" spans="1:19" ht="60" x14ac:dyDescent="0.25">
      <c r="A269" s="18">
        <v>3997</v>
      </c>
      <c r="B269" s="19" t="s">
        <v>3993</v>
      </c>
      <c r="C269" s="19" t="s">
        <v>8103</v>
      </c>
      <c r="D269" s="20">
        <v>3000</v>
      </c>
      <c r="E269" s="21">
        <v>0</v>
      </c>
      <c r="F269" s="18" t="s">
        <v>8220</v>
      </c>
      <c r="G269" s="18" t="s">
        <v>8224</v>
      </c>
      <c r="H269" s="18" t="s">
        <v>8246</v>
      </c>
      <c r="I269" s="18">
        <v>1428222221</v>
      </c>
      <c r="J269" s="18">
        <v>1425633821</v>
      </c>
      <c r="K269" s="18" t="b">
        <v>0</v>
      </c>
      <c r="L269" s="18">
        <v>0</v>
      </c>
      <c r="M269" s="18" t="b">
        <v>0</v>
      </c>
      <c r="N269" s="18" t="s">
        <v>8273</v>
      </c>
      <c r="O269" s="18" t="s">
        <v>8274</v>
      </c>
      <c r="P269" s="22">
        <v>0</v>
      </c>
      <c r="Q269" s="22">
        <v>0</v>
      </c>
      <c r="R269" s="23">
        <v>42069.391446759255</v>
      </c>
      <c r="S269" s="23">
        <v>42099.349780092598</v>
      </c>
    </row>
    <row r="270" spans="1:19" ht="60" x14ac:dyDescent="0.25">
      <c r="A270" s="18">
        <v>3186</v>
      </c>
      <c r="B270" s="19" t="s">
        <v>3186</v>
      </c>
      <c r="C270" s="19" t="s">
        <v>7296</v>
      </c>
      <c r="D270" s="20">
        <v>3200</v>
      </c>
      <c r="E270" s="21">
        <v>3270</v>
      </c>
      <c r="F270" s="18" t="s">
        <v>8218</v>
      </c>
      <c r="G270" s="18" t="s">
        <v>8224</v>
      </c>
      <c r="H270" s="18" t="s">
        <v>8246</v>
      </c>
      <c r="I270" s="18">
        <v>1410901200</v>
      </c>
      <c r="J270" s="18">
        <v>1408313438</v>
      </c>
      <c r="K270" s="18" t="b">
        <v>1</v>
      </c>
      <c r="L270" s="18">
        <v>70</v>
      </c>
      <c r="M270" s="18" t="b">
        <v>1</v>
      </c>
      <c r="N270" s="18" t="s">
        <v>8273</v>
      </c>
      <c r="O270" s="18" t="s">
        <v>8274</v>
      </c>
      <c r="P270" s="22">
        <v>102</v>
      </c>
      <c r="Q270" s="22">
        <v>46.71</v>
      </c>
      <c r="R270" s="23">
        <v>41868.924050925925</v>
      </c>
      <c r="S270" s="23">
        <v>41898.875</v>
      </c>
    </row>
    <row r="271" spans="1:19" ht="60" x14ac:dyDescent="0.25">
      <c r="A271" s="18">
        <v>536</v>
      </c>
      <c r="B271" s="19" t="s">
        <v>537</v>
      </c>
      <c r="C271" s="19" t="s">
        <v>4646</v>
      </c>
      <c r="D271" s="20">
        <v>3300</v>
      </c>
      <c r="E271" s="21">
        <v>3902.5</v>
      </c>
      <c r="F271" s="18" t="s">
        <v>8218</v>
      </c>
      <c r="G271" s="18" t="s">
        <v>8224</v>
      </c>
      <c r="H271" s="18" t="s">
        <v>8246</v>
      </c>
      <c r="I271" s="18">
        <v>1438624800</v>
      </c>
      <c r="J271" s="18">
        <v>1435133807</v>
      </c>
      <c r="K271" s="18" t="b">
        <v>0</v>
      </c>
      <c r="L271" s="18">
        <v>39</v>
      </c>
      <c r="M271" s="18" t="b">
        <v>1</v>
      </c>
      <c r="N271" s="18" t="s">
        <v>8273</v>
      </c>
      <c r="O271" s="18" t="s">
        <v>8274</v>
      </c>
      <c r="P271" s="22">
        <v>118</v>
      </c>
      <c r="Q271" s="22">
        <v>100.06</v>
      </c>
      <c r="R271" s="23">
        <v>42179.344988425932</v>
      </c>
      <c r="S271" s="23">
        <v>42219.75</v>
      </c>
    </row>
    <row r="272" spans="1:19" ht="60" x14ac:dyDescent="0.25">
      <c r="A272" s="18">
        <v>3341</v>
      </c>
      <c r="B272" s="19" t="s">
        <v>3341</v>
      </c>
      <c r="C272" s="19" t="s">
        <v>7451</v>
      </c>
      <c r="D272" s="20">
        <v>3350</v>
      </c>
      <c r="E272" s="21">
        <v>3350</v>
      </c>
      <c r="F272" s="18" t="s">
        <v>8218</v>
      </c>
      <c r="G272" s="18" t="s">
        <v>8224</v>
      </c>
      <c r="H272" s="18" t="s">
        <v>8246</v>
      </c>
      <c r="I272" s="18">
        <v>1465750800</v>
      </c>
      <c r="J272" s="18">
        <v>1463771421</v>
      </c>
      <c r="K272" s="18" t="b">
        <v>0</v>
      </c>
      <c r="L272" s="18">
        <v>28</v>
      </c>
      <c r="M272" s="18" t="b">
        <v>1</v>
      </c>
      <c r="N272" s="18" t="s">
        <v>8273</v>
      </c>
      <c r="O272" s="18" t="s">
        <v>8274</v>
      </c>
      <c r="P272" s="22">
        <v>100</v>
      </c>
      <c r="Q272" s="22">
        <v>119.64</v>
      </c>
      <c r="R272" s="23">
        <v>42510.798854166671</v>
      </c>
      <c r="S272" s="23">
        <v>42533.708333333328</v>
      </c>
    </row>
    <row r="273" spans="1:19" ht="60" x14ac:dyDescent="0.25">
      <c r="A273" s="18">
        <v>524</v>
      </c>
      <c r="B273" s="19" t="s">
        <v>525</v>
      </c>
      <c r="C273" s="19" t="s">
        <v>4634</v>
      </c>
      <c r="D273" s="20">
        <v>3500</v>
      </c>
      <c r="E273" s="21">
        <v>3803.55</v>
      </c>
      <c r="F273" s="18" t="s">
        <v>8218</v>
      </c>
      <c r="G273" s="18" t="s">
        <v>8224</v>
      </c>
      <c r="H273" s="18" t="s">
        <v>8246</v>
      </c>
      <c r="I273" s="18">
        <v>1464801169</v>
      </c>
      <c r="J273" s="18">
        <v>1462209169</v>
      </c>
      <c r="K273" s="18" t="b">
        <v>0</v>
      </c>
      <c r="L273" s="18">
        <v>130</v>
      </c>
      <c r="M273" s="18" t="b">
        <v>1</v>
      </c>
      <c r="N273" s="18" t="s">
        <v>8273</v>
      </c>
      <c r="O273" s="18" t="s">
        <v>8274</v>
      </c>
      <c r="P273" s="22">
        <v>109</v>
      </c>
      <c r="Q273" s="22">
        <v>29.26</v>
      </c>
      <c r="R273" s="23">
        <v>42492.717233796298</v>
      </c>
      <c r="S273" s="23">
        <v>42522.717233796298</v>
      </c>
    </row>
    <row r="274" spans="1:19" ht="45" x14ac:dyDescent="0.25">
      <c r="A274" s="18">
        <v>1303</v>
      </c>
      <c r="B274" s="19" t="s">
        <v>1304</v>
      </c>
      <c r="C274" s="19" t="s">
        <v>5413</v>
      </c>
      <c r="D274" s="20">
        <v>3500</v>
      </c>
      <c r="E274" s="21">
        <v>4559.13</v>
      </c>
      <c r="F274" s="18" t="s">
        <v>8218</v>
      </c>
      <c r="G274" s="18" t="s">
        <v>8224</v>
      </c>
      <c r="H274" s="18" t="s">
        <v>8246</v>
      </c>
      <c r="I274" s="18">
        <v>1469962800</v>
      </c>
      <c r="J274" s="18">
        <v>1468578920</v>
      </c>
      <c r="K274" s="18" t="b">
        <v>0</v>
      </c>
      <c r="L274" s="18">
        <v>108</v>
      </c>
      <c r="M274" s="18" t="b">
        <v>1</v>
      </c>
      <c r="N274" s="18" t="s">
        <v>8273</v>
      </c>
      <c r="O274" s="18" t="s">
        <v>8274</v>
      </c>
      <c r="P274" s="22">
        <v>130</v>
      </c>
      <c r="Q274" s="22">
        <v>42.21</v>
      </c>
      <c r="R274" s="23">
        <v>42566.441203703704</v>
      </c>
      <c r="S274" s="23">
        <v>42582.458333333328</v>
      </c>
    </row>
    <row r="275" spans="1:19" ht="60" x14ac:dyDescent="0.25">
      <c r="A275" s="18">
        <v>3382</v>
      </c>
      <c r="B275" s="19" t="s">
        <v>3381</v>
      </c>
      <c r="C275" s="19" t="s">
        <v>7492</v>
      </c>
      <c r="D275" s="20">
        <v>3500</v>
      </c>
      <c r="E275" s="21">
        <v>3526</v>
      </c>
      <c r="F275" s="18" t="s">
        <v>8218</v>
      </c>
      <c r="G275" s="18" t="s">
        <v>8224</v>
      </c>
      <c r="H275" s="18" t="s">
        <v>8246</v>
      </c>
      <c r="I275" s="18">
        <v>1470092340</v>
      </c>
      <c r="J275" s="18">
        <v>1467973256</v>
      </c>
      <c r="K275" s="18" t="b">
        <v>0</v>
      </c>
      <c r="L275" s="18">
        <v>46</v>
      </c>
      <c r="M275" s="18" t="b">
        <v>1</v>
      </c>
      <c r="N275" s="18" t="s">
        <v>8273</v>
      </c>
      <c r="O275" s="18" t="s">
        <v>8274</v>
      </c>
      <c r="P275" s="22">
        <v>101</v>
      </c>
      <c r="Q275" s="22">
        <v>76.650000000000006</v>
      </c>
      <c r="R275" s="23">
        <v>42559.431203703702</v>
      </c>
      <c r="S275" s="23">
        <v>42583.957638888889</v>
      </c>
    </row>
    <row r="276" spans="1:19" ht="60" x14ac:dyDescent="0.25">
      <c r="A276" s="18">
        <v>3715</v>
      </c>
      <c r="B276" s="19" t="s">
        <v>3712</v>
      </c>
      <c r="C276" s="19" t="s">
        <v>7825</v>
      </c>
      <c r="D276" s="20">
        <v>3500</v>
      </c>
      <c r="E276" s="21">
        <v>3590</v>
      </c>
      <c r="F276" s="18" t="s">
        <v>8218</v>
      </c>
      <c r="G276" s="18" t="s">
        <v>8224</v>
      </c>
      <c r="H276" s="18" t="s">
        <v>8246</v>
      </c>
      <c r="I276" s="18">
        <v>1427806320</v>
      </c>
      <c r="J276" s="18">
        <v>1422834819</v>
      </c>
      <c r="K276" s="18" t="b">
        <v>0</v>
      </c>
      <c r="L276" s="18">
        <v>27</v>
      </c>
      <c r="M276" s="18" t="b">
        <v>1</v>
      </c>
      <c r="N276" s="18" t="s">
        <v>8273</v>
      </c>
      <c r="O276" s="18" t="s">
        <v>8274</v>
      </c>
      <c r="P276" s="22">
        <v>103</v>
      </c>
      <c r="Q276" s="22">
        <v>132.96</v>
      </c>
      <c r="R276" s="23">
        <v>42036.995590277773</v>
      </c>
      <c r="S276" s="23">
        <v>42094.536111111112</v>
      </c>
    </row>
    <row r="277" spans="1:19" ht="60" x14ac:dyDescent="0.25">
      <c r="A277" s="18">
        <v>3917</v>
      </c>
      <c r="B277" s="19" t="s">
        <v>3914</v>
      </c>
      <c r="C277" s="19" t="s">
        <v>8025</v>
      </c>
      <c r="D277" s="20">
        <v>3500</v>
      </c>
      <c r="E277" s="21">
        <v>10</v>
      </c>
      <c r="F277" s="18" t="s">
        <v>8220</v>
      </c>
      <c r="G277" s="18" t="s">
        <v>8224</v>
      </c>
      <c r="H277" s="18" t="s">
        <v>8246</v>
      </c>
      <c r="I277" s="18">
        <v>1410439161</v>
      </c>
      <c r="J277" s="18">
        <v>1407847161</v>
      </c>
      <c r="K277" s="18" t="b">
        <v>0</v>
      </c>
      <c r="L277" s="18">
        <v>1</v>
      </c>
      <c r="M277" s="18" t="b">
        <v>0</v>
      </c>
      <c r="N277" s="18" t="s">
        <v>8273</v>
      </c>
      <c r="O277" s="18" t="s">
        <v>8274</v>
      </c>
      <c r="P277" s="22">
        <v>0</v>
      </c>
      <c r="Q277" s="22">
        <v>10</v>
      </c>
      <c r="R277" s="23">
        <v>41863.527326388888</v>
      </c>
      <c r="S277" s="23">
        <v>41893.527326388888</v>
      </c>
    </row>
    <row r="278" spans="1:19" ht="60" x14ac:dyDescent="0.25">
      <c r="A278" s="18">
        <v>4057</v>
      </c>
      <c r="B278" s="19" t="s">
        <v>4053</v>
      </c>
      <c r="C278" s="19" t="s">
        <v>8161</v>
      </c>
      <c r="D278" s="20">
        <v>3500</v>
      </c>
      <c r="E278" s="21">
        <v>775</v>
      </c>
      <c r="F278" s="18" t="s">
        <v>8220</v>
      </c>
      <c r="G278" s="18" t="s">
        <v>8224</v>
      </c>
      <c r="H278" s="18" t="s">
        <v>8246</v>
      </c>
      <c r="I278" s="18">
        <v>1448492400</v>
      </c>
      <c r="J278" s="18">
        <v>1446506080</v>
      </c>
      <c r="K278" s="18" t="b">
        <v>0</v>
      </c>
      <c r="L278" s="18">
        <v>6</v>
      </c>
      <c r="M278" s="18" t="b">
        <v>0</v>
      </c>
      <c r="N278" s="18" t="s">
        <v>8273</v>
      </c>
      <c r="O278" s="18" t="s">
        <v>8274</v>
      </c>
      <c r="P278" s="22">
        <v>22</v>
      </c>
      <c r="Q278" s="22">
        <v>129.16999999999999</v>
      </c>
      <c r="R278" s="23">
        <v>42310.968518518523</v>
      </c>
      <c r="S278" s="23">
        <v>42333.958333333328</v>
      </c>
    </row>
    <row r="279" spans="1:19" ht="60" x14ac:dyDescent="0.25">
      <c r="A279" s="18">
        <v>4096</v>
      </c>
      <c r="B279" s="19" t="s">
        <v>4092</v>
      </c>
      <c r="C279" s="19" t="s">
        <v>8199</v>
      </c>
      <c r="D279" s="20">
        <v>3500</v>
      </c>
      <c r="E279" s="21">
        <v>400</v>
      </c>
      <c r="F279" s="18" t="s">
        <v>8220</v>
      </c>
      <c r="G279" s="18" t="s">
        <v>8224</v>
      </c>
      <c r="H279" s="18" t="s">
        <v>8246</v>
      </c>
      <c r="I279" s="18">
        <v>1488271860</v>
      </c>
      <c r="J279" s="18">
        <v>1484484219</v>
      </c>
      <c r="K279" s="18" t="b">
        <v>0</v>
      </c>
      <c r="L279" s="18">
        <v>5</v>
      </c>
      <c r="M279" s="18" t="b">
        <v>0</v>
      </c>
      <c r="N279" s="18" t="s">
        <v>8273</v>
      </c>
      <c r="O279" s="18" t="s">
        <v>8274</v>
      </c>
      <c r="P279" s="22">
        <v>11</v>
      </c>
      <c r="Q279" s="22">
        <v>80</v>
      </c>
      <c r="R279" s="23">
        <v>42750.530312499999</v>
      </c>
      <c r="S279" s="23">
        <v>42794.368749999994</v>
      </c>
    </row>
    <row r="280" spans="1:19" ht="60" x14ac:dyDescent="0.25">
      <c r="A280" s="18">
        <v>3789</v>
      </c>
      <c r="B280" s="19" t="s">
        <v>3786</v>
      </c>
      <c r="C280" s="19" t="s">
        <v>7899</v>
      </c>
      <c r="D280" s="20">
        <v>3550</v>
      </c>
      <c r="E280" s="21">
        <v>116</v>
      </c>
      <c r="F280" s="18" t="s">
        <v>8220</v>
      </c>
      <c r="G280" s="18" t="s">
        <v>8224</v>
      </c>
      <c r="H280" s="18" t="s">
        <v>8246</v>
      </c>
      <c r="I280" s="18">
        <v>1434395418</v>
      </c>
      <c r="J280" s="18">
        <v>1431630618</v>
      </c>
      <c r="K280" s="18" t="b">
        <v>0</v>
      </c>
      <c r="L280" s="18">
        <v>4</v>
      </c>
      <c r="M280" s="18" t="b">
        <v>0</v>
      </c>
      <c r="N280" s="18" t="s">
        <v>8273</v>
      </c>
      <c r="O280" s="18" t="s">
        <v>8315</v>
      </c>
      <c r="P280" s="22">
        <v>3</v>
      </c>
      <c r="Q280" s="22">
        <v>29</v>
      </c>
      <c r="R280" s="23">
        <v>42138.798819444448</v>
      </c>
      <c r="S280" s="23">
        <v>42170.798819444448</v>
      </c>
    </row>
    <row r="281" spans="1:19" ht="75" x14ac:dyDescent="0.25">
      <c r="A281" s="18">
        <v>3876</v>
      </c>
      <c r="B281" s="19" t="s">
        <v>3873</v>
      </c>
      <c r="C281" s="19" t="s">
        <v>7985</v>
      </c>
      <c r="D281" s="20">
        <v>3900</v>
      </c>
      <c r="E281" s="21">
        <v>2059</v>
      </c>
      <c r="F281" s="18" t="s">
        <v>8219</v>
      </c>
      <c r="G281" s="18" t="s">
        <v>8224</v>
      </c>
      <c r="H281" s="18" t="s">
        <v>8246</v>
      </c>
      <c r="I281" s="18">
        <v>1454425128</v>
      </c>
      <c r="J281" s="18">
        <v>1451833128</v>
      </c>
      <c r="K281" s="18" t="b">
        <v>0</v>
      </c>
      <c r="L281" s="18">
        <v>46</v>
      </c>
      <c r="M281" s="18" t="b">
        <v>0</v>
      </c>
      <c r="N281" s="18" t="s">
        <v>8273</v>
      </c>
      <c r="O281" s="18" t="s">
        <v>8315</v>
      </c>
      <c r="P281" s="22">
        <v>53</v>
      </c>
      <c r="Q281" s="22">
        <v>44.76</v>
      </c>
      <c r="R281" s="23">
        <v>42372.624166666668</v>
      </c>
      <c r="S281" s="23">
        <v>42402.624166666668</v>
      </c>
    </row>
    <row r="282" spans="1:19" ht="60" x14ac:dyDescent="0.25">
      <c r="A282" s="18">
        <v>3221</v>
      </c>
      <c r="B282" s="19" t="s">
        <v>3221</v>
      </c>
      <c r="C282" s="19" t="s">
        <v>7331</v>
      </c>
      <c r="D282" s="20">
        <v>4000</v>
      </c>
      <c r="E282" s="21">
        <v>4137</v>
      </c>
      <c r="F282" s="18" t="s">
        <v>8218</v>
      </c>
      <c r="G282" s="18" t="s">
        <v>8224</v>
      </c>
      <c r="H282" s="18" t="s">
        <v>8246</v>
      </c>
      <c r="I282" s="18">
        <v>1436114603</v>
      </c>
      <c r="J282" s="18">
        <v>1433090603</v>
      </c>
      <c r="K282" s="18" t="b">
        <v>1</v>
      </c>
      <c r="L282" s="18">
        <v>113</v>
      </c>
      <c r="M282" s="18" t="b">
        <v>1</v>
      </c>
      <c r="N282" s="18" t="s">
        <v>8273</v>
      </c>
      <c r="O282" s="18" t="s">
        <v>8274</v>
      </c>
      <c r="P282" s="22">
        <v>103</v>
      </c>
      <c r="Q282" s="22">
        <v>36.61</v>
      </c>
      <c r="R282" s="23">
        <v>42155.696793981479</v>
      </c>
      <c r="S282" s="23">
        <v>42190.696793981479</v>
      </c>
    </row>
    <row r="283" spans="1:19" ht="60" x14ac:dyDescent="0.25">
      <c r="A283" s="18">
        <v>3234</v>
      </c>
      <c r="B283" s="19" t="s">
        <v>3234</v>
      </c>
      <c r="C283" s="19" t="s">
        <v>7344</v>
      </c>
      <c r="D283" s="20">
        <v>4000</v>
      </c>
      <c r="E283" s="21">
        <v>4015.71</v>
      </c>
      <c r="F283" s="18" t="s">
        <v>8218</v>
      </c>
      <c r="G283" s="18" t="s">
        <v>8224</v>
      </c>
      <c r="H283" s="18" t="s">
        <v>8246</v>
      </c>
      <c r="I283" s="18">
        <v>1485991860</v>
      </c>
      <c r="J283" s="18">
        <v>1483124208</v>
      </c>
      <c r="K283" s="18" t="b">
        <v>0</v>
      </c>
      <c r="L283" s="18">
        <v>115</v>
      </c>
      <c r="M283" s="18" t="b">
        <v>1</v>
      </c>
      <c r="N283" s="18" t="s">
        <v>8273</v>
      </c>
      <c r="O283" s="18" t="s">
        <v>8274</v>
      </c>
      <c r="P283" s="22">
        <v>100</v>
      </c>
      <c r="Q283" s="22">
        <v>34.92</v>
      </c>
      <c r="R283" s="23">
        <v>42734.789444444439</v>
      </c>
      <c r="S283" s="23">
        <v>42767.979861111111</v>
      </c>
    </row>
    <row r="284" spans="1:19" ht="60" x14ac:dyDescent="0.25">
      <c r="A284" s="18">
        <v>3315</v>
      </c>
      <c r="B284" s="19" t="s">
        <v>3315</v>
      </c>
      <c r="C284" s="19" t="s">
        <v>7425</v>
      </c>
      <c r="D284" s="20">
        <v>4000</v>
      </c>
      <c r="E284" s="21">
        <v>4400</v>
      </c>
      <c r="F284" s="18" t="s">
        <v>8218</v>
      </c>
      <c r="G284" s="18" t="s">
        <v>8224</v>
      </c>
      <c r="H284" s="18" t="s">
        <v>8246</v>
      </c>
      <c r="I284" s="18">
        <v>1462519041</v>
      </c>
      <c r="J284" s="18">
        <v>1459927041</v>
      </c>
      <c r="K284" s="18" t="b">
        <v>0</v>
      </c>
      <c r="L284" s="18">
        <v>89</v>
      </c>
      <c r="M284" s="18" t="b">
        <v>1</v>
      </c>
      <c r="N284" s="18" t="s">
        <v>8273</v>
      </c>
      <c r="O284" s="18" t="s">
        <v>8274</v>
      </c>
      <c r="P284" s="22">
        <v>110</v>
      </c>
      <c r="Q284" s="22">
        <v>49.44</v>
      </c>
      <c r="R284" s="23">
        <v>42466.303715277783</v>
      </c>
      <c r="S284" s="23">
        <v>42496.303715277783</v>
      </c>
    </row>
    <row r="285" spans="1:19" ht="60" x14ac:dyDescent="0.25">
      <c r="A285" s="18">
        <v>3416</v>
      </c>
      <c r="B285" s="19" t="s">
        <v>3415</v>
      </c>
      <c r="C285" s="19" t="s">
        <v>7526</v>
      </c>
      <c r="D285" s="20">
        <v>4000</v>
      </c>
      <c r="E285" s="21">
        <v>4784</v>
      </c>
      <c r="F285" s="18" t="s">
        <v>8218</v>
      </c>
      <c r="G285" s="18" t="s">
        <v>8224</v>
      </c>
      <c r="H285" s="18" t="s">
        <v>8246</v>
      </c>
      <c r="I285" s="18">
        <v>1429813800</v>
      </c>
      <c r="J285" s="18">
        <v>1427363645</v>
      </c>
      <c r="K285" s="18" t="b">
        <v>0</v>
      </c>
      <c r="L285" s="18">
        <v>30</v>
      </c>
      <c r="M285" s="18" t="b">
        <v>1</v>
      </c>
      <c r="N285" s="18" t="s">
        <v>8273</v>
      </c>
      <c r="O285" s="18" t="s">
        <v>8274</v>
      </c>
      <c r="P285" s="22">
        <v>120</v>
      </c>
      <c r="Q285" s="22">
        <v>159.47</v>
      </c>
      <c r="R285" s="23">
        <v>42089.412557870368</v>
      </c>
      <c r="S285" s="23">
        <v>42117.770833333328</v>
      </c>
    </row>
    <row r="286" spans="1:19" ht="45" x14ac:dyDescent="0.25">
      <c r="A286" s="18">
        <v>3517</v>
      </c>
      <c r="B286" s="19" t="s">
        <v>3516</v>
      </c>
      <c r="C286" s="19" t="s">
        <v>7627</v>
      </c>
      <c r="D286" s="20">
        <v>4000</v>
      </c>
      <c r="E286" s="21">
        <v>4000</v>
      </c>
      <c r="F286" s="18" t="s">
        <v>8218</v>
      </c>
      <c r="G286" s="18" t="s">
        <v>8224</v>
      </c>
      <c r="H286" s="18" t="s">
        <v>8246</v>
      </c>
      <c r="I286" s="18">
        <v>1404471600</v>
      </c>
      <c r="J286" s="18">
        <v>1401910634</v>
      </c>
      <c r="K286" s="18" t="b">
        <v>0</v>
      </c>
      <c r="L286" s="18">
        <v>13</v>
      </c>
      <c r="M286" s="18" t="b">
        <v>1</v>
      </c>
      <c r="N286" s="18" t="s">
        <v>8273</v>
      </c>
      <c r="O286" s="18" t="s">
        <v>8274</v>
      </c>
      <c r="P286" s="22">
        <v>100</v>
      </c>
      <c r="Q286" s="22">
        <v>307.69</v>
      </c>
      <c r="R286" s="23">
        <v>41794.817523148151</v>
      </c>
      <c r="S286" s="23">
        <v>41824.458333333336</v>
      </c>
    </row>
    <row r="287" spans="1:19" ht="60" x14ac:dyDescent="0.25">
      <c r="A287" s="18">
        <v>3523</v>
      </c>
      <c r="B287" s="19" t="s">
        <v>3522</v>
      </c>
      <c r="C287" s="19" t="s">
        <v>7633</v>
      </c>
      <c r="D287" s="20">
        <v>4000</v>
      </c>
      <c r="E287" s="21">
        <v>4546</v>
      </c>
      <c r="F287" s="18" t="s">
        <v>8218</v>
      </c>
      <c r="G287" s="18" t="s">
        <v>8224</v>
      </c>
      <c r="H287" s="18" t="s">
        <v>8246</v>
      </c>
      <c r="I287" s="18">
        <v>1474844400</v>
      </c>
      <c r="J287" s="18">
        <v>1469871148</v>
      </c>
      <c r="K287" s="18" t="b">
        <v>0</v>
      </c>
      <c r="L287" s="18">
        <v>80</v>
      </c>
      <c r="M287" s="18" t="b">
        <v>1</v>
      </c>
      <c r="N287" s="18" t="s">
        <v>8273</v>
      </c>
      <c r="O287" s="18" t="s">
        <v>8274</v>
      </c>
      <c r="P287" s="22">
        <v>114</v>
      </c>
      <c r="Q287" s="22">
        <v>56.83</v>
      </c>
      <c r="R287" s="23">
        <v>42581.397546296299</v>
      </c>
      <c r="S287" s="23">
        <v>42638.958333333328</v>
      </c>
    </row>
    <row r="288" spans="1:19" ht="60" x14ac:dyDescent="0.25">
      <c r="A288" s="18">
        <v>3626</v>
      </c>
      <c r="B288" s="19" t="s">
        <v>3624</v>
      </c>
      <c r="C288" s="19" t="s">
        <v>7736</v>
      </c>
      <c r="D288" s="20">
        <v>4000</v>
      </c>
      <c r="E288" s="21">
        <v>4073</v>
      </c>
      <c r="F288" s="18" t="s">
        <v>8218</v>
      </c>
      <c r="G288" s="18" t="s">
        <v>8224</v>
      </c>
      <c r="H288" s="18" t="s">
        <v>8246</v>
      </c>
      <c r="I288" s="18">
        <v>1408204857</v>
      </c>
      <c r="J288" s="18">
        <v>1406390457</v>
      </c>
      <c r="K288" s="18" t="b">
        <v>0</v>
      </c>
      <c r="L288" s="18">
        <v>48</v>
      </c>
      <c r="M288" s="18" t="b">
        <v>1</v>
      </c>
      <c r="N288" s="18" t="s">
        <v>8273</v>
      </c>
      <c r="O288" s="18" t="s">
        <v>8274</v>
      </c>
      <c r="P288" s="22">
        <v>102</v>
      </c>
      <c r="Q288" s="22">
        <v>84.85</v>
      </c>
      <c r="R288" s="23">
        <v>41846.667326388888</v>
      </c>
      <c r="S288" s="23">
        <v>41867.667326388888</v>
      </c>
    </row>
    <row r="289" spans="1:19" ht="60" x14ac:dyDescent="0.25">
      <c r="A289" s="18">
        <v>3673</v>
      </c>
      <c r="B289" s="19" t="s">
        <v>3670</v>
      </c>
      <c r="C289" s="19" t="s">
        <v>7783</v>
      </c>
      <c r="D289" s="20">
        <v>4000</v>
      </c>
      <c r="E289" s="21">
        <v>4545</v>
      </c>
      <c r="F289" s="18" t="s">
        <v>8218</v>
      </c>
      <c r="G289" s="18" t="s">
        <v>8224</v>
      </c>
      <c r="H289" s="18" t="s">
        <v>8246</v>
      </c>
      <c r="I289" s="18">
        <v>1415191920</v>
      </c>
      <c r="J289" s="18">
        <v>1412233497</v>
      </c>
      <c r="K289" s="18" t="b">
        <v>0</v>
      </c>
      <c r="L289" s="18">
        <v>114</v>
      </c>
      <c r="M289" s="18" t="b">
        <v>1</v>
      </c>
      <c r="N289" s="18" t="s">
        <v>8273</v>
      </c>
      <c r="O289" s="18" t="s">
        <v>8274</v>
      </c>
      <c r="P289" s="22">
        <v>114</v>
      </c>
      <c r="Q289" s="22">
        <v>39.869999999999997</v>
      </c>
      <c r="R289" s="23">
        <v>41914.295104166667</v>
      </c>
      <c r="S289" s="23">
        <v>41948.536111111112</v>
      </c>
    </row>
    <row r="290" spans="1:19" ht="60" x14ac:dyDescent="0.25">
      <c r="A290" s="18">
        <v>3717</v>
      </c>
      <c r="B290" s="19" t="s">
        <v>3714</v>
      </c>
      <c r="C290" s="19" t="s">
        <v>7827</v>
      </c>
      <c r="D290" s="20">
        <v>4000</v>
      </c>
      <c r="E290" s="21">
        <v>4030</v>
      </c>
      <c r="F290" s="18" t="s">
        <v>8218</v>
      </c>
      <c r="G290" s="18" t="s">
        <v>8224</v>
      </c>
      <c r="H290" s="18" t="s">
        <v>8246</v>
      </c>
      <c r="I290" s="18">
        <v>1431204449</v>
      </c>
      <c r="J290" s="18">
        <v>1428526049</v>
      </c>
      <c r="K290" s="18" t="b">
        <v>0</v>
      </c>
      <c r="L290" s="18">
        <v>13</v>
      </c>
      <c r="M290" s="18" t="b">
        <v>1</v>
      </c>
      <c r="N290" s="18" t="s">
        <v>8273</v>
      </c>
      <c r="O290" s="18" t="s">
        <v>8274</v>
      </c>
      <c r="P290" s="22">
        <v>101</v>
      </c>
      <c r="Q290" s="22">
        <v>310</v>
      </c>
      <c r="R290" s="23">
        <v>42102.866307870368</v>
      </c>
      <c r="S290" s="23">
        <v>42133.866307870368</v>
      </c>
    </row>
    <row r="291" spans="1:19" ht="60" x14ac:dyDescent="0.25">
      <c r="A291" s="18">
        <v>3739</v>
      </c>
      <c r="B291" s="19" t="s">
        <v>3736</v>
      </c>
      <c r="C291" s="19" t="s">
        <v>7849</v>
      </c>
      <c r="D291" s="20">
        <v>4000</v>
      </c>
      <c r="E291" s="21">
        <v>805</v>
      </c>
      <c r="F291" s="18" t="s">
        <v>8220</v>
      </c>
      <c r="G291" s="18" t="s">
        <v>8224</v>
      </c>
      <c r="H291" s="18" t="s">
        <v>8246</v>
      </c>
      <c r="I291" s="18">
        <v>1468752468</v>
      </c>
      <c r="J291" s="18">
        <v>1467024468</v>
      </c>
      <c r="K291" s="18" t="b">
        <v>0</v>
      </c>
      <c r="L291" s="18">
        <v>8</v>
      </c>
      <c r="M291" s="18" t="b">
        <v>0</v>
      </c>
      <c r="N291" s="18" t="s">
        <v>8273</v>
      </c>
      <c r="O291" s="18" t="s">
        <v>8274</v>
      </c>
      <c r="P291" s="22">
        <v>20</v>
      </c>
      <c r="Q291" s="22">
        <v>100.63</v>
      </c>
      <c r="R291" s="23">
        <v>42548.449861111112</v>
      </c>
      <c r="S291" s="23">
        <v>42568.449861111112</v>
      </c>
    </row>
    <row r="292" spans="1:19" ht="60" x14ac:dyDescent="0.25">
      <c r="A292" s="18">
        <v>3724</v>
      </c>
      <c r="B292" s="19" t="s">
        <v>3721</v>
      </c>
      <c r="C292" s="19" t="s">
        <v>7834</v>
      </c>
      <c r="D292" s="20">
        <v>4300</v>
      </c>
      <c r="E292" s="21">
        <v>4409.55</v>
      </c>
      <c r="F292" s="18" t="s">
        <v>8218</v>
      </c>
      <c r="G292" s="18" t="s">
        <v>8224</v>
      </c>
      <c r="H292" s="18" t="s">
        <v>8246</v>
      </c>
      <c r="I292" s="18">
        <v>1462402800</v>
      </c>
      <c r="J292" s="18">
        <v>1459856860</v>
      </c>
      <c r="K292" s="18" t="b">
        <v>0</v>
      </c>
      <c r="L292" s="18">
        <v>89</v>
      </c>
      <c r="M292" s="18" t="b">
        <v>1</v>
      </c>
      <c r="N292" s="18" t="s">
        <v>8273</v>
      </c>
      <c r="O292" s="18" t="s">
        <v>8274</v>
      </c>
      <c r="P292" s="22">
        <v>103</v>
      </c>
      <c r="Q292" s="22">
        <v>49.55</v>
      </c>
      <c r="R292" s="23">
        <v>42465.491435185191</v>
      </c>
      <c r="S292" s="23">
        <v>42494.958333333328</v>
      </c>
    </row>
    <row r="293" spans="1:19" ht="30" x14ac:dyDescent="0.25">
      <c r="A293" s="18">
        <v>3723</v>
      </c>
      <c r="B293" s="19" t="s">
        <v>3720</v>
      </c>
      <c r="C293" s="19" t="s">
        <v>7833</v>
      </c>
      <c r="D293" s="20">
        <v>4500</v>
      </c>
      <c r="E293" s="21">
        <v>4592</v>
      </c>
      <c r="F293" s="18" t="s">
        <v>8218</v>
      </c>
      <c r="G293" s="18" t="s">
        <v>8224</v>
      </c>
      <c r="H293" s="18" t="s">
        <v>8246</v>
      </c>
      <c r="I293" s="18">
        <v>1417374262</v>
      </c>
      <c r="J293" s="18">
        <v>1414778662</v>
      </c>
      <c r="K293" s="18" t="b">
        <v>0</v>
      </c>
      <c r="L293" s="18">
        <v>63</v>
      </c>
      <c r="M293" s="18" t="b">
        <v>1</v>
      </c>
      <c r="N293" s="18" t="s">
        <v>8273</v>
      </c>
      <c r="O293" s="18" t="s">
        <v>8274</v>
      </c>
      <c r="P293" s="22">
        <v>102</v>
      </c>
      <c r="Q293" s="22">
        <v>72.89</v>
      </c>
      <c r="R293" s="23">
        <v>41943.753032407411</v>
      </c>
      <c r="S293" s="23">
        <v>41973.794699074075</v>
      </c>
    </row>
    <row r="294" spans="1:19" ht="60" x14ac:dyDescent="0.25">
      <c r="A294" s="18">
        <v>520</v>
      </c>
      <c r="B294" s="19" t="s">
        <v>521</v>
      </c>
      <c r="C294" s="19" t="s">
        <v>4630</v>
      </c>
      <c r="D294" s="20">
        <v>5000</v>
      </c>
      <c r="E294" s="21">
        <v>5105</v>
      </c>
      <c r="F294" s="18" t="s">
        <v>8218</v>
      </c>
      <c r="G294" s="18" t="s">
        <v>8224</v>
      </c>
      <c r="H294" s="18" t="s">
        <v>8246</v>
      </c>
      <c r="I294" s="18">
        <v>1449766261</v>
      </c>
      <c r="J294" s="18">
        <v>1447174261</v>
      </c>
      <c r="K294" s="18" t="b">
        <v>0</v>
      </c>
      <c r="L294" s="18">
        <v>34</v>
      </c>
      <c r="M294" s="18" t="b">
        <v>1</v>
      </c>
      <c r="N294" s="18" t="s">
        <v>8273</v>
      </c>
      <c r="O294" s="18" t="s">
        <v>8274</v>
      </c>
      <c r="P294" s="22">
        <v>102</v>
      </c>
      <c r="Q294" s="22">
        <v>150.15</v>
      </c>
      <c r="R294" s="23">
        <v>42318.702094907407</v>
      </c>
      <c r="S294" s="23">
        <v>42348.702094907407</v>
      </c>
    </row>
    <row r="295" spans="1:19" ht="60" x14ac:dyDescent="0.25">
      <c r="A295" s="18">
        <v>2798</v>
      </c>
      <c r="B295" s="19" t="s">
        <v>2798</v>
      </c>
      <c r="C295" s="19" t="s">
        <v>6908</v>
      </c>
      <c r="D295" s="20">
        <v>5000</v>
      </c>
      <c r="E295" s="21">
        <v>5070</v>
      </c>
      <c r="F295" s="18" t="s">
        <v>8218</v>
      </c>
      <c r="G295" s="18" t="s">
        <v>8224</v>
      </c>
      <c r="H295" s="18" t="s">
        <v>8246</v>
      </c>
      <c r="I295" s="18">
        <v>1438358400</v>
      </c>
      <c r="J295" s="18">
        <v>1437063121</v>
      </c>
      <c r="K295" s="18" t="b">
        <v>0</v>
      </c>
      <c r="L295" s="18">
        <v>139</v>
      </c>
      <c r="M295" s="18" t="b">
        <v>1</v>
      </c>
      <c r="N295" s="18" t="s">
        <v>8273</v>
      </c>
      <c r="O295" s="18" t="s">
        <v>8274</v>
      </c>
      <c r="P295" s="22">
        <v>101</v>
      </c>
      <c r="Q295" s="22">
        <v>36.47</v>
      </c>
      <c r="R295" s="23">
        <v>42201.675011574072</v>
      </c>
      <c r="S295" s="23">
        <v>42216.666666666672</v>
      </c>
    </row>
    <row r="296" spans="1:19" ht="60" x14ac:dyDescent="0.25">
      <c r="A296" s="18">
        <v>2799</v>
      </c>
      <c r="B296" s="19" t="s">
        <v>2799</v>
      </c>
      <c r="C296" s="19" t="s">
        <v>6909</v>
      </c>
      <c r="D296" s="20">
        <v>5000</v>
      </c>
      <c r="E296" s="21">
        <v>5831.74</v>
      </c>
      <c r="F296" s="18" t="s">
        <v>8218</v>
      </c>
      <c r="G296" s="18" t="s">
        <v>8224</v>
      </c>
      <c r="H296" s="18" t="s">
        <v>8246</v>
      </c>
      <c r="I296" s="18">
        <v>1466179200</v>
      </c>
      <c r="J296" s="18">
        <v>1463466070</v>
      </c>
      <c r="K296" s="18" t="b">
        <v>0</v>
      </c>
      <c r="L296" s="18">
        <v>130</v>
      </c>
      <c r="M296" s="18" t="b">
        <v>1</v>
      </c>
      <c r="N296" s="18" t="s">
        <v>8273</v>
      </c>
      <c r="O296" s="18" t="s">
        <v>8274</v>
      </c>
      <c r="P296" s="22">
        <v>117</v>
      </c>
      <c r="Q296" s="22">
        <v>44.86</v>
      </c>
      <c r="R296" s="23">
        <v>42507.264699074076</v>
      </c>
      <c r="S296" s="23">
        <v>42538.666666666672</v>
      </c>
    </row>
    <row r="297" spans="1:19" ht="60" x14ac:dyDescent="0.25">
      <c r="A297" s="18">
        <v>2819</v>
      </c>
      <c r="B297" s="19" t="s">
        <v>2819</v>
      </c>
      <c r="C297" s="19" t="s">
        <v>6929</v>
      </c>
      <c r="D297" s="20">
        <v>5000</v>
      </c>
      <c r="E297" s="21">
        <v>5240</v>
      </c>
      <c r="F297" s="18" t="s">
        <v>8218</v>
      </c>
      <c r="G297" s="18" t="s">
        <v>8224</v>
      </c>
      <c r="H297" s="18" t="s">
        <v>8246</v>
      </c>
      <c r="I297" s="18">
        <v>1434285409</v>
      </c>
      <c r="J297" s="18">
        <v>1431693409</v>
      </c>
      <c r="K297" s="18" t="b">
        <v>0</v>
      </c>
      <c r="L297" s="18">
        <v>104</v>
      </c>
      <c r="M297" s="18" t="b">
        <v>1</v>
      </c>
      <c r="N297" s="18" t="s">
        <v>8273</v>
      </c>
      <c r="O297" s="18" t="s">
        <v>8274</v>
      </c>
      <c r="P297" s="22">
        <v>105</v>
      </c>
      <c r="Q297" s="22">
        <v>50.38</v>
      </c>
      <c r="R297" s="23">
        <v>42139.525567129633</v>
      </c>
      <c r="S297" s="23">
        <v>42169.525567129633</v>
      </c>
    </row>
    <row r="298" spans="1:19" ht="60" x14ac:dyDescent="0.25">
      <c r="A298" s="18">
        <v>3155</v>
      </c>
      <c r="B298" s="19" t="s">
        <v>3155</v>
      </c>
      <c r="C298" s="19" t="s">
        <v>7265</v>
      </c>
      <c r="D298" s="20">
        <v>5000</v>
      </c>
      <c r="E298" s="21">
        <v>9425.23</v>
      </c>
      <c r="F298" s="18" t="s">
        <v>8218</v>
      </c>
      <c r="G298" s="18" t="s">
        <v>8224</v>
      </c>
      <c r="H298" s="18" t="s">
        <v>8246</v>
      </c>
      <c r="I298" s="18">
        <v>1356004725</v>
      </c>
      <c r="J298" s="18">
        <v>1353412725</v>
      </c>
      <c r="K298" s="18" t="b">
        <v>1</v>
      </c>
      <c r="L298" s="18">
        <v>302</v>
      </c>
      <c r="M298" s="18" t="b">
        <v>1</v>
      </c>
      <c r="N298" s="18" t="s">
        <v>8273</v>
      </c>
      <c r="O298" s="18" t="s">
        <v>8274</v>
      </c>
      <c r="P298" s="22">
        <v>189</v>
      </c>
      <c r="Q298" s="22">
        <v>31.21</v>
      </c>
      <c r="R298" s="23">
        <v>41233.499131944445</v>
      </c>
      <c r="S298" s="23">
        <v>41263.499131944445</v>
      </c>
    </row>
    <row r="299" spans="1:19" ht="60" x14ac:dyDescent="0.25">
      <c r="A299" s="18">
        <v>3193</v>
      </c>
      <c r="B299" s="19" t="s">
        <v>3193</v>
      </c>
      <c r="C299" s="19" t="s">
        <v>7303</v>
      </c>
      <c r="D299" s="20">
        <v>5000</v>
      </c>
      <c r="E299" s="21">
        <v>587</v>
      </c>
      <c r="F299" s="18" t="s">
        <v>8220</v>
      </c>
      <c r="G299" s="18" t="s">
        <v>8224</v>
      </c>
      <c r="H299" s="18" t="s">
        <v>8246</v>
      </c>
      <c r="I299" s="18">
        <v>1424474056</v>
      </c>
      <c r="J299" s="18">
        <v>1420586056</v>
      </c>
      <c r="K299" s="18" t="b">
        <v>0</v>
      </c>
      <c r="L299" s="18">
        <v>24</v>
      </c>
      <c r="M299" s="18" t="b">
        <v>0</v>
      </c>
      <c r="N299" s="18" t="s">
        <v>8273</v>
      </c>
      <c r="O299" s="18" t="s">
        <v>8315</v>
      </c>
      <c r="P299" s="22">
        <v>12</v>
      </c>
      <c r="Q299" s="22">
        <v>24.46</v>
      </c>
      <c r="R299" s="23">
        <v>42010.968240740738</v>
      </c>
      <c r="S299" s="23">
        <v>42055.968240740738</v>
      </c>
    </row>
    <row r="300" spans="1:19" ht="60" x14ac:dyDescent="0.25">
      <c r="A300" s="18">
        <v>3277</v>
      </c>
      <c r="B300" s="19" t="s">
        <v>3277</v>
      </c>
      <c r="C300" s="19" t="s">
        <v>7387</v>
      </c>
      <c r="D300" s="20">
        <v>5000</v>
      </c>
      <c r="E300" s="21">
        <v>5430</v>
      </c>
      <c r="F300" s="18" t="s">
        <v>8218</v>
      </c>
      <c r="G300" s="18" t="s">
        <v>8224</v>
      </c>
      <c r="H300" s="18" t="s">
        <v>8246</v>
      </c>
      <c r="I300" s="18">
        <v>1416331406</v>
      </c>
      <c r="J300" s="18">
        <v>1413735806</v>
      </c>
      <c r="K300" s="18" t="b">
        <v>1</v>
      </c>
      <c r="L300" s="18">
        <v>100</v>
      </c>
      <c r="M300" s="18" t="b">
        <v>1</v>
      </c>
      <c r="N300" s="18" t="s">
        <v>8273</v>
      </c>
      <c r="O300" s="18" t="s">
        <v>8274</v>
      </c>
      <c r="P300" s="22">
        <v>109</v>
      </c>
      <c r="Q300" s="22">
        <v>54.3</v>
      </c>
      <c r="R300" s="23">
        <v>41931.682939814818</v>
      </c>
      <c r="S300" s="23">
        <v>41961.724606481483</v>
      </c>
    </row>
    <row r="301" spans="1:19" ht="60" x14ac:dyDescent="0.25">
      <c r="A301" s="18">
        <v>3335</v>
      </c>
      <c r="B301" s="19" t="s">
        <v>3335</v>
      </c>
      <c r="C301" s="19" t="s">
        <v>7445</v>
      </c>
      <c r="D301" s="20">
        <v>5000</v>
      </c>
      <c r="E301" s="21">
        <v>5016</v>
      </c>
      <c r="F301" s="18" t="s">
        <v>8218</v>
      </c>
      <c r="G301" s="18" t="s">
        <v>8224</v>
      </c>
      <c r="H301" s="18" t="s">
        <v>8246</v>
      </c>
      <c r="I301" s="18">
        <v>1407106800</v>
      </c>
      <c r="J301" s="18">
        <v>1404749446</v>
      </c>
      <c r="K301" s="18" t="b">
        <v>0</v>
      </c>
      <c r="L301" s="18">
        <v>63</v>
      </c>
      <c r="M301" s="18" t="b">
        <v>1</v>
      </c>
      <c r="N301" s="18" t="s">
        <v>8273</v>
      </c>
      <c r="O301" s="18" t="s">
        <v>8274</v>
      </c>
      <c r="P301" s="22">
        <v>100</v>
      </c>
      <c r="Q301" s="22">
        <v>79.62</v>
      </c>
      <c r="R301" s="23">
        <v>41827.674143518518</v>
      </c>
      <c r="S301" s="23">
        <v>41854.958333333336</v>
      </c>
    </row>
    <row r="302" spans="1:19" ht="60" x14ac:dyDescent="0.25">
      <c r="A302" s="18">
        <v>3351</v>
      </c>
      <c r="B302" s="19" t="s">
        <v>3350</v>
      </c>
      <c r="C302" s="19" t="s">
        <v>7461</v>
      </c>
      <c r="D302" s="20">
        <v>5000</v>
      </c>
      <c r="E302" s="21">
        <v>5055</v>
      </c>
      <c r="F302" s="18" t="s">
        <v>8218</v>
      </c>
      <c r="G302" s="18" t="s">
        <v>8224</v>
      </c>
      <c r="H302" s="18" t="s">
        <v>8246</v>
      </c>
      <c r="I302" s="18">
        <v>1406113200</v>
      </c>
      <c r="J302" s="18">
        <v>1402910965</v>
      </c>
      <c r="K302" s="18" t="b">
        <v>0</v>
      </c>
      <c r="L302" s="18">
        <v>54</v>
      </c>
      <c r="M302" s="18" t="b">
        <v>1</v>
      </c>
      <c r="N302" s="18" t="s">
        <v>8273</v>
      </c>
      <c r="O302" s="18" t="s">
        <v>8274</v>
      </c>
      <c r="P302" s="22">
        <v>101</v>
      </c>
      <c r="Q302" s="22">
        <v>93.61</v>
      </c>
      <c r="R302" s="23">
        <v>41806.395428240743</v>
      </c>
      <c r="S302" s="23">
        <v>41843.458333333336</v>
      </c>
    </row>
    <row r="303" spans="1:19" ht="75" x14ac:dyDescent="0.25">
      <c r="A303" s="18">
        <v>3352</v>
      </c>
      <c r="B303" s="19" t="s">
        <v>3351</v>
      </c>
      <c r="C303" s="19" t="s">
        <v>7462</v>
      </c>
      <c r="D303" s="20">
        <v>5000</v>
      </c>
      <c r="E303" s="21">
        <v>5376</v>
      </c>
      <c r="F303" s="18" t="s">
        <v>8218</v>
      </c>
      <c r="G303" s="18" t="s">
        <v>8224</v>
      </c>
      <c r="H303" s="18" t="s">
        <v>8246</v>
      </c>
      <c r="I303" s="18">
        <v>1467414000</v>
      </c>
      <c r="J303" s="18">
        <v>1462492178</v>
      </c>
      <c r="K303" s="18" t="b">
        <v>0</v>
      </c>
      <c r="L303" s="18">
        <v>70</v>
      </c>
      <c r="M303" s="18" t="b">
        <v>1</v>
      </c>
      <c r="N303" s="18" t="s">
        <v>8273</v>
      </c>
      <c r="O303" s="18" t="s">
        <v>8274</v>
      </c>
      <c r="P303" s="22">
        <v>108</v>
      </c>
      <c r="Q303" s="22">
        <v>76.8</v>
      </c>
      <c r="R303" s="23">
        <v>42495.992800925931</v>
      </c>
      <c r="S303" s="23">
        <v>42552.958333333328</v>
      </c>
    </row>
    <row r="304" spans="1:19" ht="60" x14ac:dyDescent="0.25">
      <c r="A304" s="18">
        <v>3489</v>
      </c>
      <c r="B304" s="19" t="s">
        <v>3488</v>
      </c>
      <c r="C304" s="19" t="s">
        <v>7599</v>
      </c>
      <c r="D304" s="20">
        <v>5000</v>
      </c>
      <c r="E304" s="21">
        <v>5635</v>
      </c>
      <c r="F304" s="18" t="s">
        <v>8218</v>
      </c>
      <c r="G304" s="18" t="s">
        <v>8224</v>
      </c>
      <c r="H304" s="18" t="s">
        <v>8246</v>
      </c>
      <c r="I304" s="18">
        <v>1400965200</v>
      </c>
      <c r="J304" s="18">
        <v>1398352531</v>
      </c>
      <c r="K304" s="18" t="b">
        <v>0</v>
      </c>
      <c r="L304" s="18">
        <v>72</v>
      </c>
      <c r="M304" s="18" t="b">
        <v>1</v>
      </c>
      <c r="N304" s="18" t="s">
        <v>8273</v>
      </c>
      <c r="O304" s="18" t="s">
        <v>8274</v>
      </c>
      <c r="P304" s="22">
        <v>113</v>
      </c>
      <c r="Q304" s="22">
        <v>78.260000000000005</v>
      </c>
      <c r="R304" s="23">
        <v>41753.635775462964</v>
      </c>
      <c r="S304" s="23">
        <v>41783.875</v>
      </c>
    </row>
    <row r="305" spans="1:19" ht="60" x14ac:dyDescent="0.25">
      <c r="A305" s="18">
        <v>3590</v>
      </c>
      <c r="B305" s="19" t="s">
        <v>3589</v>
      </c>
      <c r="C305" s="19" t="s">
        <v>7700</v>
      </c>
      <c r="D305" s="20">
        <v>5000</v>
      </c>
      <c r="E305" s="21">
        <v>5003</v>
      </c>
      <c r="F305" s="18" t="s">
        <v>8218</v>
      </c>
      <c r="G305" s="18" t="s">
        <v>8224</v>
      </c>
      <c r="H305" s="18" t="s">
        <v>8246</v>
      </c>
      <c r="I305" s="18">
        <v>1413792034</v>
      </c>
      <c r="J305" s="18">
        <v>1411200034</v>
      </c>
      <c r="K305" s="18" t="b">
        <v>0</v>
      </c>
      <c r="L305" s="18">
        <v>73</v>
      </c>
      <c r="M305" s="18" t="b">
        <v>1</v>
      </c>
      <c r="N305" s="18" t="s">
        <v>8273</v>
      </c>
      <c r="O305" s="18" t="s">
        <v>8274</v>
      </c>
      <c r="P305" s="22">
        <v>100</v>
      </c>
      <c r="Q305" s="22">
        <v>68.53</v>
      </c>
      <c r="R305" s="23">
        <v>41902.333726851852</v>
      </c>
      <c r="S305" s="23">
        <v>41932.333726851852</v>
      </c>
    </row>
    <row r="306" spans="1:19" ht="60" x14ac:dyDescent="0.25">
      <c r="A306" s="18">
        <v>3794</v>
      </c>
      <c r="B306" s="19" t="s">
        <v>3791</v>
      </c>
      <c r="C306" s="19" t="s">
        <v>7904</v>
      </c>
      <c r="D306" s="20">
        <v>5000</v>
      </c>
      <c r="E306" s="21">
        <v>50</v>
      </c>
      <c r="F306" s="18" t="s">
        <v>8220</v>
      </c>
      <c r="G306" s="18" t="s">
        <v>8224</v>
      </c>
      <c r="H306" s="18" t="s">
        <v>8246</v>
      </c>
      <c r="I306" s="18">
        <v>1433685354</v>
      </c>
      <c r="J306" s="18">
        <v>1431093354</v>
      </c>
      <c r="K306" s="18" t="b">
        <v>0</v>
      </c>
      <c r="L306" s="18">
        <v>1</v>
      </c>
      <c r="M306" s="18" t="b">
        <v>0</v>
      </c>
      <c r="N306" s="18" t="s">
        <v>8273</v>
      </c>
      <c r="O306" s="18" t="s">
        <v>8315</v>
      </c>
      <c r="P306" s="22">
        <v>1</v>
      </c>
      <c r="Q306" s="22">
        <v>50</v>
      </c>
      <c r="R306" s="23">
        <v>42132.58048611111</v>
      </c>
      <c r="S306" s="23">
        <v>42162.58048611111</v>
      </c>
    </row>
    <row r="307" spans="1:19" ht="60" x14ac:dyDescent="0.25">
      <c r="A307" s="18">
        <v>3842</v>
      </c>
      <c r="B307" s="19" t="s">
        <v>3839</v>
      </c>
      <c r="C307" s="19" t="s">
        <v>7951</v>
      </c>
      <c r="D307" s="20">
        <v>5000</v>
      </c>
      <c r="E307" s="21">
        <v>1097</v>
      </c>
      <c r="F307" s="18" t="s">
        <v>8220</v>
      </c>
      <c r="G307" s="18" t="s">
        <v>8224</v>
      </c>
      <c r="H307" s="18" t="s">
        <v>8246</v>
      </c>
      <c r="I307" s="18">
        <v>1399809052</v>
      </c>
      <c r="J307" s="18">
        <v>1397217052</v>
      </c>
      <c r="K307" s="18" t="b">
        <v>1</v>
      </c>
      <c r="L307" s="18">
        <v>23</v>
      </c>
      <c r="M307" s="18" t="b">
        <v>0</v>
      </c>
      <c r="N307" s="18" t="s">
        <v>8273</v>
      </c>
      <c r="O307" s="18" t="s">
        <v>8274</v>
      </c>
      <c r="P307" s="22">
        <v>22</v>
      </c>
      <c r="Q307" s="22">
        <v>47.7</v>
      </c>
      <c r="R307" s="23">
        <v>41740.493657407409</v>
      </c>
      <c r="S307" s="23">
        <v>41770.493657407409</v>
      </c>
    </row>
    <row r="308" spans="1:19" ht="30" x14ac:dyDescent="0.25">
      <c r="A308" s="18">
        <v>3868</v>
      </c>
      <c r="B308" s="19" t="s">
        <v>3865</v>
      </c>
      <c r="C308" s="19" t="s">
        <v>7977</v>
      </c>
      <c r="D308" s="20">
        <v>5000</v>
      </c>
      <c r="E308" s="21">
        <v>10</v>
      </c>
      <c r="F308" s="18" t="s">
        <v>8219</v>
      </c>
      <c r="G308" s="18" t="s">
        <v>8224</v>
      </c>
      <c r="H308" s="18" t="s">
        <v>8246</v>
      </c>
      <c r="I308" s="18">
        <v>1410191405</v>
      </c>
      <c r="J308" s="18">
        <v>1408031405</v>
      </c>
      <c r="K308" s="18" t="b">
        <v>0</v>
      </c>
      <c r="L308" s="18">
        <v>1</v>
      </c>
      <c r="M308" s="18" t="b">
        <v>0</v>
      </c>
      <c r="N308" s="18" t="s">
        <v>8273</v>
      </c>
      <c r="O308" s="18" t="s">
        <v>8315</v>
      </c>
      <c r="P308" s="22">
        <v>0</v>
      </c>
      <c r="Q308" s="22">
        <v>10</v>
      </c>
      <c r="R308" s="23">
        <v>41865.659780092588</v>
      </c>
      <c r="S308" s="23">
        <v>41890.659780092588</v>
      </c>
    </row>
    <row r="309" spans="1:19" ht="60" x14ac:dyDescent="0.25">
      <c r="A309" s="18">
        <v>3919</v>
      </c>
      <c r="B309" s="19" t="s">
        <v>3916</v>
      </c>
      <c r="C309" s="19" t="s">
        <v>8027</v>
      </c>
      <c r="D309" s="20">
        <v>5000</v>
      </c>
      <c r="E309" s="21">
        <v>90</v>
      </c>
      <c r="F309" s="18" t="s">
        <v>8220</v>
      </c>
      <c r="G309" s="18" t="s">
        <v>8224</v>
      </c>
      <c r="H309" s="18" t="s">
        <v>8246</v>
      </c>
      <c r="I309" s="18">
        <v>1453075200</v>
      </c>
      <c r="J309" s="18">
        <v>1450628773</v>
      </c>
      <c r="K309" s="18" t="b">
        <v>0</v>
      </c>
      <c r="L309" s="18">
        <v>3</v>
      </c>
      <c r="M309" s="18" t="b">
        <v>0</v>
      </c>
      <c r="N309" s="18" t="s">
        <v>8273</v>
      </c>
      <c r="O309" s="18" t="s">
        <v>8274</v>
      </c>
      <c r="P309" s="22">
        <v>2</v>
      </c>
      <c r="Q309" s="22">
        <v>30</v>
      </c>
      <c r="R309" s="23">
        <v>42358.684872685189</v>
      </c>
      <c r="S309" s="23">
        <v>42387</v>
      </c>
    </row>
    <row r="310" spans="1:19" ht="60" x14ac:dyDescent="0.25">
      <c r="A310" s="18">
        <v>3961</v>
      </c>
      <c r="B310" s="19" t="s">
        <v>3958</v>
      </c>
      <c r="C310" s="19" t="s">
        <v>8068</v>
      </c>
      <c r="D310" s="20">
        <v>5000</v>
      </c>
      <c r="E310" s="21">
        <v>21</v>
      </c>
      <c r="F310" s="18" t="s">
        <v>8220</v>
      </c>
      <c r="G310" s="18" t="s">
        <v>8224</v>
      </c>
      <c r="H310" s="18" t="s">
        <v>8246</v>
      </c>
      <c r="I310" s="18">
        <v>1399584210</v>
      </c>
      <c r="J310" s="18">
        <v>1397683410</v>
      </c>
      <c r="K310" s="18" t="b">
        <v>0</v>
      </c>
      <c r="L310" s="18">
        <v>2</v>
      </c>
      <c r="M310" s="18" t="b">
        <v>0</v>
      </c>
      <c r="N310" s="18" t="s">
        <v>8273</v>
      </c>
      <c r="O310" s="18" t="s">
        <v>8274</v>
      </c>
      <c r="P310" s="22">
        <v>0</v>
      </c>
      <c r="Q310" s="22">
        <v>10.5</v>
      </c>
      <c r="R310" s="23">
        <v>41745.891319444447</v>
      </c>
      <c r="S310" s="23">
        <v>41767.891319444447</v>
      </c>
    </row>
    <row r="311" spans="1:19" ht="60" x14ac:dyDescent="0.25">
      <c r="A311" s="18">
        <v>3986</v>
      </c>
      <c r="B311" s="19" t="s">
        <v>3982</v>
      </c>
      <c r="C311" s="19" t="s">
        <v>8092</v>
      </c>
      <c r="D311" s="20">
        <v>5000</v>
      </c>
      <c r="E311" s="21">
        <v>488</v>
      </c>
      <c r="F311" s="18" t="s">
        <v>8220</v>
      </c>
      <c r="G311" s="18" t="s">
        <v>8224</v>
      </c>
      <c r="H311" s="18" t="s">
        <v>8246</v>
      </c>
      <c r="I311" s="18">
        <v>1462539840</v>
      </c>
      <c r="J311" s="18">
        <v>1460034594</v>
      </c>
      <c r="K311" s="18" t="b">
        <v>0</v>
      </c>
      <c r="L311" s="18">
        <v>13</v>
      </c>
      <c r="M311" s="18" t="b">
        <v>0</v>
      </c>
      <c r="N311" s="18" t="s">
        <v>8273</v>
      </c>
      <c r="O311" s="18" t="s">
        <v>8274</v>
      </c>
      <c r="P311" s="22">
        <v>10</v>
      </c>
      <c r="Q311" s="22">
        <v>37.54</v>
      </c>
      <c r="R311" s="23">
        <v>42467.548541666663</v>
      </c>
      <c r="S311" s="23">
        <v>42496.544444444444</v>
      </c>
    </row>
    <row r="312" spans="1:19" ht="45" x14ac:dyDescent="0.25">
      <c r="A312" s="18">
        <v>4041</v>
      </c>
      <c r="B312" s="19" t="s">
        <v>4037</v>
      </c>
      <c r="C312" s="19" t="s">
        <v>8145</v>
      </c>
      <c r="D312" s="20">
        <v>5000</v>
      </c>
      <c r="E312" s="21">
        <v>21</v>
      </c>
      <c r="F312" s="18" t="s">
        <v>8220</v>
      </c>
      <c r="G312" s="18" t="s">
        <v>8224</v>
      </c>
      <c r="H312" s="18" t="s">
        <v>8246</v>
      </c>
      <c r="I312" s="18">
        <v>1473160954</v>
      </c>
      <c r="J312" s="18">
        <v>1467976954</v>
      </c>
      <c r="K312" s="18" t="b">
        <v>0</v>
      </c>
      <c r="L312" s="18">
        <v>2</v>
      </c>
      <c r="M312" s="18" t="b">
        <v>0</v>
      </c>
      <c r="N312" s="18" t="s">
        <v>8273</v>
      </c>
      <c r="O312" s="18" t="s">
        <v>8274</v>
      </c>
      <c r="P312" s="22">
        <v>0</v>
      </c>
      <c r="Q312" s="22">
        <v>10.5</v>
      </c>
      <c r="R312" s="23">
        <v>42559.474004629628</v>
      </c>
      <c r="S312" s="23">
        <v>42619.474004629628</v>
      </c>
    </row>
    <row r="313" spans="1:19" ht="60" x14ac:dyDescent="0.25">
      <c r="A313" s="18">
        <v>4055</v>
      </c>
      <c r="B313" s="19" t="s">
        <v>4051</v>
      </c>
      <c r="C313" s="19" t="s">
        <v>8159</v>
      </c>
      <c r="D313" s="20">
        <v>5000</v>
      </c>
      <c r="E313" s="21">
        <v>881</v>
      </c>
      <c r="F313" s="18" t="s">
        <v>8220</v>
      </c>
      <c r="G313" s="18" t="s">
        <v>8224</v>
      </c>
      <c r="H313" s="18" t="s">
        <v>8246</v>
      </c>
      <c r="I313" s="18">
        <v>1403192031</v>
      </c>
      <c r="J313" s="18">
        <v>1400600031</v>
      </c>
      <c r="K313" s="18" t="b">
        <v>0</v>
      </c>
      <c r="L313" s="18">
        <v>21</v>
      </c>
      <c r="M313" s="18" t="b">
        <v>0</v>
      </c>
      <c r="N313" s="18" t="s">
        <v>8273</v>
      </c>
      <c r="O313" s="18" t="s">
        <v>8274</v>
      </c>
      <c r="P313" s="22">
        <v>18</v>
      </c>
      <c r="Q313" s="22">
        <v>41.95</v>
      </c>
      <c r="R313" s="23">
        <v>41779.648506944446</v>
      </c>
      <c r="S313" s="23">
        <v>41809.648506944446</v>
      </c>
    </row>
    <row r="314" spans="1:19" ht="60" x14ac:dyDescent="0.25">
      <c r="A314" s="18">
        <v>3297</v>
      </c>
      <c r="B314" s="19" t="s">
        <v>3297</v>
      </c>
      <c r="C314" s="19" t="s">
        <v>7407</v>
      </c>
      <c r="D314" s="20">
        <v>5500</v>
      </c>
      <c r="E314" s="21">
        <v>5504</v>
      </c>
      <c r="F314" s="18" t="s">
        <v>8218</v>
      </c>
      <c r="G314" s="18" t="s">
        <v>8224</v>
      </c>
      <c r="H314" s="18" t="s">
        <v>8246</v>
      </c>
      <c r="I314" s="18">
        <v>1438037940</v>
      </c>
      <c r="J314" s="18">
        <v>1436380256</v>
      </c>
      <c r="K314" s="18" t="b">
        <v>0</v>
      </c>
      <c r="L314" s="18">
        <v>44</v>
      </c>
      <c r="M314" s="18" t="b">
        <v>1</v>
      </c>
      <c r="N314" s="18" t="s">
        <v>8273</v>
      </c>
      <c r="O314" s="18" t="s">
        <v>8274</v>
      </c>
      <c r="P314" s="22">
        <v>100</v>
      </c>
      <c r="Q314" s="22">
        <v>125.09</v>
      </c>
      <c r="R314" s="23">
        <v>42193.771481481483</v>
      </c>
      <c r="S314" s="23">
        <v>42212.957638888889</v>
      </c>
    </row>
    <row r="315" spans="1:19" ht="60" x14ac:dyDescent="0.25">
      <c r="A315" s="18">
        <v>3239</v>
      </c>
      <c r="B315" s="19" t="s">
        <v>3239</v>
      </c>
      <c r="C315" s="19" t="s">
        <v>7349</v>
      </c>
      <c r="D315" s="20">
        <v>5862</v>
      </c>
      <c r="E315" s="21">
        <v>6208.98</v>
      </c>
      <c r="F315" s="18" t="s">
        <v>8218</v>
      </c>
      <c r="G315" s="18" t="s">
        <v>8224</v>
      </c>
      <c r="H315" s="18" t="s">
        <v>8246</v>
      </c>
      <c r="I315" s="18">
        <v>1445817540</v>
      </c>
      <c r="J315" s="18">
        <v>1443665293</v>
      </c>
      <c r="K315" s="18" t="b">
        <v>1</v>
      </c>
      <c r="L315" s="18">
        <v>104</v>
      </c>
      <c r="M315" s="18" t="b">
        <v>1</v>
      </c>
      <c r="N315" s="18" t="s">
        <v>8273</v>
      </c>
      <c r="O315" s="18" t="s">
        <v>8274</v>
      </c>
      <c r="P315" s="22">
        <v>106</v>
      </c>
      <c r="Q315" s="22">
        <v>59.7</v>
      </c>
      <c r="R315" s="23">
        <v>42278.089039351849</v>
      </c>
      <c r="S315" s="23">
        <v>42302.999305555553</v>
      </c>
    </row>
    <row r="316" spans="1:19" ht="60" x14ac:dyDescent="0.25">
      <c r="A316" s="18">
        <v>3213</v>
      </c>
      <c r="B316" s="19" t="s">
        <v>3213</v>
      </c>
      <c r="C316" s="19" t="s">
        <v>7323</v>
      </c>
      <c r="D316" s="20">
        <v>6000</v>
      </c>
      <c r="E316" s="21">
        <v>6007</v>
      </c>
      <c r="F316" s="18" t="s">
        <v>8218</v>
      </c>
      <c r="G316" s="18" t="s">
        <v>8224</v>
      </c>
      <c r="H316" s="18" t="s">
        <v>8246</v>
      </c>
      <c r="I316" s="18">
        <v>1437934759</v>
      </c>
      <c r="J316" s="18">
        <v>1434478759</v>
      </c>
      <c r="K316" s="18" t="b">
        <v>1</v>
      </c>
      <c r="L316" s="18">
        <v>47</v>
      </c>
      <c r="M316" s="18" t="b">
        <v>1</v>
      </c>
      <c r="N316" s="18" t="s">
        <v>8273</v>
      </c>
      <c r="O316" s="18" t="s">
        <v>8274</v>
      </c>
      <c r="P316" s="22">
        <v>100</v>
      </c>
      <c r="Q316" s="22">
        <v>127.81</v>
      </c>
      <c r="R316" s="23">
        <v>42171.763414351852</v>
      </c>
      <c r="S316" s="23">
        <v>42211.763414351852</v>
      </c>
    </row>
    <row r="317" spans="1:19" ht="60" x14ac:dyDescent="0.25">
      <c r="A317" s="18">
        <v>3979</v>
      </c>
      <c r="B317" s="19" t="s">
        <v>3976</v>
      </c>
      <c r="C317" s="19" t="s">
        <v>8086</v>
      </c>
      <c r="D317" s="20">
        <v>6000</v>
      </c>
      <c r="E317" s="21">
        <v>110</v>
      </c>
      <c r="F317" s="18" t="s">
        <v>8220</v>
      </c>
      <c r="G317" s="18" t="s">
        <v>8224</v>
      </c>
      <c r="H317" s="18" t="s">
        <v>8246</v>
      </c>
      <c r="I317" s="18">
        <v>1427659200</v>
      </c>
      <c r="J317" s="18">
        <v>1425678057</v>
      </c>
      <c r="K317" s="18" t="b">
        <v>0</v>
      </c>
      <c r="L317" s="18">
        <v>6</v>
      </c>
      <c r="M317" s="18" t="b">
        <v>0</v>
      </c>
      <c r="N317" s="18" t="s">
        <v>8273</v>
      </c>
      <c r="O317" s="18" t="s">
        <v>8274</v>
      </c>
      <c r="P317" s="22">
        <v>2</v>
      </c>
      <c r="Q317" s="22">
        <v>18.329999999999998</v>
      </c>
      <c r="R317" s="23">
        <v>42069.903437500005</v>
      </c>
      <c r="S317" s="23">
        <v>42092.833333333328</v>
      </c>
    </row>
    <row r="318" spans="1:19" ht="60" x14ac:dyDescent="0.25">
      <c r="A318" s="18">
        <v>3171</v>
      </c>
      <c r="B318" s="19" t="s">
        <v>3171</v>
      </c>
      <c r="C318" s="19" t="s">
        <v>7281</v>
      </c>
      <c r="D318" s="20">
        <v>7000</v>
      </c>
      <c r="E318" s="21">
        <v>7617</v>
      </c>
      <c r="F318" s="18" t="s">
        <v>8218</v>
      </c>
      <c r="G318" s="18" t="s">
        <v>8224</v>
      </c>
      <c r="H318" s="18" t="s">
        <v>8246</v>
      </c>
      <c r="I318" s="18">
        <v>1462545358</v>
      </c>
      <c r="J318" s="18">
        <v>1459953358</v>
      </c>
      <c r="K318" s="18" t="b">
        <v>1</v>
      </c>
      <c r="L318" s="18">
        <v>117</v>
      </c>
      <c r="M318" s="18" t="b">
        <v>1</v>
      </c>
      <c r="N318" s="18" t="s">
        <v>8273</v>
      </c>
      <c r="O318" s="18" t="s">
        <v>8274</v>
      </c>
      <c r="P318" s="22">
        <v>109</v>
      </c>
      <c r="Q318" s="22">
        <v>65.099999999999994</v>
      </c>
      <c r="R318" s="23">
        <v>42466.608310185184</v>
      </c>
      <c r="S318" s="23">
        <v>42496.608310185184</v>
      </c>
    </row>
    <row r="319" spans="1:19" ht="60" x14ac:dyDescent="0.25">
      <c r="A319" s="18">
        <v>3880</v>
      </c>
      <c r="B319" s="19" t="s">
        <v>3877</v>
      </c>
      <c r="C319" s="19" t="s">
        <v>7989</v>
      </c>
      <c r="D319" s="20">
        <v>7500</v>
      </c>
      <c r="E319" s="21">
        <v>980</v>
      </c>
      <c r="F319" s="18" t="s">
        <v>8219</v>
      </c>
      <c r="G319" s="18" t="s">
        <v>8224</v>
      </c>
      <c r="H319" s="18" t="s">
        <v>8246</v>
      </c>
      <c r="I319" s="18">
        <v>1406761200</v>
      </c>
      <c r="J319" s="18">
        <v>1403724820</v>
      </c>
      <c r="K319" s="18" t="b">
        <v>0</v>
      </c>
      <c r="L319" s="18">
        <v>17</v>
      </c>
      <c r="M319" s="18" t="b">
        <v>0</v>
      </c>
      <c r="N319" s="18" t="s">
        <v>8273</v>
      </c>
      <c r="O319" s="18" t="s">
        <v>8315</v>
      </c>
      <c r="P319" s="22">
        <v>13</v>
      </c>
      <c r="Q319" s="22">
        <v>57.65</v>
      </c>
      <c r="R319" s="23">
        <v>41815.815046296295</v>
      </c>
      <c r="S319" s="23">
        <v>41850.958333333336</v>
      </c>
    </row>
    <row r="320" spans="1:19" ht="60" x14ac:dyDescent="0.25">
      <c r="A320" s="18">
        <v>2797</v>
      </c>
      <c r="B320" s="19" t="s">
        <v>2797</v>
      </c>
      <c r="C320" s="19" t="s">
        <v>6907</v>
      </c>
      <c r="D320" s="20">
        <v>8000</v>
      </c>
      <c r="E320" s="21">
        <v>8211.61</v>
      </c>
      <c r="F320" s="18" t="s">
        <v>8218</v>
      </c>
      <c r="G320" s="18" t="s">
        <v>8224</v>
      </c>
      <c r="H320" s="18" t="s">
        <v>8246</v>
      </c>
      <c r="I320" s="18">
        <v>1404858840</v>
      </c>
      <c r="J320" s="18">
        <v>1402266840</v>
      </c>
      <c r="K320" s="18" t="b">
        <v>0</v>
      </c>
      <c r="L320" s="18">
        <v>94</v>
      </c>
      <c r="M320" s="18" t="b">
        <v>1</v>
      </c>
      <c r="N320" s="18" t="s">
        <v>8273</v>
      </c>
      <c r="O320" s="18" t="s">
        <v>8274</v>
      </c>
      <c r="P320" s="22">
        <v>103</v>
      </c>
      <c r="Q320" s="22">
        <v>87.36</v>
      </c>
      <c r="R320" s="23">
        <v>41798.94027777778</v>
      </c>
      <c r="S320" s="23">
        <v>41828.94027777778</v>
      </c>
    </row>
    <row r="321" spans="1:19" ht="60" x14ac:dyDescent="0.25">
      <c r="A321" s="18">
        <v>3205</v>
      </c>
      <c r="B321" s="19" t="s">
        <v>3205</v>
      </c>
      <c r="C321" s="19" t="s">
        <v>7315</v>
      </c>
      <c r="D321" s="20">
        <v>8000</v>
      </c>
      <c r="E321" s="21">
        <v>273</v>
      </c>
      <c r="F321" s="18" t="s">
        <v>8220</v>
      </c>
      <c r="G321" s="18" t="s">
        <v>8224</v>
      </c>
      <c r="H321" s="18" t="s">
        <v>8246</v>
      </c>
      <c r="I321" s="18">
        <v>1430470772</v>
      </c>
      <c r="J321" s="18">
        <v>1427878772</v>
      </c>
      <c r="K321" s="18" t="b">
        <v>0</v>
      </c>
      <c r="L321" s="18">
        <v>12</v>
      </c>
      <c r="M321" s="18" t="b">
        <v>0</v>
      </c>
      <c r="N321" s="18" t="s">
        <v>8273</v>
      </c>
      <c r="O321" s="18" t="s">
        <v>8315</v>
      </c>
      <c r="P321" s="22">
        <v>3</v>
      </c>
      <c r="Q321" s="22">
        <v>22.75</v>
      </c>
      <c r="R321" s="23">
        <v>42095.374675925923</v>
      </c>
      <c r="S321" s="23">
        <v>42125.374675925923</v>
      </c>
    </row>
    <row r="322" spans="1:19" ht="60" x14ac:dyDescent="0.25">
      <c r="A322" s="18">
        <v>3269</v>
      </c>
      <c r="B322" s="19" t="s">
        <v>3269</v>
      </c>
      <c r="C322" s="19" t="s">
        <v>7379</v>
      </c>
      <c r="D322" s="20">
        <v>8000</v>
      </c>
      <c r="E322" s="21">
        <v>8120</v>
      </c>
      <c r="F322" s="18" t="s">
        <v>8218</v>
      </c>
      <c r="G322" s="18" t="s">
        <v>8224</v>
      </c>
      <c r="H322" s="18" t="s">
        <v>8246</v>
      </c>
      <c r="I322" s="18">
        <v>1434452400</v>
      </c>
      <c r="J322" s="18">
        <v>1431509397</v>
      </c>
      <c r="K322" s="18" t="b">
        <v>1</v>
      </c>
      <c r="L322" s="18">
        <v>70</v>
      </c>
      <c r="M322" s="18" t="b">
        <v>1</v>
      </c>
      <c r="N322" s="18" t="s">
        <v>8273</v>
      </c>
      <c r="O322" s="18" t="s">
        <v>8274</v>
      </c>
      <c r="P322" s="22">
        <v>102</v>
      </c>
      <c r="Q322" s="22">
        <v>116</v>
      </c>
      <c r="R322" s="23">
        <v>42137.395798611105</v>
      </c>
      <c r="S322" s="23">
        <v>42171.458333333328</v>
      </c>
    </row>
    <row r="323" spans="1:19" ht="60" x14ac:dyDescent="0.25">
      <c r="A323" s="18">
        <v>3377</v>
      </c>
      <c r="B323" s="19" t="s">
        <v>3376</v>
      </c>
      <c r="C323" s="19" t="s">
        <v>7487</v>
      </c>
      <c r="D323" s="20">
        <v>8000</v>
      </c>
      <c r="E323" s="21">
        <v>8084</v>
      </c>
      <c r="F323" s="18" t="s">
        <v>8218</v>
      </c>
      <c r="G323" s="18" t="s">
        <v>8224</v>
      </c>
      <c r="H323" s="18" t="s">
        <v>8246</v>
      </c>
      <c r="I323" s="18">
        <v>1426870560</v>
      </c>
      <c r="J323" s="18">
        <v>1424280899</v>
      </c>
      <c r="K323" s="18" t="b">
        <v>0</v>
      </c>
      <c r="L323" s="18">
        <v>77</v>
      </c>
      <c r="M323" s="18" t="b">
        <v>1</v>
      </c>
      <c r="N323" s="18" t="s">
        <v>8273</v>
      </c>
      <c r="O323" s="18" t="s">
        <v>8274</v>
      </c>
      <c r="P323" s="22">
        <v>101</v>
      </c>
      <c r="Q323" s="22">
        <v>104.99</v>
      </c>
      <c r="R323" s="23">
        <v>42053.732627314821</v>
      </c>
      <c r="S323" s="23">
        <v>42083.705555555556</v>
      </c>
    </row>
    <row r="324" spans="1:19" ht="60" x14ac:dyDescent="0.25">
      <c r="A324" s="18">
        <v>2828</v>
      </c>
      <c r="B324" s="19" t="s">
        <v>2828</v>
      </c>
      <c r="C324" s="19" t="s">
        <v>6938</v>
      </c>
      <c r="D324" s="20">
        <v>9500</v>
      </c>
      <c r="E324" s="21">
        <v>9536</v>
      </c>
      <c r="F324" s="18" t="s">
        <v>8218</v>
      </c>
      <c r="G324" s="18" t="s">
        <v>8224</v>
      </c>
      <c r="H324" s="18" t="s">
        <v>8246</v>
      </c>
      <c r="I324" s="18">
        <v>1443826800</v>
      </c>
      <c r="J324" s="18">
        <v>1441606869</v>
      </c>
      <c r="K324" s="18" t="b">
        <v>0</v>
      </c>
      <c r="L324" s="18">
        <v>97</v>
      </c>
      <c r="M324" s="18" t="b">
        <v>1</v>
      </c>
      <c r="N324" s="18" t="s">
        <v>8273</v>
      </c>
      <c r="O324" s="18" t="s">
        <v>8274</v>
      </c>
      <c r="P324" s="22">
        <v>100</v>
      </c>
      <c r="Q324" s="22">
        <v>98.31</v>
      </c>
      <c r="R324" s="23">
        <v>42254.264687499999</v>
      </c>
      <c r="S324" s="23">
        <v>42279.958333333328</v>
      </c>
    </row>
    <row r="325" spans="1:19" ht="60" x14ac:dyDescent="0.25">
      <c r="A325" s="18">
        <v>4063</v>
      </c>
      <c r="B325" s="19" t="s">
        <v>4059</v>
      </c>
      <c r="C325" s="19" t="s">
        <v>8167</v>
      </c>
      <c r="D325" s="20">
        <v>9500</v>
      </c>
      <c r="E325" s="21">
        <v>135</v>
      </c>
      <c r="F325" s="18" t="s">
        <v>8220</v>
      </c>
      <c r="G325" s="18" t="s">
        <v>8224</v>
      </c>
      <c r="H325" s="18" t="s">
        <v>8246</v>
      </c>
      <c r="I325" s="18">
        <v>1403886084</v>
      </c>
      <c r="J325" s="18">
        <v>1401294084</v>
      </c>
      <c r="K325" s="18" t="b">
        <v>0</v>
      </c>
      <c r="L325" s="18">
        <v>9</v>
      </c>
      <c r="M325" s="18" t="b">
        <v>0</v>
      </c>
      <c r="N325" s="18" t="s">
        <v>8273</v>
      </c>
      <c r="O325" s="18" t="s">
        <v>8274</v>
      </c>
      <c r="P325" s="22">
        <v>1</v>
      </c>
      <c r="Q325" s="22">
        <v>15</v>
      </c>
      <c r="R325" s="23">
        <v>41787.681527777779</v>
      </c>
      <c r="S325" s="23">
        <v>41817.681527777779</v>
      </c>
    </row>
    <row r="326" spans="1:19" ht="45" x14ac:dyDescent="0.25">
      <c r="A326" s="18">
        <v>2811</v>
      </c>
      <c r="B326" s="19" t="s">
        <v>2811</v>
      </c>
      <c r="C326" s="19" t="s">
        <v>6921</v>
      </c>
      <c r="D326" s="20">
        <v>10000</v>
      </c>
      <c r="E326" s="21">
        <v>10027</v>
      </c>
      <c r="F326" s="18" t="s">
        <v>8218</v>
      </c>
      <c r="G326" s="18" t="s">
        <v>8224</v>
      </c>
      <c r="H326" s="18" t="s">
        <v>8246</v>
      </c>
      <c r="I326" s="18">
        <v>1424692503</v>
      </c>
      <c r="J326" s="18">
        <v>1422100503</v>
      </c>
      <c r="K326" s="18" t="b">
        <v>0</v>
      </c>
      <c r="L326" s="18">
        <v>108</v>
      </c>
      <c r="M326" s="18" t="b">
        <v>1</v>
      </c>
      <c r="N326" s="18" t="s">
        <v>8273</v>
      </c>
      <c r="O326" s="18" t="s">
        <v>8274</v>
      </c>
      <c r="P326" s="22">
        <v>100</v>
      </c>
      <c r="Q326" s="22">
        <v>92.84</v>
      </c>
      <c r="R326" s="23">
        <v>42028.496562500004</v>
      </c>
      <c r="S326" s="23">
        <v>42058.496562500004</v>
      </c>
    </row>
    <row r="327" spans="1:19" ht="60" x14ac:dyDescent="0.25">
      <c r="A327" s="18">
        <v>2930</v>
      </c>
      <c r="B327" s="19" t="s">
        <v>2930</v>
      </c>
      <c r="C327" s="19" t="s">
        <v>7040</v>
      </c>
      <c r="D327" s="20">
        <v>10000</v>
      </c>
      <c r="E327" s="21">
        <v>10092</v>
      </c>
      <c r="F327" s="18" t="s">
        <v>8218</v>
      </c>
      <c r="G327" s="18" t="s">
        <v>8224</v>
      </c>
      <c r="H327" s="18" t="s">
        <v>8246</v>
      </c>
      <c r="I327" s="18">
        <v>1431007264</v>
      </c>
      <c r="J327" s="18">
        <v>1428415264</v>
      </c>
      <c r="K327" s="18" t="b">
        <v>0</v>
      </c>
      <c r="L327" s="18">
        <v>62</v>
      </c>
      <c r="M327" s="18" t="b">
        <v>1</v>
      </c>
      <c r="N327" s="18" t="s">
        <v>8273</v>
      </c>
      <c r="O327" s="18" t="s">
        <v>8315</v>
      </c>
      <c r="P327" s="22">
        <v>101</v>
      </c>
      <c r="Q327" s="22">
        <v>162.77000000000001</v>
      </c>
      <c r="R327" s="23">
        <v>42101.584074074075</v>
      </c>
      <c r="S327" s="23">
        <v>42131.584074074075</v>
      </c>
    </row>
    <row r="328" spans="1:19" ht="60" x14ac:dyDescent="0.25">
      <c r="A328" s="18">
        <v>3192</v>
      </c>
      <c r="B328" s="19" t="s">
        <v>3192</v>
      </c>
      <c r="C328" s="19" t="s">
        <v>7302</v>
      </c>
      <c r="D328" s="20">
        <v>10000</v>
      </c>
      <c r="E328" s="21">
        <v>102</v>
      </c>
      <c r="F328" s="18" t="s">
        <v>8220</v>
      </c>
      <c r="G328" s="18" t="s">
        <v>8224</v>
      </c>
      <c r="H328" s="18" t="s">
        <v>8246</v>
      </c>
      <c r="I328" s="18">
        <v>1425160800</v>
      </c>
      <c r="J328" s="18">
        <v>1421274859</v>
      </c>
      <c r="K328" s="18" t="b">
        <v>0</v>
      </c>
      <c r="L328" s="18">
        <v>8</v>
      </c>
      <c r="M328" s="18" t="b">
        <v>0</v>
      </c>
      <c r="N328" s="18" t="s">
        <v>8273</v>
      </c>
      <c r="O328" s="18" t="s">
        <v>8315</v>
      </c>
      <c r="P328" s="22">
        <v>1</v>
      </c>
      <c r="Q328" s="22">
        <v>12.75</v>
      </c>
      <c r="R328" s="23">
        <v>42018.94049768518</v>
      </c>
      <c r="S328" s="23">
        <v>42063.916666666672</v>
      </c>
    </row>
    <row r="329" spans="1:19" ht="60" x14ac:dyDescent="0.25">
      <c r="A329" s="18">
        <v>3288</v>
      </c>
      <c r="B329" s="19" t="s">
        <v>3288</v>
      </c>
      <c r="C329" s="19" t="s">
        <v>7398</v>
      </c>
      <c r="D329" s="20">
        <v>10000</v>
      </c>
      <c r="E329" s="21">
        <v>10026.49</v>
      </c>
      <c r="F329" s="18" t="s">
        <v>8218</v>
      </c>
      <c r="G329" s="18" t="s">
        <v>8224</v>
      </c>
      <c r="H329" s="18" t="s">
        <v>8246</v>
      </c>
      <c r="I329" s="18">
        <v>1466463600</v>
      </c>
      <c r="J329" s="18">
        <v>1463337315</v>
      </c>
      <c r="K329" s="18" t="b">
        <v>0</v>
      </c>
      <c r="L329" s="18">
        <v>207</v>
      </c>
      <c r="M329" s="18" t="b">
        <v>1</v>
      </c>
      <c r="N329" s="18" t="s">
        <v>8273</v>
      </c>
      <c r="O329" s="18" t="s">
        <v>8274</v>
      </c>
      <c r="P329" s="22">
        <v>100</v>
      </c>
      <c r="Q329" s="22">
        <v>48.44</v>
      </c>
      <c r="R329" s="23">
        <v>42505.774479166663</v>
      </c>
      <c r="S329" s="23">
        <v>42541.958333333328</v>
      </c>
    </row>
    <row r="330" spans="1:19" ht="60" x14ac:dyDescent="0.25">
      <c r="A330" s="18">
        <v>4097</v>
      </c>
      <c r="B330" s="19" t="s">
        <v>4093</v>
      </c>
      <c r="C330" s="19" t="s">
        <v>8200</v>
      </c>
      <c r="D330" s="20">
        <v>10000</v>
      </c>
      <c r="E330" s="21">
        <v>0</v>
      </c>
      <c r="F330" s="18" t="s">
        <v>8220</v>
      </c>
      <c r="G330" s="18" t="s">
        <v>8224</v>
      </c>
      <c r="H330" s="18" t="s">
        <v>8246</v>
      </c>
      <c r="I330" s="18">
        <v>1454284500</v>
      </c>
      <c r="J330" s="18">
        <v>1449431237</v>
      </c>
      <c r="K330" s="18" t="b">
        <v>0</v>
      </c>
      <c r="L330" s="18">
        <v>0</v>
      </c>
      <c r="M330" s="18" t="b">
        <v>0</v>
      </c>
      <c r="N330" s="18" t="s">
        <v>8273</v>
      </c>
      <c r="O330" s="18" t="s">
        <v>8274</v>
      </c>
      <c r="P330" s="22">
        <v>0</v>
      </c>
      <c r="Q330" s="22">
        <v>0</v>
      </c>
      <c r="R330" s="23">
        <v>42344.824502314819</v>
      </c>
      <c r="S330" s="23">
        <v>42400.996527777781</v>
      </c>
    </row>
    <row r="331" spans="1:19" ht="75" x14ac:dyDescent="0.25">
      <c r="A331" s="18">
        <v>3923</v>
      </c>
      <c r="B331" s="19" t="s">
        <v>3920</v>
      </c>
      <c r="C331" s="19" t="s">
        <v>8031</v>
      </c>
      <c r="D331" s="20">
        <v>11500</v>
      </c>
      <c r="E331" s="21">
        <v>1384</v>
      </c>
      <c r="F331" s="18" t="s">
        <v>8220</v>
      </c>
      <c r="G331" s="18" t="s">
        <v>8224</v>
      </c>
      <c r="H331" s="18" t="s">
        <v>8246</v>
      </c>
      <c r="I331" s="18">
        <v>1428622271</v>
      </c>
      <c r="J331" s="18">
        <v>1426203071</v>
      </c>
      <c r="K331" s="18" t="b">
        <v>0</v>
      </c>
      <c r="L331" s="18">
        <v>17</v>
      </c>
      <c r="M331" s="18" t="b">
        <v>0</v>
      </c>
      <c r="N331" s="18" t="s">
        <v>8273</v>
      </c>
      <c r="O331" s="18" t="s">
        <v>8274</v>
      </c>
      <c r="P331" s="22">
        <v>12</v>
      </c>
      <c r="Q331" s="22">
        <v>81.41</v>
      </c>
      <c r="R331" s="23">
        <v>42075.979988425926</v>
      </c>
      <c r="S331" s="23">
        <v>42103.979988425926</v>
      </c>
    </row>
    <row r="332" spans="1:19" ht="60" x14ac:dyDescent="0.25">
      <c r="A332" s="18">
        <v>3214</v>
      </c>
      <c r="B332" s="19" t="s">
        <v>3214</v>
      </c>
      <c r="C332" s="19" t="s">
        <v>7324</v>
      </c>
      <c r="D332" s="20">
        <v>12000</v>
      </c>
      <c r="E332" s="21">
        <v>12256</v>
      </c>
      <c r="F332" s="18" t="s">
        <v>8218</v>
      </c>
      <c r="G332" s="18" t="s">
        <v>8224</v>
      </c>
      <c r="H332" s="18" t="s">
        <v>8246</v>
      </c>
      <c r="I332" s="18">
        <v>1452038100</v>
      </c>
      <c r="J332" s="18">
        <v>1448823673</v>
      </c>
      <c r="K332" s="18" t="b">
        <v>1</v>
      </c>
      <c r="L332" s="18">
        <v>115</v>
      </c>
      <c r="M332" s="18" t="b">
        <v>1</v>
      </c>
      <c r="N332" s="18" t="s">
        <v>8273</v>
      </c>
      <c r="O332" s="18" t="s">
        <v>8274</v>
      </c>
      <c r="P332" s="22">
        <v>102</v>
      </c>
      <c r="Q332" s="22">
        <v>106.57</v>
      </c>
      <c r="R332" s="23">
        <v>42337.792511574073</v>
      </c>
      <c r="S332" s="23">
        <v>42374.996527777781</v>
      </c>
    </row>
    <row r="333" spans="1:19" ht="60" x14ac:dyDescent="0.25">
      <c r="A333" s="18">
        <v>3218</v>
      </c>
      <c r="B333" s="19" t="s">
        <v>3218</v>
      </c>
      <c r="C333" s="19" t="s">
        <v>7328</v>
      </c>
      <c r="D333" s="20">
        <v>12000</v>
      </c>
      <c r="E333" s="21">
        <v>12252</v>
      </c>
      <c r="F333" s="18" t="s">
        <v>8218</v>
      </c>
      <c r="G333" s="18" t="s">
        <v>8224</v>
      </c>
      <c r="H333" s="18" t="s">
        <v>8246</v>
      </c>
      <c r="I333" s="18">
        <v>1419984000</v>
      </c>
      <c r="J333" s="18">
        <v>1417132986</v>
      </c>
      <c r="K333" s="18" t="b">
        <v>1</v>
      </c>
      <c r="L333" s="18">
        <v>184</v>
      </c>
      <c r="M333" s="18" t="b">
        <v>1</v>
      </c>
      <c r="N333" s="18" t="s">
        <v>8273</v>
      </c>
      <c r="O333" s="18" t="s">
        <v>8274</v>
      </c>
      <c r="P333" s="22">
        <v>102</v>
      </c>
      <c r="Q333" s="22">
        <v>66.59</v>
      </c>
      <c r="R333" s="23">
        <v>41971.002152777779</v>
      </c>
      <c r="S333" s="23">
        <v>42004</v>
      </c>
    </row>
    <row r="334" spans="1:19" ht="60" x14ac:dyDescent="0.25">
      <c r="A334" s="18">
        <v>3254</v>
      </c>
      <c r="B334" s="19" t="s">
        <v>3254</v>
      </c>
      <c r="C334" s="19" t="s">
        <v>7364</v>
      </c>
      <c r="D334" s="20">
        <v>13000</v>
      </c>
      <c r="E334" s="21">
        <v>13163.5</v>
      </c>
      <c r="F334" s="18" t="s">
        <v>8218</v>
      </c>
      <c r="G334" s="18" t="s">
        <v>8224</v>
      </c>
      <c r="H334" s="18" t="s">
        <v>8246</v>
      </c>
      <c r="I334" s="18">
        <v>1427331809</v>
      </c>
      <c r="J334" s="18">
        <v>1424743409</v>
      </c>
      <c r="K334" s="18" t="b">
        <v>1</v>
      </c>
      <c r="L334" s="18">
        <v>186</v>
      </c>
      <c r="M334" s="18" t="b">
        <v>1</v>
      </c>
      <c r="N334" s="18" t="s">
        <v>8273</v>
      </c>
      <c r="O334" s="18" t="s">
        <v>8274</v>
      </c>
      <c r="P334" s="22">
        <v>101</v>
      </c>
      <c r="Q334" s="22">
        <v>70.77</v>
      </c>
      <c r="R334" s="23">
        <v>42059.085752314815</v>
      </c>
      <c r="S334" s="23">
        <v>42089.044085648144</v>
      </c>
    </row>
    <row r="335" spans="1:19" ht="60" x14ac:dyDescent="0.25">
      <c r="A335" s="18">
        <v>3879</v>
      </c>
      <c r="B335" s="19" t="s">
        <v>3876</v>
      </c>
      <c r="C335" s="19" t="s">
        <v>7988</v>
      </c>
      <c r="D335" s="20">
        <v>15000</v>
      </c>
      <c r="E335" s="21">
        <v>0</v>
      </c>
      <c r="F335" s="18" t="s">
        <v>8219</v>
      </c>
      <c r="G335" s="18" t="s">
        <v>8224</v>
      </c>
      <c r="H335" s="18" t="s">
        <v>8246</v>
      </c>
      <c r="I335" s="18">
        <v>1422218396</v>
      </c>
      <c r="J335" s="18">
        <v>1419626396</v>
      </c>
      <c r="K335" s="18" t="b">
        <v>0</v>
      </c>
      <c r="L335" s="18">
        <v>0</v>
      </c>
      <c r="M335" s="18" t="b">
        <v>0</v>
      </c>
      <c r="N335" s="18" t="s">
        <v>8273</v>
      </c>
      <c r="O335" s="18" t="s">
        <v>8315</v>
      </c>
      <c r="P335" s="22">
        <v>0</v>
      </c>
      <c r="Q335" s="22">
        <v>0</v>
      </c>
      <c r="R335" s="23">
        <v>41999.861064814817</v>
      </c>
      <c r="S335" s="23">
        <v>42029.861064814817</v>
      </c>
    </row>
    <row r="336" spans="1:19" ht="60" x14ac:dyDescent="0.25">
      <c r="A336" s="18">
        <v>3883</v>
      </c>
      <c r="B336" s="19" t="s">
        <v>3880</v>
      </c>
      <c r="C336" s="19" t="s">
        <v>7992</v>
      </c>
      <c r="D336" s="20">
        <v>15000</v>
      </c>
      <c r="E336" s="21">
        <v>0</v>
      </c>
      <c r="F336" s="18" t="s">
        <v>8219</v>
      </c>
      <c r="G336" s="18" t="s">
        <v>8224</v>
      </c>
      <c r="H336" s="18" t="s">
        <v>8246</v>
      </c>
      <c r="I336" s="18">
        <v>1409668069</v>
      </c>
      <c r="J336" s="18">
        <v>1407076069</v>
      </c>
      <c r="K336" s="18" t="b">
        <v>0</v>
      </c>
      <c r="L336" s="18">
        <v>0</v>
      </c>
      <c r="M336" s="18" t="b">
        <v>0</v>
      </c>
      <c r="N336" s="18" t="s">
        <v>8273</v>
      </c>
      <c r="O336" s="18" t="s">
        <v>8315</v>
      </c>
      <c r="P336" s="22">
        <v>0</v>
      </c>
      <c r="Q336" s="22">
        <v>0</v>
      </c>
      <c r="R336" s="23">
        <v>41854.602650462963</v>
      </c>
      <c r="S336" s="23">
        <v>41884.602650462963</v>
      </c>
    </row>
    <row r="337" spans="1:19" ht="60" x14ac:dyDescent="0.25">
      <c r="A337" s="18">
        <v>4048</v>
      </c>
      <c r="B337" s="19" t="s">
        <v>4044</v>
      </c>
      <c r="C337" s="19" t="s">
        <v>8152</v>
      </c>
      <c r="D337" s="20">
        <v>17000</v>
      </c>
      <c r="E337" s="21">
        <v>3001</v>
      </c>
      <c r="F337" s="18" t="s">
        <v>8220</v>
      </c>
      <c r="G337" s="18" t="s">
        <v>8224</v>
      </c>
      <c r="H337" s="18" t="s">
        <v>8246</v>
      </c>
      <c r="I337" s="18">
        <v>1460373187</v>
      </c>
      <c r="J337" s="18">
        <v>1457352787</v>
      </c>
      <c r="K337" s="18" t="b">
        <v>0</v>
      </c>
      <c r="L337" s="18">
        <v>91</v>
      </c>
      <c r="M337" s="18" t="b">
        <v>0</v>
      </c>
      <c r="N337" s="18" t="s">
        <v>8273</v>
      </c>
      <c r="O337" s="18" t="s">
        <v>8274</v>
      </c>
      <c r="P337" s="22">
        <v>18</v>
      </c>
      <c r="Q337" s="22">
        <v>32.979999999999997</v>
      </c>
      <c r="R337" s="23">
        <v>42436.509108796294</v>
      </c>
      <c r="S337" s="23">
        <v>42471.467442129629</v>
      </c>
    </row>
    <row r="338" spans="1:19" ht="60" x14ac:dyDescent="0.25">
      <c r="A338" s="18">
        <v>4033</v>
      </c>
      <c r="B338" s="19" t="s">
        <v>4029</v>
      </c>
      <c r="C338" s="19" t="s">
        <v>8138</v>
      </c>
      <c r="D338" s="20">
        <v>23900</v>
      </c>
      <c r="E338" s="21">
        <v>6141.99</v>
      </c>
      <c r="F338" s="18" t="s">
        <v>8220</v>
      </c>
      <c r="G338" s="18" t="s">
        <v>8224</v>
      </c>
      <c r="H338" s="18" t="s">
        <v>8246</v>
      </c>
      <c r="I338" s="18">
        <v>1475398800</v>
      </c>
      <c r="J338" s="18">
        <v>1472711224</v>
      </c>
      <c r="K338" s="18" t="b">
        <v>0</v>
      </c>
      <c r="L338" s="18">
        <v>94</v>
      </c>
      <c r="M338" s="18" t="b">
        <v>0</v>
      </c>
      <c r="N338" s="18" t="s">
        <v>8273</v>
      </c>
      <c r="O338" s="18" t="s">
        <v>8274</v>
      </c>
      <c r="P338" s="22">
        <v>26</v>
      </c>
      <c r="Q338" s="22">
        <v>65.34</v>
      </c>
      <c r="R338" s="23">
        <v>42614.268796296295</v>
      </c>
      <c r="S338" s="23">
        <v>42645.375</v>
      </c>
    </row>
    <row r="339" spans="1:19" ht="45" x14ac:dyDescent="0.25">
      <c r="A339" s="18">
        <v>2914</v>
      </c>
      <c r="B339" s="19" t="s">
        <v>2914</v>
      </c>
      <c r="C339" s="19" t="s">
        <v>7024</v>
      </c>
      <c r="D339" s="20">
        <v>25000</v>
      </c>
      <c r="E339" s="21">
        <v>1</v>
      </c>
      <c r="F339" s="18" t="s">
        <v>8220</v>
      </c>
      <c r="G339" s="18" t="s">
        <v>8224</v>
      </c>
      <c r="H339" s="18" t="s">
        <v>8246</v>
      </c>
      <c r="I339" s="18">
        <v>1426365994</v>
      </c>
      <c r="J339" s="18">
        <v>1421185594</v>
      </c>
      <c r="K339" s="18" t="b">
        <v>0</v>
      </c>
      <c r="L339" s="18">
        <v>1</v>
      </c>
      <c r="M339" s="18" t="b">
        <v>0</v>
      </c>
      <c r="N339" s="18" t="s">
        <v>8273</v>
      </c>
      <c r="O339" s="18" t="s">
        <v>8274</v>
      </c>
      <c r="P339" s="22">
        <v>0</v>
      </c>
      <c r="Q339" s="22">
        <v>1</v>
      </c>
      <c r="R339" s="23">
        <v>42017.907337962963</v>
      </c>
      <c r="S339" s="23">
        <v>42077.865671296298</v>
      </c>
    </row>
    <row r="340" spans="1:19" ht="60" x14ac:dyDescent="0.25">
      <c r="A340" s="18">
        <v>2910</v>
      </c>
      <c r="B340" s="19" t="s">
        <v>2910</v>
      </c>
      <c r="C340" s="19" t="s">
        <v>7020</v>
      </c>
      <c r="D340" s="20">
        <v>30000</v>
      </c>
      <c r="E340" s="21">
        <v>1</v>
      </c>
      <c r="F340" s="18" t="s">
        <v>8220</v>
      </c>
      <c r="G340" s="18" t="s">
        <v>8224</v>
      </c>
      <c r="H340" s="18" t="s">
        <v>8246</v>
      </c>
      <c r="I340" s="18">
        <v>1434139887</v>
      </c>
      <c r="J340" s="18">
        <v>1428955887</v>
      </c>
      <c r="K340" s="18" t="b">
        <v>0</v>
      </c>
      <c r="L340" s="18">
        <v>1</v>
      </c>
      <c r="M340" s="18" t="b">
        <v>0</v>
      </c>
      <c r="N340" s="18" t="s">
        <v>8273</v>
      </c>
      <c r="O340" s="18" t="s">
        <v>8274</v>
      </c>
      <c r="P340" s="22">
        <v>0</v>
      </c>
      <c r="Q340" s="22">
        <v>1</v>
      </c>
      <c r="R340" s="23">
        <v>42107.841284722221</v>
      </c>
      <c r="S340" s="23">
        <v>42167.841284722221</v>
      </c>
    </row>
    <row r="341" spans="1:19" ht="60" x14ac:dyDescent="0.25">
      <c r="A341" s="18">
        <v>3918</v>
      </c>
      <c r="B341" s="19" t="s">
        <v>3915</v>
      </c>
      <c r="C341" s="19" t="s">
        <v>8026</v>
      </c>
      <c r="D341" s="20">
        <v>60000</v>
      </c>
      <c r="E341" s="21">
        <v>120</v>
      </c>
      <c r="F341" s="18" t="s">
        <v>8220</v>
      </c>
      <c r="G341" s="18" t="s">
        <v>8224</v>
      </c>
      <c r="H341" s="18" t="s">
        <v>8246</v>
      </c>
      <c r="I341" s="18">
        <v>1407168000</v>
      </c>
      <c r="J341" s="18">
        <v>1406131023</v>
      </c>
      <c r="K341" s="18" t="b">
        <v>0</v>
      </c>
      <c r="L341" s="18">
        <v>3</v>
      </c>
      <c r="M341" s="18" t="b">
        <v>0</v>
      </c>
      <c r="N341" s="18" t="s">
        <v>8273</v>
      </c>
      <c r="O341" s="18" t="s">
        <v>8274</v>
      </c>
      <c r="P341" s="22">
        <v>0</v>
      </c>
      <c r="Q341" s="22">
        <v>40</v>
      </c>
      <c r="R341" s="23">
        <v>41843.664618055554</v>
      </c>
      <c r="S341" s="23">
        <v>41855.666666666664</v>
      </c>
    </row>
  </sheetData>
  <sortState xmlns:xlrd2="http://schemas.microsoft.com/office/spreadsheetml/2017/richdata2" ref="A2:S341">
    <sortCondition ref="D2:D341"/>
  </sortState>
  <conditionalFormatting sqref="F1:F341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ellIs" dxfId="0" priority="5" operator="equal">
      <formula>"successful"</formula>
    </cfRule>
  </conditionalFormatting>
  <conditionalFormatting sqref="P1:R1 P2:P34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B298-325B-4D9B-9121-4D5211DE609F}">
  <dimension ref="A1:F6"/>
  <sheetViews>
    <sheetView workbookViewId="0">
      <selection activeCell="B19" sqref="B19"/>
    </sheetView>
  </sheetViews>
  <sheetFormatPr defaultRowHeight="15" x14ac:dyDescent="0.25"/>
  <cols>
    <col min="1" max="1" width="34.140625" customWidth="1"/>
    <col min="2" max="2" width="128.42578125" bestFit="1" customWidth="1"/>
    <col min="3" max="4" width="10.5703125" bestFit="1" customWidth="1"/>
    <col min="5" max="5" width="17.140625" bestFit="1" customWidth="1"/>
  </cols>
  <sheetData>
    <row r="1" spans="1:6" x14ac:dyDescent="0.25">
      <c r="A1" t="s">
        <v>8345</v>
      </c>
      <c r="B1" t="s">
        <v>8346</v>
      </c>
      <c r="C1" t="s">
        <v>8347</v>
      </c>
      <c r="D1" t="s">
        <v>8348</v>
      </c>
      <c r="E1" t="s">
        <v>8265</v>
      </c>
      <c r="F1" t="s">
        <v>8349</v>
      </c>
    </row>
    <row r="2" spans="1:6" x14ac:dyDescent="0.25">
      <c r="A2" t="s">
        <v>3473</v>
      </c>
      <c r="B2" t="str">
        <f>VLOOKUP(A2,Datasheet!B:C,2,FALSE)</f>
        <v>Help us get actor-writer Ian Bonar's debut play - a hilarious, heartbreaking story of grief and loss - to the 2016 Edinburgh Fringe.</v>
      </c>
      <c r="C2" s="16">
        <f>VLOOKUP(A2,Datasheet!B:E,3,FALSE)</f>
        <v>2000</v>
      </c>
      <c r="D2" s="16">
        <f>VLOOKUP(A2,Datasheet!B:E,4,FALSE)</f>
        <v>2020</v>
      </c>
      <c r="E2" s="16">
        <f>VLOOKUP(A2,Datasheet!B:Q,16,FALSE)</f>
        <v>51.79</v>
      </c>
      <c r="F2">
        <f>VLOOKUP(A2,Datasheet!B:L,11,FALSE)</f>
        <v>39</v>
      </c>
    </row>
    <row r="3" spans="1:6" x14ac:dyDescent="0.25">
      <c r="A3" t="s">
        <v>3616</v>
      </c>
      <c r="B3" t="str">
        <f>VLOOKUP(A3,Datasheet!B:C,2,FALSE)</f>
        <v>The play yet to be described as "A surefire Edinburgh Fringe Festival Cult Hit". Coming to the Underbelly, Edinburgh, 5th-30th August.</v>
      </c>
      <c r="C3" s="16">
        <f>VLOOKUP(A3,Datasheet!B:E,3,FALSE)</f>
        <v>2000</v>
      </c>
      <c r="D3" s="16">
        <f>VLOOKUP(A3,Datasheet!B:E,4,FALSE)</f>
        <v>2020</v>
      </c>
      <c r="E3" s="16">
        <f>VLOOKUP(A3,Datasheet!B:Q,16,FALSE)</f>
        <v>36.07</v>
      </c>
      <c r="F3">
        <f>VLOOKUP(A3,Datasheet!B:L,11,FALSE)</f>
        <v>56</v>
      </c>
    </row>
    <row r="4" spans="1:6" x14ac:dyDescent="0.25">
      <c r="A4" t="s">
        <v>3178</v>
      </c>
      <c r="B4" t="str">
        <f>VLOOKUP(A4,Datasheet!B:C,2,FALSE)</f>
        <v>Cutting Off Kate Bush is a one-woman show written &amp; performed by Lucy Benson-Brown, premiering at the Edinburgh Fringe Festival 2014</v>
      </c>
      <c r="C4" s="16">
        <f>VLOOKUP(A4,Datasheet!B:E,3,FALSE)</f>
        <v>1500</v>
      </c>
      <c r="D4" s="16">
        <f>VLOOKUP(A4,Datasheet!B:E,4,FALSE)</f>
        <v>2576</v>
      </c>
      <c r="E4" s="16">
        <f>VLOOKUP(A4,Datasheet!B:Q,16,FALSE)</f>
        <v>33.03</v>
      </c>
      <c r="F4">
        <f>VLOOKUP(A4,Datasheet!B:L,11,FALSE)</f>
        <v>78</v>
      </c>
    </row>
    <row r="5" spans="1:6" x14ac:dyDescent="0.25">
      <c r="A5" t="s">
        <v>3329</v>
      </c>
      <c r="B5" t="str">
        <f>VLOOKUP(A5,Datasheet!B:C,2,FALSE)</f>
        <v>Jestia and Raedon is a brand new romantic comedy play going to the Edinburgh Fringe Festival this summer.</v>
      </c>
      <c r="C5" s="16">
        <f>VLOOKUP(A5,Datasheet!B:E,3,FALSE)</f>
        <v>1000</v>
      </c>
      <c r="D5" s="16">
        <f>VLOOKUP(A5,Datasheet!B:E,4,FALSE)</f>
        <v>1168</v>
      </c>
      <c r="E5" s="16">
        <f>VLOOKUP(A5,Datasheet!B:Q,16,FALSE)</f>
        <v>44.92</v>
      </c>
      <c r="F5">
        <f>VLOOKUP(A5,Datasheet!B:L,11,FALSE)</f>
        <v>26</v>
      </c>
    </row>
    <row r="6" spans="1:6" x14ac:dyDescent="0.25">
      <c r="A6" t="s">
        <v>3221</v>
      </c>
      <c r="B6" t="str">
        <f>VLOOKUP(A6,Datasheet!B:C,2,FALSE)</f>
        <v>A one-man show about love, loss, and motorways, written &amp; performed by Ben Norris. Help us get to the 2015 Edinburgh Fringe and beyond!</v>
      </c>
      <c r="C6" s="16">
        <f>VLOOKUP(A6,Datasheet!B:E,3,FALSE)</f>
        <v>4000</v>
      </c>
      <c r="D6" s="16">
        <f>VLOOKUP(A6,Datasheet!B:E,4,FALSE)</f>
        <v>4137</v>
      </c>
      <c r="E6" s="16">
        <f>VLOOKUP(A6,Datasheet!B:Q,16,FALSE)</f>
        <v>36.61</v>
      </c>
      <c r="F6">
        <f>VLOOKUP(A6,Datasheet!B:L,11,FALSE)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1ED36-9EA2-47A9-80E4-1B7F66BBD9C7}">
  <dimension ref="A1:C22"/>
  <sheetViews>
    <sheetView workbookViewId="0">
      <selection activeCell="B18" sqref="B18"/>
    </sheetView>
  </sheetViews>
  <sheetFormatPr defaultRowHeight="15" x14ac:dyDescent="0.25"/>
  <cols>
    <col min="1" max="1" width="27.28515625" customWidth="1"/>
    <col min="2" max="2" width="11.85546875" style="17" customWidth="1"/>
    <col min="3" max="3" width="11.5703125" style="17" bestFit="1" customWidth="1"/>
  </cols>
  <sheetData>
    <row r="1" spans="1:3" x14ac:dyDescent="0.25">
      <c r="B1" s="17" t="s">
        <v>8343</v>
      </c>
      <c r="C1" s="17" t="s">
        <v>8344</v>
      </c>
    </row>
    <row r="2" spans="1:3" x14ac:dyDescent="0.25">
      <c r="A2" t="s">
        <v>8339</v>
      </c>
      <c r="B2" s="17" t="e">
        <f>AVERAGE(#REF!)</f>
        <v>#REF!</v>
      </c>
      <c r="C2" s="17" t="e">
        <f>AVERAGE(Failed_Goal)</f>
        <v>#REF!</v>
      </c>
    </row>
    <row r="3" spans="1:3" x14ac:dyDescent="0.25">
      <c r="A3" t="s">
        <v>8340</v>
      </c>
      <c r="B3" s="17" t="e">
        <f>MEDIAN(#REF!)</f>
        <v>#REF!</v>
      </c>
      <c r="C3" s="17" t="e">
        <f>MEDIAN(Failed_Goal)</f>
        <v>#REF!</v>
      </c>
    </row>
    <row r="4" spans="1:3" x14ac:dyDescent="0.25">
      <c r="A4" t="s">
        <v>8350</v>
      </c>
      <c r="B4" s="17" t="e">
        <f>_xlfn.STDEV.S(#REF!)</f>
        <v>#REF!</v>
      </c>
      <c r="C4" s="17" t="e">
        <f>_xlfn.STDEV.S(#REF!)</f>
        <v>#REF!</v>
      </c>
    </row>
    <row r="5" spans="1:3" x14ac:dyDescent="0.25">
      <c r="A5" t="s">
        <v>8353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8351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8352</v>
      </c>
      <c r="B7" s="17" t="e">
        <f>B5-B6</f>
        <v>#REF!</v>
      </c>
      <c r="C7" s="17" t="e">
        <f>C5-C6</f>
        <v>#REF!</v>
      </c>
    </row>
    <row r="9" spans="1:3" x14ac:dyDescent="0.25">
      <c r="A9" t="s">
        <v>8341</v>
      </c>
      <c r="B9" s="17" t="e">
        <f>AVERAGE(#REF!)</f>
        <v>#REF!</v>
      </c>
      <c r="C9" s="17" t="e">
        <f>AVERAGE(Failed_Pledge)</f>
        <v>#REF!</v>
      </c>
    </row>
    <row r="10" spans="1:3" x14ac:dyDescent="0.25">
      <c r="A10" t="s">
        <v>8342</v>
      </c>
      <c r="B10" s="17" t="e">
        <f>MEDIAN(#REF!)</f>
        <v>#REF!</v>
      </c>
      <c r="C10" s="17" t="e">
        <f>MEDIAN(Failed_Pledge)</f>
        <v>#REF!</v>
      </c>
    </row>
    <row r="11" spans="1:3" x14ac:dyDescent="0.25">
      <c r="A11" t="s">
        <v>8354</v>
      </c>
      <c r="B11" s="17" t="e">
        <f>_xlfn.STDEV.S(#REF!)</f>
        <v>#REF!</v>
      </c>
      <c r="C11" s="17" t="e">
        <f>_xlfn.STDEV.S(#REF!)</f>
        <v>#REF!</v>
      </c>
    </row>
    <row r="12" spans="1:3" x14ac:dyDescent="0.25">
      <c r="A12" t="s">
        <v>8355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8356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8357</v>
      </c>
      <c r="B14" s="17" t="e">
        <f>B12-B13</f>
        <v>#REF!</v>
      </c>
      <c r="C14" s="17" t="e">
        <f>C12-C13</f>
        <v>#REF!</v>
      </c>
    </row>
    <row r="17" spans="1:2" x14ac:dyDescent="0.25">
      <c r="A17" t="s">
        <v>8339</v>
      </c>
      <c r="B17" s="17">
        <f>AVERAGE('GB Theater Outcomes'!D:D)</f>
        <v>2753.2352941176468</v>
      </c>
    </row>
    <row r="18" spans="1:2" x14ac:dyDescent="0.25">
      <c r="A18" t="s">
        <v>8340</v>
      </c>
      <c r="B18" s="17">
        <f>MEDIAN('GB Theater Outcomes'!D:D)</f>
        <v>1890</v>
      </c>
    </row>
    <row r="19" spans="1:2" x14ac:dyDescent="0.25">
      <c r="A19" t="s">
        <v>8350</v>
      </c>
      <c r="B19" s="17">
        <f>_xlfn.STDEV.S('GB Theater Outcomes'!D:D)</f>
        <v>4611.8393252771157</v>
      </c>
    </row>
    <row r="20" spans="1:2" x14ac:dyDescent="0.25">
      <c r="A20" t="s">
        <v>8353</v>
      </c>
      <c r="B20" s="17">
        <f>_xlfn.QUARTILE.EXC('GB Theater Outcomes'!D:D,3)</f>
        <v>3000</v>
      </c>
    </row>
    <row r="21" spans="1:2" x14ac:dyDescent="0.25">
      <c r="A21" t="s">
        <v>8351</v>
      </c>
      <c r="B21" s="17">
        <f>_xlfn.QUARTILE.EXC('GB Theater Outcomes'!D:D,1)</f>
        <v>700</v>
      </c>
    </row>
    <row r="22" spans="1:2" x14ac:dyDescent="0.25">
      <c r="A22" t="s">
        <v>8352</v>
      </c>
      <c r="B22" s="17">
        <f>B20-B21</f>
        <v>2300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43E8-4EFC-48C9-9618-FDABCC900897}">
  <dimension ref="A1:F6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25.5703125" bestFit="1" customWidth="1"/>
    <col min="9" max="9" width="27.42578125" bestFit="1" customWidth="1"/>
    <col min="10" max="10" width="25.5703125" bestFit="1" customWidth="1"/>
    <col min="11" max="11" width="27.42578125" bestFit="1" customWidth="1"/>
    <col min="12" max="12" width="30.5703125" bestFit="1" customWidth="1"/>
    <col min="13" max="13" width="32.425781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8322</v>
      </c>
      <c r="B3" s="7" t="s">
        <v>8320</v>
      </c>
    </row>
    <row r="4" spans="1:6" x14ac:dyDescent="0.25">
      <c r="A4" s="7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8" t="s">
        <v>8273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5">
      <c r="A6" s="8" t="s">
        <v>8319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F463F-DA09-409C-8975-6544AA015404}">
  <dimension ref="A1:E7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8316</v>
      </c>
      <c r="B2" t="s">
        <v>8321</v>
      </c>
    </row>
    <row r="4" spans="1:5" x14ac:dyDescent="0.25">
      <c r="A4" s="7" t="s">
        <v>8322</v>
      </c>
      <c r="B4" s="7" t="s">
        <v>8320</v>
      </c>
    </row>
    <row r="5" spans="1:5" x14ac:dyDescent="0.25">
      <c r="A5" s="7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8" t="s">
        <v>8274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5">
      <c r="A7" s="8" t="s">
        <v>8319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Datasheet</vt:lpstr>
      <vt:lpstr>Theater Outcomes by Launch Date</vt:lpstr>
      <vt:lpstr>Outcomes Based On Goals</vt:lpstr>
      <vt:lpstr>GB Theater Outcomes</vt:lpstr>
      <vt:lpstr>Edinburg Research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Lesiewicz</cp:lastModifiedBy>
  <dcterms:created xsi:type="dcterms:W3CDTF">2017-04-20T15:17:24Z</dcterms:created>
  <dcterms:modified xsi:type="dcterms:W3CDTF">2021-06-18T02:07:48Z</dcterms:modified>
</cp:coreProperties>
</file>