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marinatextil.sharepoint.com/sites/mrw/Documentos compartidos/PRODUCTE/TEAMWEAR/"/>
    </mc:Choice>
  </mc:AlternateContent>
  <xr:revisionPtr revIDLastSave="63" documentId="14_{1CB8B878-A234-4DDE-B491-67F85204C26E}" xr6:coauthVersionLast="47" xr6:coauthVersionMax="47" xr10:uidLastSave="{4CFACAF1-A17F-45F3-825E-00ED36F9F32C}"/>
  <bookViews>
    <workbookView xWindow="-120" yWindow="-120" windowWidth="29040" windowHeight="15840" xr2:uid="{3C298F04-EE5B-45FF-83B0-550F08A14357}"/>
  </bookViews>
  <sheets>
    <sheet name="REFERENCIA TALLES" sheetId="3" r:id="rId1"/>
    <sheet name="SALT TALLES" sheetId="7" r:id="rId2"/>
    <sheet name="Hoja1" sheetId="5" r:id="rId3"/>
    <sheet name="Test" sheetId="6" r:id="rId4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4" i="3" l="1"/>
  <c r="C23" i="3"/>
  <c r="E23" i="3" s="1"/>
  <c r="C7" i="3" l="1"/>
  <c r="E7" i="3" s="1"/>
  <c r="C8" i="3"/>
  <c r="E8" i="3" s="1"/>
  <c r="D22" i="3"/>
  <c r="D21" i="3"/>
  <c r="C21" i="3"/>
  <c r="E21" i="3" s="1"/>
  <c r="C6" i="3"/>
  <c r="C22" i="3"/>
  <c r="E22" i="3" s="1"/>
  <c r="C20" i="3"/>
  <c r="E20" i="3" s="1"/>
  <c r="C24" i="3"/>
  <c r="E24" i="3" s="1"/>
  <c r="E4" i="3"/>
  <c r="C5" i="3"/>
  <c r="E5" i="3" s="1"/>
  <c r="E6" i="3" l="1"/>
  <c r="C9" i="3"/>
  <c r="F6" i="3" s="1"/>
  <c r="G6" i="3" s="1"/>
  <c r="B12" i="3"/>
  <c r="B13" i="3"/>
  <c r="F7" i="3" l="1"/>
  <c r="G7" i="3" s="1"/>
  <c r="F21" i="3"/>
  <c r="G21" i="3" s="1"/>
  <c r="F8" i="3"/>
  <c r="G8" i="3" s="1"/>
  <c r="F22" i="3"/>
  <c r="G22" i="3" s="1"/>
  <c r="F24" i="3"/>
  <c r="G24" i="3" s="1"/>
  <c r="F23" i="3"/>
  <c r="G23" i="3" s="1"/>
  <c r="F20" i="3"/>
  <c r="G20" i="3" s="1"/>
  <c r="C4" i="7"/>
  <c r="D4" i="7" s="1"/>
  <c r="C8" i="7"/>
  <c r="D8" i="7" s="1"/>
  <c r="C7" i="7"/>
  <c r="D7" i="7" s="1"/>
  <c r="C6" i="7"/>
  <c r="C5" i="7"/>
  <c r="C4" i="5"/>
  <c r="E13" i="6"/>
  <c r="E12" i="6"/>
  <c r="E11" i="6"/>
  <c r="F11" i="6" s="1"/>
  <c r="E10" i="6"/>
  <c r="F10" i="6" s="1"/>
  <c r="E9" i="6"/>
  <c r="E14" i="6" s="1"/>
  <c r="D16" i="6" l="1"/>
  <c r="G12" i="6"/>
  <c r="G13" i="6"/>
  <c r="G9" i="6"/>
  <c r="B13" i="7"/>
  <c r="B12" i="7"/>
  <c r="D5" i="7"/>
  <c r="D6" i="7"/>
  <c r="C9" i="7"/>
  <c r="E5" i="7" s="1"/>
  <c r="F13" i="6"/>
  <c r="D17" i="6"/>
  <c r="G11" i="6"/>
  <c r="F9" i="6"/>
  <c r="F12" i="6"/>
  <c r="D18" i="6"/>
  <c r="G10" i="6"/>
  <c r="F4" i="3" l="1"/>
  <c r="G4" i="3" s="1"/>
  <c r="F5" i="3"/>
  <c r="G5" i="3" s="1"/>
  <c r="D20" i="6"/>
  <c r="B11" i="3"/>
  <c r="B15" i="3" s="1"/>
  <c r="E6" i="7"/>
  <c r="E8" i="7"/>
  <c r="E7" i="7"/>
  <c r="E4" i="7"/>
  <c r="B11" i="7"/>
  <c r="B15" i="7" s="1"/>
  <c r="C8" i="5"/>
  <c r="D8" i="5" s="1"/>
  <c r="C7" i="5"/>
  <c r="C6" i="5"/>
  <c r="C5" i="5"/>
  <c r="B12" i="5" l="1"/>
  <c r="B13" i="5"/>
  <c r="C9" i="5"/>
  <c r="E7" i="5" s="1"/>
  <c r="D5" i="5"/>
  <c r="D6" i="5"/>
  <c r="D4" i="5"/>
  <c r="D7" i="5"/>
  <c r="E8" i="5" l="1"/>
  <c r="E4" i="5"/>
  <c r="B11" i="5"/>
  <c r="B15" i="5" s="1"/>
  <c r="E6" i="5"/>
  <c r="E5" i="5"/>
</calcChain>
</file>

<file path=xl/sharedStrings.xml><?xml version="1.0" encoding="utf-8"?>
<sst xmlns="http://schemas.openxmlformats.org/spreadsheetml/2006/main" count="134" uniqueCount="39">
  <si>
    <t>ALÇADA</t>
  </si>
  <si>
    <t>PES</t>
  </si>
  <si>
    <t>PIT</t>
  </si>
  <si>
    <t>T.MITJA</t>
  </si>
  <si>
    <t>TALLAS</t>
  </si>
  <si>
    <t>CINTURA</t>
  </si>
  <si>
    <t>CADERA</t>
  </si>
  <si>
    <t>MIDES CLIENT</t>
  </si>
  <si>
    <t>MESURES</t>
  </si>
  <si>
    <t>DIFERÈNCIES</t>
  </si>
  <si>
    <t>TALLA TROBADA</t>
  </si>
  <si>
    <t>TALLA FINAL</t>
  </si>
  <si>
    <t>LARGE</t>
  </si>
  <si>
    <t>EXTRASIZE</t>
  </si>
  <si>
    <t>SLIM FIT</t>
  </si>
  <si>
    <t>Talles Client</t>
  </si>
  <si>
    <t>Mesures</t>
  </si>
  <si>
    <t>DIFERENCIA RESPECTE LA T.MITJA</t>
  </si>
  <si>
    <t>HOMBROS</t>
  </si>
  <si>
    <t>BRAÇ</t>
  </si>
  <si>
    <t>INTERIOR BRAÇ</t>
  </si>
  <si>
    <t>COLL</t>
  </si>
  <si>
    <t>BICEPS</t>
  </si>
  <si>
    <t>LLARG TALLE</t>
  </si>
  <si>
    <t>TORÇ</t>
  </si>
  <si>
    <t xml:space="preserve">LLARG </t>
  </si>
  <si>
    <t>CAMA</t>
  </si>
  <si>
    <t>INETRIOR CAMA</t>
  </si>
  <si>
    <t>AVANTBRAÇ</t>
  </si>
  <si>
    <t>ESQUENA + TIRO</t>
  </si>
  <si>
    <t>MUSLO 1</t>
  </si>
  <si>
    <t>MUSLO 2</t>
  </si>
  <si>
    <t>GEMELO</t>
  </si>
  <si>
    <t>CUIXA 1</t>
  </si>
  <si>
    <t>CUIXA 2</t>
  </si>
  <si>
    <t>INT. CAMA</t>
  </si>
  <si>
    <t>Corto</t>
  </si>
  <si>
    <t>Medio</t>
  </si>
  <si>
    <t>Largo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</si>
</sst>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Segoe UI"/>
      <family val="2"/>
    </font>
    <font>
      <b/>
      <u/>
      <sz val="20"/>
      <color theme="1"/>
      <name val="Segoe UI"/>
      <family val="2"/>
    </font>
    <font>
      <u/>
      <sz val="14"/>
      <color theme="1"/>
      <name val="Segoe UI"/>
      <family val="2"/>
    </font>
    <font>
      <b/>
      <sz val="11"/>
      <color theme="1"/>
      <name val="Segoe UI"/>
      <family val="2"/>
    </font>
    <font>
      <b/>
      <sz val="11"/>
      <color theme="1"/>
      <name val="Calibri"/>
      <family val="2"/>
    </font>
    <font>
      <sz val="11"/>
      <color theme="1"/>
      <name val="Calibri"/>
      <family val="2"/>
    </font>
    <font>
      <sz val="11"/>
      <color rgb="FF000000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rgb="FFFFD96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79998168889431442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37">
    <xf numFmtId="0" fontId="0" fillId="0" borderId="0" xfId="0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1" xfId="0" applyFont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0" fontId="1" fillId="3" borderId="1" xfId="0" applyFont="1" applyFill="1" applyBorder="1" applyAlignment="1">
      <alignment horizontal="center" vertical="center"/>
    </xf>
    <xf numFmtId="0" fontId="1" fillId="2" borderId="4" xfId="0" applyFont="1" applyFill="1" applyBorder="1"/>
    <xf numFmtId="0" fontId="0" fillId="0" borderId="5" xfId="0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1" fillId="3" borderId="2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2" fillId="5" borderId="0" xfId="0" applyFont="1" applyFill="1"/>
    <xf numFmtId="0" fontId="3" fillId="5" borderId="0" xfId="0" applyFont="1" applyFill="1"/>
    <xf numFmtId="0" fontId="4" fillId="5" borderId="0" xfId="0" applyFont="1" applyFill="1"/>
    <xf numFmtId="0" fontId="5" fillId="3" borderId="1" xfId="0" applyFont="1" applyFill="1" applyBorder="1" applyAlignment="1">
      <alignment horizontal="center" vertical="center"/>
    </xf>
    <xf numFmtId="0" fontId="5" fillId="5" borderId="0" xfId="0" applyFont="1" applyFill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 vertical="center"/>
    </xf>
    <xf numFmtId="0" fontId="3" fillId="5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2" borderId="4" xfId="0" applyFont="1" applyFill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5" fillId="2" borderId="7" xfId="0" applyFont="1" applyFill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0" fontId="2" fillId="0" borderId="10" xfId="0" applyFont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0" xfId="0" quotePrefix="1" applyFont="1" applyBorder="1" applyAlignment="1">
      <alignment horizontal="center" vertical="center"/>
    </xf>
    <xf numFmtId="0" fontId="5" fillId="0" borderId="16" xfId="0" applyFont="1" applyBorder="1" applyAlignment="1">
      <alignment horizontal="center" vertical="center"/>
    </xf>
    <xf numFmtId="0" fontId="5" fillId="0" borderId="17" xfId="0" applyFont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0" borderId="13" xfId="0" quotePrefix="1" applyFont="1" applyBorder="1" applyAlignment="1">
      <alignment horizontal="center" vertical="center"/>
    </xf>
    <xf numFmtId="0" fontId="2" fillId="0" borderId="8" xfId="0" quotePrefix="1" applyFont="1" applyBorder="1" applyAlignment="1">
      <alignment horizontal="center" vertical="center"/>
    </xf>
    <xf numFmtId="0" fontId="2" fillId="6" borderId="9" xfId="0" applyFont="1" applyFill="1" applyBorder="1" applyAlignment="1">
      <alignment horizontal="center" vertical="center"/>
    </xf>
    <xf numFmtId="0" fontId="2" fillId="6" borderId="11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2" xfId="0" quotePrefix="1" applyFont="1" applyBorder="1" applyAlignment="1">
      <alignment horizontal="center" vertical="center"/>
    </xf>
    <xf numFmtId="0" fontId="5" fillId="3" borderId="6" xfId="0" applyFont="1" applyFill="1" applyBorder="1" applyAlignment="1">
      <alignment horizontal="center" vertical="center" wrapText="1"/>
    </xf>
    <xf numFmtId="0" fontId="5" fillId="3" borderId="22" xfId="0" applyFont="1" applyFill="1" applyBorder="1" applyAlignment="1">
      <alignment horizontal="center" vertical="center" wrapText="1"/>
    </xf>
    <xf numFmtId="0" fontId="5" fillId="0" borderId="23" xfId="0" applyFont="1" applyBorder="1" applyAlignment="1">
      <alignment horizontal="center" vertical="center"/>
    </xf>
    <xf numFmtId="0" fontId="2" fillId="3" borderId="6" xfId="0" applyFont="1" applyFill="1" applyBorder="1" applyAlignment="1">
      <alignment horizontal="center" vertical="center" wrapText="1"/>
    </xf>
    <xf numFmtId="0" fontId="2" fillId="0" borderId="24" xfId="0" quotePrefix="1" applyFont="1" applyBorder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 wrapText="1"/>
    </xf>
    <xf numFmtId="0" fontId="0" fillId="0" borderId="1" xfId="0" quotePrefix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1" fillId="0" borderId="1" xfId="0" applyFont="1" applyBorder="1"/>
    <xf numFmtId="0" fontId="0" fillId="0" borderId="0" xfId="0" applyAlignment="1">
      <alignment horizontal="center" vertical="center"/>
    </xf>
    <xf numFmtId="0" fontId="7" fillId="0" borderId="0" xfId="0" applyFont="1"/>
    <xf numFmtId="0" fontId="1" fillId="0" borderId="0" xfId="0" applyFont="1" applyAlignment="1">
      <alignment vertical="center"/>
    </xf>
    <xf numFmtId="0" fontId="1" fillId="3" borderId="26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164" fontId="0" fillId="0" borderId="0" xfId="0" applyNumberFormat="1"/>
    <xf numFmtId="0" fontId="0" fillId="0" borderId="2" xfId="0" applyBorder="1" applyAlignment="1">
      <alignment horizontal="center" vertical="center"/>
    </xf>
    <xf numFmtId="0" fontId="1" fillId="8" borderId="1" xfId="0" applyFont="1" applyFill="1" applyBorder="1" applyAlignment="1">
      <alignment horizontal="left"/>
    </xf>
    <xf numFmtId="0" fontId="1" fillId="8" borderId="1" xfId="0" applyFont="1" applyFill="1" applyBorder="1"/>
    <xf numFmtId="0" fontId="1" fillId="3" borderId="27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25" xfId="0" applyBorder="1" applyAlignment="1">
      <alignment horizontal="center"/>
    </xf>
    <xf numFmtId="0" fontId="0" fillId="0" borderId="3" xfId="0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2" xfId="0" applyFont="1" applyFill="1" applyBorder="1" applyAlignment="1">
      <alignment horizontal="center" vertical="center"/>
    </xf>
    <xf numFmtId="0" fontId="1" fillId="3" borderId="25" xfId="0" applyFont="1" applyFill="1" applyBorder="1" applyAlignment="1">
      <alignment horizontal="center" vertical="center"/>
    </xf>
    <xf numFmtId="0" fontId="1" fillId="3" borderId="3" xfId="0" applyFont="1" applyFill="1" applyBorder="1" applyAlignment="1">
      <alignment horizontal="center" vertical="center"/>
    </xf>
    <xf numFmtId="0" fontId="1" fillId="3" borderId="27" xfId="0" applyFont="1" applyFill="1" applyBorder="1" applyAlignment="1">
      <alignment horizontal="center" vertical="center"/>
    </xf>
    <xf numFmtId="0" fontId="1" fillId="3" borderId="28" xfId="0" applyFont="1" applyFill="1" applyBorder="1" applyAlignment="1">
      <alignment horizontal="center" vertical="center"/>
    </xf>
    <xf numFmtId="0" fontId="1" fillId="3" borderId="29" xfId="0" applyFont="1" applyFill="1" applyBorder="1" applyAlignment="1">
      <alignment horizontal="center" vertical="center"/>
    </xf>
    <xf numFmtId="0" fontId="1" fillId="3" borderId="30" xfId="0" applyFont="1" applyFill="1" applyBorder="1" applyAlignment="1">
      <alignment horizontal="center" vertical="center"/>
    </xf>
    <xf numFmtId="0" fontId="1" fillId="3" borderId="31" xfId="0" applyFont="1" applyFill="1" applyBorder="1" applyAlignment="1">
      <alignment horizontal="center" vertical="center"/>
    </xf>
    <xf numFmtId="0" fontId="1" fillId="3" borderId="32" xfId="0" applyFont="1" applyFill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5" fillId="2" borderId="19" xfId="0" applyFont="1" applyFill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1" fillId="3" borderId="33" xfId="0" applyFont="1" applyFill="1" applyBorder="1" applyAlignment="1">
      <alignment horizontal="center" vertical="center"/>
    </xf>
    <xf numFmtId="0" fontId="1" fillId="0" borderId="2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1" fillId="0" borderId="11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12" xfId="0" applyBorder="1" applyAlignment="1">
      <alignment horizontal="center"/>
    </xf>
    <xf numFmtId="0" fontId="0" fillId="0" borderId="26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0" fillId="0" borderId="37" xfId="0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2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applyFill="1" applyBorder="1" applyAlignment="1">
      <alignment horizontal="center"/>
    </xf>
    <xf numFmtId="0" fontId="1" fillId="0" borderId="0" xfId="0" applyFont="1" applyFill="1" applyBorder="1" applyAlignment="1">
      <alignment vertical="center"/>
    </xf>
    <xf numFmtId="0" fontId="0" fillId="0" borderId="0" xfId="0" applyFill="1" applyBorder="1" applyAlignment="1"/>
    <xf numFmtId="0" fontId="6" fillId="0" borderId="0" xfId="0" applyFont="1" applyFill="1" applyBorder="1" applyAlignment="1">
      <alignment horizontal="center" vertical="center" wrapText="1"/>
    </xf>
    <xf numFmtId="0" fontId="0" fillId="0" borderId="0" xfId="0" quotePrefix="1" applyFill="1" applyBorder="1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0" fillId="0" borderId="0" xfId="0" applyBorder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1" fillId="3" borderId="35" xfId="0" applyFont="1" applyFill="1" applyBorder="1" applyAlignment="1">
      <alignment horizontal="center" vertical="center"/>
    </xf>
    <xf numFmtId="0" fontId="1" fillId="3" borderId="38" xfId="0" applyFont="1" applyFill="1" applyBorder="1" applyAlignment="1">
      <alignment horizontal="center" vertical="center"/>
    </xf>
    <xf numFmtId="0" fontId="0" fillId="0" borderId="0" xfId="0" applyBorder="1"/>
    <xf numFmtId="0" fontId="1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0" xfId="0" applyFont="1" applyBorder="1"/>
    <xf numFmtId="0" fontId="1" fillId="0" borderId="0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>
      <alignment horizontal="center" vertical="center"/>
    </xf>
  </cellXfs>
  <cellStyles count="1">
    <cellStyle name="Normal" xfId="0" builtinId="0"/>
  </cellStyles>
  <dxfs count="3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FFD96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396876</xdr:colOff>
      <xdr:row>3</xdr:row>
      <xdr:rowOff>198438</xdr:rowOff>
    </xdr:from>
    <xdr:to>
      <xdr:col>7</xdr:col>
      <xdr:colOff>766949</xdr:colOff>
      <xdr:row>23</xdr:row>
      <xdr:rowOff>119063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5816C9DE-3CD6-4BFA-9C77-6A83F8EFED58}"/>
            </a:ext>
          </a:extLst>
        </xdr:cNvPr>
        <xdr:cNvSpPr/>
      </xdr:nvSpPr>
      <xdr:spPr>
        <a:xfrm>
          <a:off x="1120776" y="827088"/>
          <a:ext cx="9018773" cy="4473575"/>
        </a:xfrm>
        <a:prstGeom prst="rect">
          <a:avLst/>
        </a:prstGeom>
        <a:noFill/>
        <a:ln w="28575">
          <a:solidFill>
            <a:schemeClr val="tx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ca-ES" sz="1100"/>
        </a:p>
      </xdr:txBody>
    </xdr:sp>
    <xdr:clientData/>
  </xdr:twoCellAnchor>
  <xdr:twoCellAnchor editAs="oneCell">
    <xdr:from>
      <xdr:col>5</xdr:col>
      <xdr:colOff>233948</xdr:colOff>
      <xdr:row>14</xdr:row>
      <xdr:rowOff>200526</xdr:rowOff>
    </xdr:from>
    <xdr:to>
      <xdr:col>6</xdr:col>
      <xdr:colOff>1064971</xdr:colOff>
      <xdr:row>21</xdr:row>
      <xdr:rowOff>173065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65720CA-7AE4-4D61-93EE-B7AD9670F1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53673" y="3458076"/>
          <a:ext cx="2269298" cy="131556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C1DAE-79AB-48E1-A754-1D7A9E3B7149}">
  <sheetPr>
    <tabColor theme="4"/>
  </sheetPr>
  <dimension ref="A3:AD58"/>
  <sheetViews>
    <sheetView tabSelected="1" zoomScale="96" zoomScaleNormal="96" workbookViewId="0">
      <selection activeCell="B22" sqref="B22"/>
    </sheetView>
  </sheetViews>
  <sheetFormatPr baseColWidth="10" defaultRowHeight="15" x14ac:dyDescent="0.25"/>
  <cols>
    <col min="1" max="1" width="16" customWidth="1"/>
    <col min="2" max="2" width="13" customWidth="1"/>
    <col min="3" max="3" width="9.28515625" customWidth="1"/>
    <col min="4" max="4" width="8.140625" customWidth="1"/>
    <col min="5" max="5" width="13.140625" customWidth="1"/>
    <col min="6" max="7" width="25.42578125" customWidth="1"/>
    <col min="8" max="8" width="25.42578125" style="135" customWidth="1"/>
  </cols>
  <sheetData>
    <row r="3" spans="1:30" ht="30" x14ac:dyDescent="0.25">
      <c r="A3" s="9"/>
      <c r="B3" s="10" t="s">
        <v>7</v>
      </c>
      <c r="C3" s="79" t="s">
        <v>10</v>
      </c>
      <c r="D3" s="81"/>
      <c r="E3" s="15" t="s">
        <v>9</v>
      </c>
      <c r="F3" s="55" t="s">
        <v>17</v>
      </c>
      <c r="G3" s="55"/>
      <c r="H3" s="120"/>
      <c r="J3" s="79" t="s">
        <v>0</v>
      </c>
      <c r="K3" s="80"/>
      <c r="L3" s="81"/>
      <c r="M3" s="2"/>
      <c r="O3" s="79" t="s">
        <v>1</v>
      </c>
      <c r="P3" s="80"/>
      <c r="Q3" s="81"/>
      <c r="R3" s="2"/>
      <c r="S3" s="2"/>
      <c r="T3" s="78" t="s">
        <v>2</v>
      </c>
      <c r="U3" s="78"/>
      <c r="V3" s="78"/>
      <c r="X3" s="78" t="s">
        <v>5</v>
      </c>
      <c r="Y3" s="78"/>
      <c r="Z3" s="78"/>
      <c r="AB3" s="78" t="s">
        <v>6</v>
      </c>
      <c r="AC3" s="78"/>
      <c r="AD3" s="78"/>
    </row>
    <row r="4" spans="1:30" x14ac:dyDescent="0.25">
      <c r="A4" s="68" t="s">
        <v>0</v>
      </c>
      <c r="B4" s="13">
        <v>195</v>
      </c>
      <c r="C4" s="73">
        <f>IF(B4&lt;L5,J5,IF(B4&lt;L6,J6,IF(B4&lt;L7,J7,IF(B4&lt;L8,J8,IF(B4&lt;L9,J9,IF(B4&lt;L10,J10,IF(B4&lt;L11,J11,IF(B4&lt;L12,J12,IF(B4&lt;L13,J13,IF(B4&lt;L14,J14,IF(B4&lt;L15,J15,IF(B4&lt;L16,J16,IF(B4&lt;L17,J17,IF(B4&lt;L18,J18))))))))))))))</f>
        <v>64</v>
      </c>
      <c r="D4" s="75"/>
      <c r="E4" s="54">
        <f>VLOOKUP(C4,$J$5:$L$18,3,FALSE)-B4</f>
        <v>2</v>
      </c>
      <c r="F4" s="56">
        <f>IF(C4&gt;$C$9,VLOOKUP(C9,$J$5:$L$18,3,FALSE)-B4,IF(C4=$C$9,0,VLOOKUP(C9,$J$5:$L$18,2,FALSE)-B4))</f>
        <v>-10</v>
      </c>
      <c r="G4" s="56">
        <f>IF(F4=0,"",F4+B4)</f>
        <v>185</v>
      </c>
      <c r="H4" s="121"/>
      <c r="J4" s="10"/>
      <c r="K4" s="15"/>
      <c r="L4" s="16"/>
      <c r="M4" s="2"/>
      <c r="O4" s="10"/>
      <c r="P4" s="15"/>
      <c r="Q4" s="16"/>
      <c r="R4" s="2"/>
      <c r="S4" s="4"/>
      <c r="T4" s="10"/>
      <c r="U4" s="15"/>
      <c r="V4" s="16"/>
      <c r="X4" s="10"/>
      <c r="Y4" s="15"/>
      <c r="Z4" s="16"/>
      <c r="AB4" s="10"/>
      <c r="AC4" s="15"/>
      <c r="AD4" s="16"/>
    </row>
    <row r="5" spans="1:30" x14ac:dyDescent="0.25">
      <c r="A5" s="68" t="s">
        <v>1</v>
      </c>
      <c r="B5" s="13">
        <v>85</v>
      </c>
      <c r="C5" s="126">
        <f>IF(B5&lt;=Q5,O5,IF(B5&lt;=Q6,O6,IF(B5&lt;=Q7,O7,IF(B5&lt;=Q8,O8,IF(B5&lt;=Q9,O9,IF(B5&lt;=Q10,O10,IF(B5&lt;=Q11,O11,IF(B5&lt;=Q12,O12,IF(B5&lt;=Q13,O13,IF(B5&lt;=Q14,O14,IF(B5&lt;=Q15,O15,IF(B5&lt;=Q16,O16,IF(B5&lt;=Q17,O17,IF(B5&lt;=Q18,O18))))))))))))))</f>
        <v>56</v>
      </c>
      <c r="D5" s="127"/>
      <c r="E5" s="54">
        <f>VLOOKUP(C5,$O$5:$Q$18,3,FALSE)-B5</f>
        <v>5</v>
      </c>
      <c r="F5" s="56">
        <f>IF(C5&gt;$C$9,VLOOKUP(C9,$O$5:$Q$18,3,FALSE)-B5,IF(C5=$C$9,0,VLOOKUP(C9,$O$5:$Q$18,2,FALSE)-B5))</f>
        <v>0</v>
      </c>
      <c r="G5" s="56" t="str">
        <f t="shared" ref="G5:G8" si="0">IF(F5=0,"",F5+B5)</f>
        <v/>
      </c>
      <c r="H5" s="121"/>
      <c r="J5" s="6">
        <v>42</v>
      </c>
      <c r="K5" s="3">
        <v>161</v>
      </c>
      <c r="L5" s="1">
        <v>164</v>
      </c>
      <c r="M5" s="4"/>
      <c r="O5" s="6">
        <v>42</v>
      </c>
      <c r="P5" s="1">
        <v>45</v>
      </c>
      <c r="Q5" s="1">
        <v>50</v>
      </c>
      <c r="R5" s="4"/>
      <c r="S5" s="4"/>
      <c r="T5" s="6">
        <v>42</v>
      </c>
      <c r="U5" s="1">
        <v>72</v>
      </c>
      <c r="V5" s="1">
        <v>80</v>
      </c>
      <c r="X5" s="6">
        <v>42</v>
      </c>
      <c r="Y5" s="1">
        <v>68</v>
      </c>
      <c r="Z5" s="1">
        <v>72</v>
      </c>
      <c r="AB5" s="6">
        <v>42</v>
      </c>
      <c r="AC5" s="1">
        <v>80</v>
      </c>
      <c r="AD5" s="1">
        <v>84</v>
      </c>
    </row>
    <row r="6" spans="1:30" x14ac:dyDescent="0.25">
      <c r="A6" s="68" t="s">
        <v>2</v>
      </c>
      <c r="B6" s="13">
        <v>105</v>
      </c>
      <c r="C6" s="73">
        <f>IF(B6&lt;=V5,T5,IF(B6&lt;=V6,T6,IF(B6&lt;=V7,T7,IF(B6&lt;=V8,T8,IF(B6&lt;=V9,T9,IF(B6&lt;=V10,T10,IF(B6&lt;=V11,T11,IF(B6&lt;=V12,T12,IF(B6&lt;=V13,T13,IF(B6&lt;=V14,T14,IF(B6&lt;=V15,T15,IF(B6&lt;=V16,T16,IF(B6&lt;=V17,T17,IF(B6&lt;=V18,T18))))))))))))))</f>
        <v>54</v>
      </c>
      <c r="D6" s="75"/>
      <c r="E6" s="54">
        <f>VLOOKUP(C6,$T$5:$V$18,3,FALSE)-B6</f>
        <v>3</v>
      </c>
      <c r="F6" s="56">
        <f>IF(C6&gt;$C$9,VLOOKUP(C9,$T$5:$V$18,3,FALSE)-B6,IF(C6=$C$9,0,VLOOKUP(C9,$T$5:$V$18,2,FALSE)-B6))</f>
        <v>3</v>
      </c>
      <c r="G6" s="56">
        <f t="shared" si="0"/>
        <v>108</v>
      </c>
      <c r="H6" s="121"/>
      <c r="J6" s="6">
        <v>44</v>
      </c>
      <c r="K6" s="3">
        <v>164</v>
      </c>
      <c r="L6" s="1">
        <v>167</v>
      </c>
      <c r="M6" s="4"/>
      <c r="O6" s="6">
        <v>44</v>
      </c>
      <c r="P6" s="1">
        <v>50</v>
      </c>
      <c r="Q6" s="1">
        <v>55</v>
      </c>
      <c r="R6" s="4"/>
      <c r="S6" s="4"/>
      <c r="T6" s="6">
        <v>44</v>
      </c>
      <c r="U6" s="1">
        <v>80</v>
      </c>
      <c r="V6" s="1">
        <v>88</v>
      </c>
      <c r="X6" s="6">
        <v>44</v>
      </c>
      <c r="Y6" s="1">
        <v>72</v>
      </c>
      <c r="Z6" s="1">
        <v>76</v>
      </c>
      <c r="AB6" s="6">
        <v>44</v>
      </c>
      <c r="AC6" s="1">
        <v>84</v>
      </c>
      <c r="AD6" s="1">
        <v>88</v>
      </c>
    </row>
    <row r="7" spans="1:30" x14ac:dyDescent="0.25">
      <c r="A7" s="68" t="s">
        <v>5</v>
      </c>
      <c r="B7" s="13">
        <v>100</v>
      </c>
      <c r="C7" s="73">
        <f>IF(B7&lt;Z5,X5,IF(B7&lt;Z6,X6,IF(B7&lt;Z7,X7,IF(B7&lt;Z8,X8,IF(B7&lt;Z9,X9,IF(B7&lt;Z10,X10,IF(B7&lt;Z11,X11,IF(B7&lt;Z12,X12,IF(B7&lt;Z13,X13,IF(B7&lt;Z14,X14,IF(B7&lt;Z15,X15,IF(B7&lt;Z16,X16,IF(B7&lt;Z17,X17,IF(B7&lt;Z18,X18))))))))))))))</f>
        <v>58</v>
      </c>
      <c r="D7" s="75"/>
      <c r="E7" s="54">
        <f>VLOOKUP(C7,$X$5:$Z$18,3,FALSE)-B7</f>
        <v>4</v>
      </c>
      <c r="F7" s="56">
        <f>IF(C7&gt;$C$9,VLOOKUP(C9,$X$5:$Z$18,3,FALSE)-B7,IF(C7=$C$9,0,VLOOKUP(C9,$X$5:$Z$18,2,FALSE)-B7))</f>
        <v>0</v>
      </c>
      <c r="G7" s="56" t="str">
        <f t="shared" si="0"/>
        <v/>
      </c>
      <c r="H7" s="121"/>
      <c r="J7" s="6">
        <v>46</v>
      </c>
      <c r="K7" s="3">
        <v>167</v>
      </c>
      <c r="L7" s="1">
        <v>170</v>
      </c>
      <c r="M7" s="4"/>
      <c r="O7" s="6">
        <v>46</v>
      </c>
      <c r="P7" s="1">
        <v>55</v>
      </c>
      <c r="Q7" s="1">
        <v>60</v>
      </c>
      <c r="R7" s="4"/>
      <c r="S7" s="4"/>
      <c r="T7" s="6">
        <v>46</v>
      </c>
      <c r="U7" s="1">
        <v>88</v>
      </c>
      <c r="V7" s="1">
        <v>92</v>
      </c>
      <c r="X7" s="6">
        <v>46</v>
      </c>
      <c r="Y7" s="1">
        <v>76</v>
      </c>
      <c r="Z7" s="1">
        <v>80</v>
      </c>
      <c r="AB7" s="6">
        <v>46</v>
      </c>
      <c r="AC7" s="1">
        <v>88</v>
      </c>
      <c r="AD7" s="1">
        <v>92</v>
      </c>
    </row>
    <row r="8" spans="1:30" x14ac:dyDescent="0.25">
      <c r="A8" s="68" t="s">
        <v>6</v>
      </c>
      <c r="B8" s="13">
        <v>105</v>
      </c>
      <c r="C8" s="73">
        <f>IF(B8&lt;=AD5,AB5,IF(B8&lt;=AD6,AB6,IF(B8&lt;=AD7,AB7,IF(B8&lt;=AD8,AB8,IF(B8&lt;=AD9,AB9,IF(B8&lt;=AD10,AB10,IF(B8&lt;=AD11,AB11,IF(B8&lt;=AD12,AB12,IF(B8&lt;=AD13,AB13,IF(B8&lt;=AD14,AB14,IF(B8&lt;=AD15,AB15,IF(B8&lt;=AD16,AB16,IF(B8&lt;=AD17,AB17,IF(B8&lt;=AD18,AB18))))))))))))))</f>
        <v>54</v>
      </c>
      <c r="D8" s="75"/>
      <c r="E8" s="54">
        <f>VLOOKUP(C8,$AB$5:$AD$18,3,FALSE)-B8</f>
        <v>3</v>
      </c>
      <c r="F8" s="56">
        <f>IF(C8&gt;$C$9,VLOOKUP(C9,$AB$5:$AD$18,3,FALSE)-B8,IF(C8=$C$9,0,VLOOKUP(C9,$AB$5:$AD$18,2,FALSE)-B8))</f>
        <v>3</v>
      </c>
      <c r="G8" s="56">
        <f t="shared" si="0"/>
        <v>108</v>
      </c>
      <c r="H8" s="121"/>
      <c r="J8" s="6">
        <v>48</v>
      </c>
      <c r="K8" s="3">
        <v>170</v>
      </c>
      <c r="L8" s="1">
        <v>173</v>
      </c>
      <c r="M8" s="4"/>
      <c r="O8" s="6">
        <v>48</v>
      </c>
      <c r="P8" s="1">
        <v>60</v>
      </c>
      <c r="Q8" s="1">
        <v>68</v>
      </c>
      <c r="R8" s="4"/>
      <c r="S8" s="4"/>
      <c r="T8" s="6">
        <v>48</v>
      </c>
      <c r="U8" s="1">
        <v>92</v>
      </c>
      <c r="V8" s="1">
        <v>96</v>
      </c>
      <c r="X8" s="6">
        <v>48</v>
      </c>
      <c r="Y8" s="1">
        <v>80</v>
      </c>
      <c r="Z8" s="1">
        <v>84</v>
      </c>
      <c r="AB8" s="6">
        <v>48</v>
      </c>
      <c r="AC8" s="1">
        <v>92</v>
      </c>
      <c r="AD8" s="1">
        <v>96</v>
      </c>
    </row>
    <row r="9" spans="1:30" x14ac:dyDescent="0.25">
      <c r="A9" s="72" t="s">
        <v>3</v>
      </c>
      <c r="B9" s="72"/>
      <c r="C9" s="114">
        <f>MEDIAN(C4:C8)</f>
        <v>56</v>
      </c>
      <c r="D9" s="115"/>
      <c r="E9" s="115"/>
      <c r="F9" s="115"/>
      <c r="G9" s="116"/>
      <c r="H9" s="134"/>
      <c r="J9" s="6">
        <v>50</v>
      </c>
      <c r="K9" s="3">
        <v>173</v>
      </c>
      <c r="L9" s="1">
        <v>176</v>
      </c>
      <c r="M9" s="4"/>
      <c r="O9" s="6">
        <v>50</v>
      </c>
      <c r="P9" s="1">
        <v>68</v>
      </c>
      <c r="Q9" s="1">
        <v>72</v>
      </c>
      <c r="R9" s="4"/>
      <c r="S9" s="4"/>
      <c r="T9" s="6">
        <v>50</v>
      </c>
      <c r="U9" s="1">
        <v>96</v>
      </c>
      <c r="V9" s="1">
        <v>100</v>
      </c>
      <c r="X9" s="6">
        <v>50</v>
      </c>
      <c r="Y9" s="1">
        <v>84</v>
      </c>
      <c r="Z9" s="1">
        <v>88</v>
      </c>
      <c r="AB9" s="6">
        <v>50</v>
      </c>
      <c r="AC9" s="1">
        <v>96</v>
      </c>
      <c r="AD9" s="1">
        <v>100</v>
      </c>
    </row>
    <row r="10" spans="1:30" x14ac:dyDescent="0.25">
      <c r="J10" s="6">
        <v>52</v>
      </c>
      <c r="K10" s="3">
        <v>176</v>
      </c>
      <c r="L10" s="1">
        <v>179</v>
      </c>
      <c r="M10" s="4"/>
      <c r="O10" s="6">
        <v>52</v>
      </c>
      <c r="P10" s="1">
        <v>72</v>
      </c>
      <c r="Q10" s="1">
        <v>78</v>
      </c>
      <c r="R10" s="4"/>
      <c r="S10" s="4"/>
      <c r="T10" s="6">
        <v>52</v>
      </c>
      <c r="U10" s="1">
        <v>100</v>
      </c>
      <c r="V10" s="1">
        <v>104</v>
      </c>
      <c r="X10" s="6">
        <v>52</v>
      </c>
      <c r="Y10" s="1">
        <v>88</v>
      </c>
      <c r="Z10" s="1">
        <v>92</v>
      </c>
      <c r="AB10" s="6">
        <v>52</v>
      </c>
      <c r="AC10" s="1">
        <v>100</v>
      </c>
      <c r="AD10" s="1">
        <v>104</v>
      </c>
    </row>
    <row r="11" spans="1:30" x14ac:dyDescent="0.25">
      <c r="A11" s="8" t="s">
        <v>12</v>
      </c>
      <c r="B11" s="1" t="str">
        <f>IF(C4&gt;C9,"L","")</f>
        <v>L</v>
      </c>
      <c r="J11" s="6">
        <v>54</v>
      </c>
      <c r="K11" s="3">
        <v>179</v>
      </c>
      <c r="L11" s="1">
        <v>182</v>
      </c>
      <c r="M11" s="4"/>
      <c r="O11" s="6">
        <v>54</v>
      </c>
      <c r="P11" s="1">
        <v>78</v>
      </c>
      <c r="Q11" s="1">
        <v>84</v>
      </c>
      <c r="R11" s="4"/>
      <c r="S11" s="4"/>
      <c r="T11" s="6">
        <v>54</v>
      </c>
      <c r="U11" s="1">
        <v>104</v>
      </c>
      <c r="V11" s="1">
        <v>108</v>
      </c>
      <c r="X11" s="6">
        <v>54</v>
      </c>
      <c r="Y11" s="1">
        <v>92</v>
      </c>
      <c r="Z11" s="1">
        <v>96</v>
      </c>
      <c r="AB11" s="6">
        <v>54</v>
      </c>
      <c r="AC11" s="1">
        <v>104</v>
      </c>
      <c r="AD11" s="1">
        <v>108</v>
      </c>
    </row>
    <row r="12" spans="1:30" x14ac:dyDescent="0.25">
      <c r="A12" s="8" t="s">
        <v>13</v>
      </c>
      <c r="B12" s="1" t="str">
        <f>IF(C5&lt;C7,"EX","")</f>
        <v>EX</v>
      </c>
      <c r="J12" s="6">
        <v>56</v>
      </c>
      <c r="K12" s="3">
        <v>182</v>
      </c>
      <c r="L12" s="1">
        <v>185</v>
      </c>
      <c r="M12" s="4"/>
      <c r="O12" s="6">
        <v>56</v>
      </c>
      <c r="P12" s="1">
        <v>84</v>
      </c>
      <c r="Q12" s="1">
        <v>90</v>
      </c>
      <c r="R12" s="4"/>
      <c r="S12" s="4"/>
      <c r="T12" s="6">
        <v>56</v>
      </c>
      <c r="U12" s="1">
        <v>108</v>
      </c>
      <c r="V12" s="1">
        <v>112</v>
      </c>
      <c r="X12" s="6">
        <v>56</v>
      </c>
      <c r="Y12" s="1">
        <v>96</v>
      </c>
      <c r="Z12" s="1">
        <v>100</v>
      </c>
      <c r="AB12" s="6">
        <v>56</v>
      </c>
      <c r="AC12" s="1">
        <v>108</v>
      </c>
      <c r="AD12" s="1">
        <v>112</v>
      </c>
    </row>
    <row r="13" spans="1:30" x14ac:dyDescent="0.25">
      <c r="A13" s="8" t="s">
        <v>14</v>
      </c>
      <c r="B13" s="1" t="str">
        <f>IF(C7&lt;C5,"S","")</f>
        <v/>
      </c>
      <c r="J13" s="6">
        <v>58</v>
      </c>
      <c r="K13" s="3">
        <v>185</v>
      </c>
      <c r="L13" s="1">
        <v>188</v>
      </c>
      <c r="M13" s="4"/>
      <c r="O13" s="6">
        <v>58</v>
      </c>
      <c r="P13" s="1">
        <v>90</v>
      </c>
      <c r="Q13" s="1">
        <v>96</v>
      </c>
      <c r="R13" s="4"/>
      <c r="S13" s="4"/>
      <c r="T13" s="6">
        <v>58</v>
      </c>
      <c r="U13" s="1">
        <v>112</v>
      </c>
      <c r="V13" s="1">
        <v>116</v>
      </c>
      <c r="X13" s="6">
        <v>58</v>
      </c>
      <c r="Y13" s="1">
        <v>100</v>
      </c>
      <c r="Z13" s="1">
        <v>104</v>
      </c>
      <c r="AB13" s="6">
        <v>58</v>
      </c>
      <c r="AC13" s="1">
        <v>112</v>
      </c>
      <c r="AD13" s="1">
        <v>116</v>
      </c>
    </row>
    <row r="14" spans="1:30" ht="15.75" thickBot="1" x14ac:dyDescent="0.3">
      <c r="J14" s="6">
        <v>60</v>
      </c>
      <c r="K14" s="3">
        <v>188</v>
      </c>
      <c r="L14" s="1">
        <v>191</v>
      </c>
      <c r="M14" s="4"/>
      <c r="O14" s="6">
        <v>60</v>
      </c>
      <c r="P14" s="1">
        <v>96</v>
      </c>
      <c r="Q14" s="1">
        <v>102</v>
      </c>
      <c r="R14" s="4"/>
      <c r="S14" s="4"/>
      <c r="T14" s="6">
        <v>60</v>
      </c>
      <c r="U14" s="1">
        <v>116</v>
      </c>
      <c r="V14" s="1">
        <v>120</v>
      </c>
      <c r="X14" s="6">
        <v>60</v>
      </c>
      <c r="Y14" s="1">
        <v>104</v>
      </c>
      <c r="Z14" s="1">
        <v>108</v>
      </c>
      <c r="AB14" s="6">
        <v>60</v>
      </c>
      <c r="AC14" s="1">
        <v>116</v>
      </c>
      <c r="AD14" s="1">
        <v>120</v>
      </c>
    </row>
    <row r="15" spans="1:30" ht="15.75" thickBot="1" x14ac:dyDescent="0.3">
      <c r="A15" s="11" t="s">
        <v>11</v>
      </c>
      <c r="B15" s="113" t="str">
        <f>C9&amp;B11&amp;B12&amp;B13</f>
        <v>56LEX</v>
      </c>
      <c r="J15" s="6">
        <v>62</v>
      </c>
      <c r="K15" s="3">
        <v>191</v>
      </c>
      <c r="L15" s="1">
        <v>194</v>
      </c>
      <c r="M15" s="4"/>
      <c r="O15" s="6">
        <v>62</v>
      </c>
      <c r="P15" s="1">
        <v>102</v>
      </c>
      <c r="Q15" s="1">
        <v>108</v>
      </c>
      <c r="R15" s="4"/>
      <c r="S15" s="4"/>
      <c r="T15" s="6">
        <v>62</v>
      </c>
      <c r="U15" s="1">
        <v>120</v>
      </c>
      <c r="V15" s="1">
        <v>124</v>
      </c>
      <c r="X15" s="6">
        <v>62</v>
      </c>
      <c r="Y15" s="1">
        <v>108</v>
      </c>
      <c r="Z15" s="1">
        <v>112</v>
      </c>
      <c r="AB15" s="6">
        <v>62</v>
      </c>
      <c r="AC15" s="1">
        <v>120</v>
      </c>
      <c r="AD15" s="1">
        <v>124</v>
      </c>
    </row>
    <row r="16" spans="1:30" x14ac:dyDescent="0.25">
      <c r="J16" s="6">
        <v>64</v>
      </c>
      <c r="K16" s="3">
        <v>194</v>
      </c>
      <c r="L16" s="1">
        <v>197</v>
      </c>
      <c r="M16" s="4"/>
      <c r="O16" s="6">
        <v>64</v>
      </c>
      <c r="P16" s="1">
        <v>108</v>
      </c>
      <c r="Q16" s="1">
        <v>114</v>
      </c>
      <c r="R16" s="4"/>
      <c r="S16" s="4"/>
      <c r="T16" s="6">
        <v>64</v>
      </c>
      <c r="U16" s="1">
        <v>124</v>
      </c>
      <c r="V16" s="1">
        <v>128</v>
      </c>
      <c r="X16" s="6">
        <v>64</v>
      </c>
      <c r="Y16" s="1">
        <v>112</v>
      </c>
      <c r="Z16" s="1">
        <v>116</v>
      </c>
      <c r="AB16" s="6">
        <v>64</v>
      </c>
      <c r="AC16" s="1">
        <v>124</v>
      </c>
      <c r="AD16" s="1">
        <v>128</v>
      </c>
    </row>
    <row r="17" spans="1:30" x14ac:dyDescent="0.25">
      <c r="J17" s="6">
        <v>66</v>
      </c>
      <c r="K17" s="3">
        <v>197</v>
      </c>
      <c r="L17" s="1">
        <v>200</v>
      </c>
      <c r="M17" s="4"/>
      <c r="O17" s="6">
        <v>66</v>
      </c>
      <c r="P17" s="1">
        <v>114</v>
      </c>
      <c r="Q17" s="1">
        <v>120</v>
      </c>
      <c r="R17" s="4"/>
      <c r="S17" s="4"/>
      <c r="T17" s="6">
        <v>66</v>
      </c>
      <c r="U17" s="1">
        <v>128</v>
      </c>
      <c r="V17" s="1">
        <v>132</v>
      </c>
      <c r="X17" s="6">
        <v>66</v>
      </c>
      <c r="Y17" s="1">
        <v>116</v>
      </c>
      <c r="Z17" s="1">
        <v>120</v>
      </c>
      <c r="AB17" s="6">
        <v>66</v>
      </c>
      <c r="AC17" s="1">
        <v>128</v>
      </c>
      <c r="AD17" s="1">
        <v>132</v>
      </c>
    </row>
    <row r="18" spans="1:30" x14ac:dyDescent="0.25">
      <c r="J18" s="6">
        <v>68</v>
      </c>
      <c r="K18" s="3">
        <v>200</v>
      </c>
      <c r="L18" s="1">
        <v>203</v>
      </c>
      <c r="M18" s="4"/>
      <c r="O18" s="6">
        <v>68</v>
      </c>
      <c r="P18" s="1">
        <v>120</v>
      </c>
      <c r="Q18" s="1">
        <v>124</v>
      </c>
      <c r="R18" s="4"/>
      <c r="T18" s="6">
        <v>68</v>
      </c>
      <c r="U18" s="1">
        <v>132</v>
      </c>
      <c r="V18" s="1">
        <v>136</v>
      </c>
      <c r="X18" s="6">
        <v>68</v>
      </c>
      <c r="Y18" s="1">
        <v>120</v>
      </c>
      <c r="Z18" s="1">
        <v>124</v>
      </c>
      <c r="AB18" s="6">
        <v>68</v>
      </c>
      <c r="AC18" s="1">
        <v>136</v>
      </c>
      <c r="AD18" s="1">
        <v>140</v>
      </c>
    </row>
    <row r="19" spans="1:30" ht="30" x14ac:dyDescent="0.25">
      <c r="A19" s="9"/>
      <c r="B19" s="10" t="s">
        <v>7</v>
      </c>
      <c r="C19" s="79" t="s">
        <v>10</v>
      </c>
      <c r="D19" s="81"/>
      <c r="E19" s="15" t="s">
        <v>9</v>
      </c>
      <c r="F19" s="55" t="s">
        <v>17</v>
      </c>
      <c r="G19" s="55"/>
      <c r="H19" s="120"/>
    </row>
    <row r="20" spans="1:30" x14ac:dyDescent="0.25">
      <c r="A20" s="69" t="s">
        <v>18</v>
      </c>
      <c r="B20" s="64">
        <v>46</v>
      </c>
      <c r="C20" s="123">
        <f>IF(B20&lt;=L23,J23,IF(B20&lt;=L24,J24,IF(B20&lt;=L25,J25,IF(B20&lt;=L26,J26,IF(B20&lt;=L27,J27,IF(B20&lt;=L28,J28,IF(B20&lt;=L29,J29,IF(B20&lt;=L30,J30,IF(B20&lt;=L31,J31,IF(B20&lt;=L32,J32,IF(B20&lt;=L33,J33,IF(B20&lt;=L34,J34,IF(B20&lt;=L35,J35,IF(B20&lt;=L36,J36))))))))))))))</f>
        <v>50</v>
      </c>
      <c r="D20" s="124"/>
      <c r="E20" s="3">
        <f>VLOOKUP(C20,$J$23:$L$36,3,FALSE)-B20</f>
        <v>1</v>
      </c>
      <c r="F20" s="3">
        <f>IF(C20&gt;$C$9,VLOOKUP(C9,$J$23:$L$36,3,FALSE)-B20,IF(C20=$C$9,0,VLOOKUP(C9,$J$23:$L$36,2,FALSE)-B20))</f>
        <v>2</v>
      </c>
      <c r="G20" s="3">
        <f>IF(F20=0,"",F20+B20)</f>
        <v>48</v>
      </c>
      <c r="H20" s="136"/>
      <c r="J20" s="82" t="s">
        <v>18</v>
      </c>
      <c r="K20" s="83"/>
      <c r="L20" s="84"/>
      <c r="M20" s="2"/>
      <c r="N20" s="82" t="s">
        <v>19</v>
      </c>
      <c r="O20" s="83"/>
      <c r="P20" s="83"/>
      <c r="Q20" s="84"/>
      <c r="R20" s="2"/>
      <c r="S20" s="82" t="s">
        <v>35</v>
      </c>
      <c r="T20" s="83"/>
      <c r="U20" s="83"/>
      <c r="V20" s="84"/>
      <c r="X20" s="82" t="s">
        <v>33</v>
      </c>
      <c r="Y20" s="83"/>
      <c r="Z20" s="84"/>
      <c r="AB20" s="82" t="s">
        <v>34</v>
      </c>
      <c r="AC20" s="83"/>
      <c r="AD20" s="84"/>
    </row>
    <row r="21" spans="1:30" x14ac:dyDescent="0.25">
      <c r="A21" s="69" t="s">
        <v>19</v>
      </c>
      <c r="B21" s="64">
        <v>60</v>
      </c>
      <c r="C21" s="65" t="str">
        <f>IF(B21&lt;=Q23,N23,IF(B21&lt;=Q24,N23,IF(B21&lt;=Q25,N23,IF(B21&lt;=Q26,N23,IF(B21&lt;=Q27,N27,IF(B21&lt;=Q28,N27,IF(B21&lt;=Q29,N27,IF(B21&lt;=Q30,N27,IF(B21&lt;=Q31,N31,IF(B21&lt;=Q32,N31,IF(B21&lt;=Q33,N31,IF(B21&lt;=Q34,N31,IF(B21&lt;=Q35,N31,IF(B21&lt;=Q36,N31))))))))))))))</f>
        <v>Corto</v>
      </c>
      <c r="D21" s="65">
        <f>IF(B21&lt;=Q23,O23,IF(B21&lt;=Q24,O24,IF(B21&lt;=Q25,O25,IF(B21&lt;=Q26,O26,IF(B21&lt;=Q27,O27,IF(B21&lt;=Q28,O28,IF(B21&lt;=Q29,O29,IF(B21&lt;=Q30,O30,IF(B21&lt;=Q31,O31,IF(B21&lt;=Q32,O32,IF(B21&lt;=Q33,O33,IF(B21&lt;=Q34,O34,IF(B21&lt;=Q35,O35,IF(B21&lt;=Q36,O36))))))))))))))</f>
        <v>42</v>
      </c>
      <c r="E21" s="3">
        <f>VLOOKUP(C21,$N$23:$Q$36,3,FALSE)-B21</f>
        <v>0</v>
      </c>
      <c r="F21" s="3">
        <f>IF(D21&gt;$C$9,VLOOKUP(C9,$O$23:$Q$36,3,FALSE)-B21,IF(D21=$C$9,0,VLOOKUP(C9,$O$23:$Q$36,2,FALSE)-B21))</f>
        <v>6</v>
      </c>
      <c r="G21" s="3">
        <f t="shared" ref="G21:G24" si="1">IF(F21=0,"",F21+B21)</f>
        <v>66</v>
      </c>
      <c r="H21" s="136"/>
      <c r="J21" s="85"/>
      <c r="K21" s="86"/>
      <c r="L21" s="87"/>
      <c r="M21" s="2"/>
      <c r="N21" s="85"/>
      <c r="O21" s="86"/>
      <c r="P21" s="86"/>
      <c r="Q21" s="87"/>
      <c r="R21" s="2"/>
      <c r="S21" s="85"/>
      <c r="T21" s="86"/>
      <c r="U21" s="86"/>
      <c r="V21" s="87"/>
      <c r="X21" s="85"/>
      <c r="Y21" s="86"/>
      <c r="Z21" s="87"/>
      <c r="AB21" s="85"/>
      <c r="AC21" s="86"/>
      <c r="AD21" s="87"/>
    </row>
    <row r="22" spans="1:30" ht="15.75" thickBot="1" x14ac:dyDescent="0.3">
      <c r="A22" s="69" t="s">
        <v>27</v>
      </c>
      <c r="B22" s="64">
        <v>82</v>
      </c>
      <c r="C22" s="65" t="str">
        <f>IF(B22&lt;=V23,S23,IF(B22&lt;=V24,S23,IF(B22&lt;=V25,S23,IF(B22&lt;=V26,S23,IF(B22&lt;=V27,S27,IF(B22&lt;=V28,S27,IF(B22&lt;=V29,S27,IF(B22&lt;=V30,S27,IF(B22&lt;=V31,S31,IF(B22&lt;=V32,S31,IF(B22&lt;=V33,S31,IF(B22&lt;=V34,S31,IF(B22&lt;=V35,S31,IF(B22&lt;=V36,S31))))))))))))))</f>
        <v>Largo</v>
      </c>
      <c r="D22" s="65">
        <f>IF(B22&lt;=V23,T23,IF(B22&lt;=V24,T24,IF(B22&lt;=V25,T25,IF(B22&lt;=V26,T26,IF(B22&lt;=V27,T27,IF(B22&lt;=V28,T28,IF(B22&lt;=V29,T29,IF(B22&lt;=V30,T30,IF(B22&lt;=V31,T31,IF(B22&lt;=V32,T32,IF(B22&lt;=V33,T33,IF(B22&lt;=V34,T34,IF(B22&lt;=V35,T35,IF(B22&lt;=V36,T36))))))))))))))</f>
        <v>64</v>
      </c>
      <c r="E22" s="3">
        <f>VLOOKUP(C22,$S$23:$V$36,3,FALSE)-B22</f>
        <v>-4</v>
      </c>
      <c r="F22" s="3">
        <f>IF(D22&gt;$C$9,VLOOKUP(C9,$T$23:$V$36,3,FALSE)-B22,IF(D22=$C$9,0,VLOOKUP(C9,$T$23:$V$36,2,FALSE)-B22))</f>
        <v>-4</v>
      </c>
      <c r="G22" s="3">
        <f t="shared" si="1"/>
        <v>78</v>
      </c>
      <c r="H22" s="136"/>
      <c r="J22" s="63"/>
      <c r="K22" s="79"/>
      <c r="L22" s="81"/>
      <c r="M22" s="2"/>
      <c r="N22" s="96"/>
      <c r="O22" s="96"/>
      <c r="P22" s="128"/>
      <c r="Q22" s="129"/>
      <c r="R22" s="2"/>
      <c r="S22" s="96"/>
      <c r="T22" s="96"/>
      <c r="U22" s="70"/>
      <c r="V22" s="71"/>
      <c r="X22" s="10"/>
      <c r="Y22" s="15"/>
      <c r="Z22" s="16"/>
      <c r="AB22" s="10"/>
      <c r="AC22" s="15"/>
      <c r="AD22" s="16"/>
    </row>
    <row r="23" spans="1:30" x14ac:dyDescent="0.25">
      <c r="A23" s="69" t="s">
        <v>33</v>
      </c>
      <c r="B23" s="64">
        <v>60</v>
      </c>
      <c r="C23" s="123">
        <f>IF(B23&lt;=Z23,X23,IF(B23&lt;=Z24,X24,IF(B23&lt;=Z25,X25,IF(B23&lt;=Z26,X26,IF(B23&lt;=Z27,X27,IF(B23&lt;=Z28,X28,IF(B23&lt;=Z29,X29,IF(B23&lt;=Z30,X30,IF(B23&lt;=Z31,X31,IF(B23&lt;=Z32,X32,IF(B23&lt;=Z33,X33,IF(B23&lt;=Z34,X34,IF(B23&lt;=Z35,X35,IF(B23&lt;=Z36,X36))))))))))))))</f>
        <v>50</v>
      </c>
      <c r="D23" s="124"/>
      <c r="E23" s="3">
        <f>VLOOKUP(C23,$X$23:$Z$36,3,FALSE)-B23</f>
        <v>1</v>
      </c>
      <c r="F23" s="1">
        <f>IF(C23&gt;$C$9,VLOOKUP(C9,$X$23:$Z$36,3,FALSE)-B23,IF(C23=$C$9,0,VLOOKUP(C9,$X$23:$Z$36,2,FALSE)-B23))</f>
        <v>6</v>
      </c>
      <c r="G23" s="3">
        <f t="shared" si="1"/>
        <v>66</v>
      </c>
      <c r="H23" s="117"/>
      <c r="J23" s="6">
        <v>42</v>
      </c>
      <c r="K23" s="3">
        <v>39</v>
      </c>
      <c r="L23" s="1">
        <v>42</v>
      </c>
      <c r="M23" s="4"/>
      <c r="N23" s="98" t="s">
        <v>36</v>
      </c>
      <c r="O23" s="99">
        <v>42</v>
      </c>
      <c r="P23" s="100">
        <v>60</v>
      </c>
      <c r="Q23" s="101">
        <v>61</v>
      </c>
      <c r="R23" s="4"/>
      <c r="S23" s="98" t="s">
        <v>36</v>
      </c>
      <c r="T23" s="99">
        <v>42</v>
      </c>
      <c r="U23" s="109">
        <v>69</v>
      </c>
      <c r="V23" s="101">
        <v>70</v>
      </c>
      <c r="X23" s="6">
        <v>42</v>
      </c>
      <c r="Y23" s="3">
        <v>51</v>
      </c>
      <c r="Z23" s="1">
        <v>53</v>
      </c>
      <c r="AB23" s="6">
        <v>42</v>
      </c>
      <c r="AC23" s="3">
        <v>44</v>
      </c>
      <c r="AD23" s="1">
        <v>48</v>
      </c>
    </row>
    <row r="24" spans="1:30" x14ac:dyDescent="0.25">
      <c r="A24" s="69" t="s">
        <v>34</v>
      </c>
      <c r="B24" s="64">
        <v>53</v>
      </c>
      <c r="C24" s="123">
        <f>IF(B24&lt;=AD23,AB23,IF(B24&lt;=AD24,AB24,IF(B24&lt;=AD25,AB25,IF(B24&lt;=AD26,AB26,IF(B24&lt;=AD27,AB27,IF(B24&lt;=AD28,AB28,IF(B24&lt;=AD29,AB29,IF(B24&lt;=AD30,AB30,IF(B24&lt;=AD31,AB31,IF(B24&lt;=AD32,AB32,IF(B24&lt;=AD33,AB33,IF(B24&lt;=AD34,AB34,IF(B24&lt;=AD35,AB35,IF(B24&lt;=AD36,AB36))))))))))))))</f>
        <v>48</v>
      </c>
      <c r="D24" s="124"/>
      <c r="E24" s="3">
        <f>VLOOKUP(C24,$AB$23:$AD$36,3,FALSE)-B24</f>
        <v>1</v>
      </c>
      <c r="F24" s="65">
        <f>IF(C24&gt;$C$9,VLOOKUP(C9,$AB$23:$AD$36,3,FALSE)-B24,IF(C24=$C$9,0,VLOOKUP(C9,$AB$23:$AD$36,2,FALSE)-B24))</f>
        <v>7</v>
      </c>
      <c r="G24" s="3">
        <f t="shared" si="1"/>
        <v>60</v>
      </c>
      <c r="H24" s="122"/>
      <c r="J24" s="6">
        <v>44</v>
      </c>
      <c r="K24" s="3">
        <v>40</v>
      </c>
      <c r="L24" s="1">
        <v>43</v>
      </c>
      <c r="M24" s="4"/>
      <c r="N24" s="102"/>
      <c r="O24" s="6">
        <v>44</v>
      </c>
      <c r="P24" s="67">
        <v>61</v>
      </c>
      <c r="Q24" s="103">
        <v>62</v>
      </c>
      <c r="R24" s="4"/>
      <c r="S24" s="102"/>
      <c r="T24" s="6">
        <v>44</v>
      </c>
      <c r="U24" s="3">
        <v>70</v>
      </c>
      <c r="V24" s="103">
        <v>72</v>
      </c>
      <c r="X24" s="6">
        <v>44</v>
      </c>
      <c r="Y24" s="3">
        <v>53</v>
      </c>
      <c r="Z24" s="1">
        <v>55</v>
      </c>
      <c r="AB24" s="6">
        <v>44</v>
      </c>
      <c r="AC24" s="3">
        <v>46</v>
      </c>
      <c r="AD24" s="1">
        <v>50</v>
      </c>
    </row>
    <row r="25" spans="1:30" x14ac:dyDescent="0.25">
      <c r="A25" s="118"/>
      <c r="B25" s="118"/>
      <c r="C25" s="119"/>
      <c r="D25" s="119"/>
      <c r="E25" s="119"/>
      <c r="F25" s="119"/>
      <c r="G25" s="119"/>
      <c r="H25" s="119"/>
      <c r="J25" s="6">
        <v>46</v>
      </c>
      <c r="K25" s="3">
        <v>41</v>
      </c>
      <c r="L25" s="1">
        <v>44</v>
      </c>
      <c r="M25" s="4"/>
      <c r="N25" s="102"/>
      <c r="O25" s="6">
        <v>46</v>
      </c>
      <c r="P25" s="67">
        <v>62</v>
      </c>
      <c r="Q25" s="103">
        <v>63</v>
      </c>
      <c r="R25" s="4"/>
      <c r="S25" s="102"/>
      <c r="T25" s="6">
        <v>46</v>
      </c>
      <c r="U25" s="3">
        <v>72</v>
      </c>
      <c r="V25" s="103">
        <v>73</v>
      </c>
      <c r="X25" s="6">
        <v>46</v>
      </c>
      <c r="Y25" s="3">
        <v>55</v>
      </c>
      <c r="Z25" s="1">
        <v>57</v>
      </c>
      <c r="AB25" s="6">
        <v>46</v>
      </c>
      <c r="AC25" s="3">
        <v>48</v>
      </c>
      <c r="AD25" s="1">
        <v>52</v>
      </c>
    </row>
    <row r="26" spans="1:30" ht="15.75" thickBot="1" x14ac:dyDescent="0.3">
      <c r="J26" s="6">
        <v>48</v>
      </c>
      <c r="K26" s="3">
        <v>42</v>
      </c>
      <c r="L26" s="1">
        <v>45</v>
      </c>
      <c r="M26" s="4"/>
      <c r="N26" s="104"/>
      <c r="O26" s="105">
        <v>48</v>
      </c>
      <c r="P26" s="106">
        <v>63</v>
      </c>
      <c r="Q26" s="107">
        <v>64</v>
      </c>
      <c r="R26" s="4"/>
      <c r="S26" s="104"/>
      <c r="T26" s="105">
        <v>48</v>
      </c>
      <c r="U26" s="110">
        <v>73</v>
      </c>
      <c r="V26" s="107">
        <v>74</v>
      </c>
      <c r="X26" s="6">
        <v>48</v>
      </c>
      <c r="Y26" s="3">
        <v>57</v>
      </c>
      <c r="Z26" s="1">
        <v>59</v>
      </c>
      <c r="AB26" s="6">
        <v>48</v>
      </c>
      <c r="AC26" s="3">
        <v>50</v>
      </c>
      <c r="AD26" s="1">
        <v>54</v>
      </c>
    </row>
    <row r="27" spans="1:30" x14ac:dyDescent="0.25">
      <c r="I27" s="2"/>
      <c r="J27" s="6">
        <v>50</v>
      </c>
      <c r="K27" s="3">
        <v>44</v>
      </c>
      <c r="L27" s="1">
        <v>47</v>
      </c>
      <c r="M27" s="4"/>
      <c r="N27" s="98" t="s">
        <v>37</v>
      </c>
      <c r="O27" s="99">
        <v>50</v>
      </c>
      <c r="P27" s="100">
        <v>64</v>
      </c>
      <c r="Q27" s="101">
        <v>65</v>
      </c>
      <c r="R27" s="4"/>
      <c r="S27" s="98" t="s">
        <v>37</v>
      </c>
      <c r="T27" s="99">
        <v>50</v>
      </c>
      <c r="U27" s="109">
        <v>74</v>
      </c>
      <c r="V27" s="101">
        <v>75</v>
      </c>
      <c r="X27" s="6">
        <v>50</v>
      </c>
      <c r="Y27" s="3">
        <v>59</v>
      </c>
      <c r="Z27" s="1">
        <v>61</v>
      </c>
      <c r="AB27" s="6">
        <v>50</v>
      </c>
      <c r="AC27" s="3">
        <v>52</v>
      </c>
      <c r="AD27" s="1">
        <v>56</v>
      </c>
    </row>
    <row r="28" spans="1:30" x14ac:dyDescent="0.25">
      <c r="I28" s="2"/>
      <c r="J28" s="6">
        <v>52</v>
      </c>
      <c r="K28" s="3">
        <v>45</v>
      </c>
      <c r="L28" s="1">
        <v>48</v>
      </c>
      <c r="M28" s="4"/>
      <c r="N28" s="102"/>
      <c r="O28" s="6">
        <v>52</v>
      </c>
      <c r="P28" s="67">
        <v>65</v>
      </c>
      <c r="Q28" s="103">
        <v>66</v>
      </c>
      <c r="R28" s="4"/>
      <c r="S28" s="102"/>
      <c r="T28" s="6">
        <v>52</v>
      </c>
      <c r="U28" s="3">
        <v>75</v>
      </c>
      <c r="V28" s="103">
        <v>76</v>
      </c>
      <c r="X28" s="6">
        <v>52</v>
      </c>
      <c r="Y28" s="3">
        <v>61</v>
      </c>
      <c r="Z28" s="1">
        <v>64</v>
      </c>
      <c r="AB28" s="6">
        <v>52</v>
      </c>
      <c r="AC28" s="3">
        <v>56</v>
      </c>
      <c r="AD28" s="1">
        <v>58</v>
      </c>
    </row>
    <row r="29" spans="1:30" x14ac:dyDescent="0.25">
      <c r="I29" s="4"/>
      <c r="J29" s="6">
        <v>54</v>
      </c>
      <c r="K29" s="3">
        <v>47</v>
      </c>
      <c r="L29" s="1">
        <v>50</v>
      </c>
      <c r="M29" s="4"/>
      <c r="N29" s="102"/>
      <c r="O29" s="6">
        <v>54</v>
      </c>
      <c r="P29" s="67">
        <v>65.5</v>
      </c>
      <c r="Q29" s="103">
        <v>66.5</v>
      </c>
      <c r="R29" s="4"/>
      <c r="S29" s="102"/>
      <c r="T29" s="6">
        <v>54</v>
      </c>
      <c r="U29" s="3">
        <v>76</v>
      </c>
      <c r="V29" s="103">
        <v>77</v>
      </c>
      <c r="X29" s="6">
        <v>54</v>
      </c>
      <c r="Y29" s="3">
        <v>64</v>
      </c>
      <c r="Z29" s="1">
        <v>66</v>
      </c>
      <c r="AB29" s="6">
        <v>54</v>
      </c>
      <c r="AC29" s="3">
        <v>58</v>
      </c>
      <c r="AD29" s="1">
        <v>60</v>
      </c>
    </row>
    <row r="30" spans="1:30" ht="15.75" thickBot="1" x14ac:dyDescent="0.3">
      <c r="I30" s="4"/>
      <c r="J30" s="6">
        <v>56</v>
      </c>
      <c r="K30" s="3">
        <v>48</v>
      </c>
      <c r="L30" s="1">
        <v>51</v>
      </c>
      <c r="M30" s="4"/>
      <c r="N30" s="104"/>
      <c r="O30" s="105">
        <v>56</v>
      </c>
      <c r="P30" s="106">
        <v>66</v>
      </c>
      <c r="Q30" s="107">
        <v>67</v>
      </c>
      <c r="R30" s="4"/>
      <c r="S30" s="104"/>
      <c r="T30" s="105">
        <v>56</v>
      </c>
      <c r="U30" s="110">
        <v>77</v>
      </c>
      <c r="V30" s="107">
        <v>78</v>
      </c>
      <c r="X30" s="6">
        <v>56</v>
      </c>
      <c r="Y30" s="3">
        <v>66</v>
      </c>
      <c r="Z30" s="1">
        <v>68</v>
      </c>
      <c r="AB30" s="6">
        <v>56</v>
      </c>
      <c r="AC30" s="3">
        <v>60</v>
      </c>
      <c r="AD30" s="1">
        <v>62</v>
      </c>
    </row>
    <row r="31" spans="1:30" x14ac:dyDescent="0.25">
      <c r="I31" s="4"/>
      <c r="J31" s="6">
        <v>58</v>
      </c>
      <c r="K31" s="3">
        <v>51</v>
      </c>
      <c r="L31" s="1">
        <v>54</v>
      </c>
      <c r="M31" s="4"/>
      <c r="N31" s="98" t="s">
        <v>38</v>
      </c>
      <c r="O31" s="99">
        <v>58</v>
      </c>
      <c r="P31" s="100">
        <v>66.5</v>
      </c>
      <c r="Q31" s="101">
        <v>67.5</v>
      </c>
      <c r="R31" s="4"/>
      <c r="S31" s="111" t="s">
        <v>38</v>
      </c>
      <c r="T31" s="97">
        <v>58</v>
      </c>
      <c r="U31" s="108">
        <v>78</v>
      </c>
      <c r="V31" s="112">
        <v>79</v>
      </c>
      <c r="X31" s="6">
        <v>58</v>
      </c>
      <c r="Y31" s="3">
        <v>68</v>
      </c>
      <c r="Z31" s="1">
        <v>70</v>
      </c>
      <c r="AB31" s="6">
        <v>58</v>
      </c>
      <c r="AC31" s="3">
        <v>62</v>
      </c>
      <c r="AD31" s="1">
        <v>64</v>
      </c>
    </row>
    <row r="32" spans="1:30" x14ac:dyDescent="0.25">
      <c r="I32" s="4"/>
      <c r="J32" s="6">
        <v>60</v>
      </c>
      <c r="K32" s="3">
        <v>53</v>
      </c>
      <c r="L32" s="1">
        <v>56</v>
      </c>
      <c r="M32" s="4"/>
      <c r="N32" s="102"/>
      <c r="O32" s="6">
        <v>60</v>
      </c>
      <c r="P32" s="67">
        <v>67</v>
      </c>
      <c r="Q32" s="103">
        <v>68</v>
      </c>
      <c r="R32" s="4"/>
      <c r="S32" s="102"/>
      <c r="T32" s="6">
        <v>60</v>
      </c>
      <c r="U32" s="3">
        <v>79</v>
      </c>
      <c r="V32" s="103">
        <v>80</v>
      </c>
      <c r="X32" s="6">
        <v>60</v>
      </c>
      <c r="Y32" s="3">
        <v>70</v>
      </c>
      <c r="Z32" s="1">
        <v>72</v>
      </c>
      <c r="AB32" s="6">
        <v>60</v>
      </c>
      <c r="AC32" s="3">
        <v>64</v>
      </c>
      <c r="AD32" s="1">
        <v>66</v>
      </c>
    </row>
    <row r="33" spans="9:30" x14ac:dyDescent="0.25">
      <c r="I33" s="4"/>
      <c r="J33" s="6">
        <v>62</v>
      </c>
      <c r="K33" s="3">
        <v>55</v>
      </c>
      <c r="L33" s="1">
        <v>58</v>
      </c>
      <c r="M33" s="4"/>
      <c r="N33" s="102"/>
      <c r="O33" s="6">
        <v>62</v>
      </c>
      <c r="P33" s="67">
        <v>67.5</v>
      </c>
      <c r="Q33" s="103">
        <v>68.5</v>
      </c>
      <c r="R33" s="4"/>
      <c r="S33" s="102"/>
      <c r="T33" s="6">
        <v>62</v>
      </c>
      <c r="U33" s="3">
        <v>80</v>
      </c>
      <c r="V33" s="103">
        <v>81</v>
      </c>
      <c r="X33" s="6">
        <v>62</v>
      </c>
      <c r="Y33" s="3">
        <v>72</v>
      </c>
      <c r="Z33" s="1">
        <v>75</v>
      </c>
      <c r="AB33" s="6">
        <v>62</v>
      </c>
      <c r="AC33" s="3">
        <v>66</v>
      </c>
      <c r="AD33" s="1">
        <v>68</v>
      </c>
    </row>
    <row r="34" spans="9:30" x14ac:dyDescent="0.25">
      <c r="I34" s="4"/>
      <c r="J34" s="6">
        <v>64</v>
      </c>
      <c r="K34" s="3">
        <v>57</v>
      </c>
      <c r="L34" s="1">
        <v>60</v>
      </c>
      <c r="M34" s="4"/>
      <c r="N34" s="102"/>
      <c r="O34" s="6">
        <v>64</v>
      </c>
      <c r="P34" s="67">
        <v>68</v>
      </c>
      <c r="Q34" s="103">
        <v>69</v>
      </c>
      <c r="R34" s="4"/>
      <c r="S34" s="102"/>
      <c r="T34" s="6">
        <v>64</v>
      </c>
      <c r="U34" s="3">
        <v>81</v>
      </c>
      <c r="V34" s="103">
        <v>82</v>
      </c>
      <c r="X34" s="6">
        <v>64</v>
      </c>
      <c r="Y34" s="3">
        <v>75</v>
      </c>
      <c r="Z34" s="1">
        <v>77</v>
      </c>
      <c r="AB34" s="6">
        <v>64</v>
      </c>
      <c r="AC34" s="3">
        <v>68</v>
      </c>
      <c r="AD34" s="1">
        <v>70</v>
      </c>
    </row>
    <row r="35" spans="9:30" x14ac:dyDescent="0.25">
      <c r="I35" s="4"/>
      <c r="J35" s="6">
        <v>66</v>
      </c>
      <c r="K35" s="3">
        <v>58</v>
      </c>
      <c r="L35" s="1">
        <v>61</v>
      </c>
      <c r="M35" s="4"/>
      <c r="N35" s="102"/>
      <c r="O35" s="6">
        <v>66</v>
      </c>
      <c r="P35" s="67">
        <v>68.5</v>
      </c>
      <c r="Q35" s="103">
        <v>69.5</v>
      </c>
      <c r="R35" s="4"/>
      <c r="S35" s="102"/>
      <c r="T35" s="6">
        <v>66</v>
      </c>
      <c r="U35" s="3">
        <v>82</v>
      </c>
      <c r="V35" s="103">
        <v>83</v>
      </c>
      <c r="X35" s="6">
        <v>66</v>
      </c>
      <c r="Y35" s="3">
        <v>77</v>
      </c>
      <c r="Z35" s="1">
        <v>79</v>
      </c>
      <c r="AB35" s="6">
        <v>66</v>
      </c>
      <c r="AC35" s="3">
        <v>70</v>
      </c>
      <c r="AD35" s="1">
        <v>72</v>
      </c>
    </row>
    <row r="36" spans="9:30" ht="15.75" thickBot="1" x14ac:dyDescent="0.3">
      <c r="I36" s="4"/>
      <c r="J36" s="6">
        <v>68</v>
      </c>
      <c r="K36" s="3">
        <v>59</v>
      </c>
      <c r="L36" s="1">
        <v>62</v>
      </c>
      <c r="M36" s="4"/>
      <c r="N36" s="104"/>
      <c r="O36" s="105">
        <v>68</v>
      </c>
      <c r="P36" s="106">
        <v>69.5</v>
      </c>
      <c r="Q36" s="107">
        <v>70</v>
      </c>
      <c r="R36" s="4"/>
      <c r="S36" s="104"/>
      <c r="T36" s="105">
        <v>68</v>
      </c>
      <c r="U36" s="110">
        <v>83</v>
      </c>
      <c r="V36" s="107">
        <v>84</v>
      </c>
      <c r="X36" s="6">
        <v>68</v>
      </c>
      <c r="Y36" s="3">
        <v>79</v>
      </c>
      <c r="Z36" s="1">
        <v>81</v>
      </c>
      <c r="AB36" s="6">
        <v>68</v>
      </c>
      <c r="AC36" s="3">
        <v>72</v>
      </c>
      <c r="AD36" s="1">
        <v>74</v>
      </c>
    </row>
    <row r="37" spans="9:30" x14ac:dyDescent="0.25">
      <c r="I37" s="4"/>
      <c r="J37" s="2"/>
      <c r="K37" s="60"/>
      <c r="L37" s="4"/>
      <c r="M37" s="4"/>
      <c r="N37" s="66"/>
      <c r="O37" s="2"/>
      <c r="P37" s="4"/>
      <c r="Q37" s="4"/>
      <c r="R37" s="4"/>
    </row>
    <row r="38" spans="9:30" x14ac:dyDescent="0.25">
      <c r="I38" s="4"/>
      <c r="J38" s="2"/>
      <c r="K38" s="60"/>
      <c r="L38" s="4"/>
      <c r="M38" s="4"/>
      <c r="O38" s="2"/>
      <c r="P38" s="4"/>
      <c r="Q38" s="4"/>
      <c r="R38" s="4"/>
    </row>
    <row r="39" spans="9:30" x14ac:dyDescent="0.25">
      <c r="I39" s="4"/>
      <c r="J39" s="2"/>
      <c r="K39" s="60"/>
      <c r="L39" s="4"/>
      <c r="M39" s="4"/>
      <c r="O39" s="2"/>
      <c r="P39" s="4"/>
      <c r="Q39" s="4"/>
      <c r="R39" s="4"/>
    </row>
    <row r="40" spans="9:30" x14ac:dyDescent="0.25">
      <c r="I40" s="4"/>
      <c r="J40" s="2"/>
      <c r="K40" s="60"/>
      <c r="L40" s="4"/>
      <c r="M40" s="4"/>
      <c r="O40" s="2"/>
      <c r="P40" s="4"/>
      <c r="Q40" s="4"/>
      <c r="R40" s="4"/>
    </row>
    <row r="41" spans="9:30" x14ac:dyDescent="0.25">
      <c r="I41" s="125"/>
      <c r="J41" s="130"/>
      <c r="K41" s="130"/>
      <c r="L41" s="130"/>
      <c r="M41" s="130"/>
      <c r="Y41" s="62"/>
      <c r="Z41" s="62"/>
      <c r="AA41" s="62"/>
    </row>
    <row r="42" spans="9:30" x14ac:dyDescent="0.25">
      <c r="I42" s="125"/>
      <c r="J42" s="131"/>
      <c r="K42" s="132"/>
      <c r="L42" s="125"/>
      <c r="M42" s="130"/>
      <c r="S42" s="62"/>
      <c r="T42" s="62"/>
      <c r="U42" s="62"/>
      <c r="Y42" s="2"/>
      <c r="Z42" s="2"/>
      <c r="AA42" s="2"/>
    </row>
    <row r="43" spans="9:30" x14ac:dyDescent="0.25">
      <c r="I43" s="130"/>
      <c r="J43" s="131"/>
      <c r="K43" s="132"/>
      <c r="L43" s="125"/>
      <c r="M43" s="130"/>
      <c r="S43" s="2"/>
      <c r="T43" s="2"/>
      <c r="U43" s="2"/>
      <c r="Y43" s="2"/>
      <c r="Z43" s="60"/>
      <c r="AA43" s="4"/>
    </row>
    <row r="44" spans="9:30" x14ac:dyDescent="0.25">
      <c r="I44" s="130"/>
      <c r="J44" s="131"/>
      <c r="K44" s="132"/>
      <c r="L44" s="125"/>
      <c r="M44" s="130"/>
      <c r="S44" s="2"/>
      <c r="T44" s="60"/>
      <c r="U44" s="4"/>
      <c r="Y44" s="2"/>
      <c r="Z44" s="60"/>
      <c r="AA44" s="4"/>
    </row>
    <row r="45" spans="9:30" x14ac:dyDescent="0.25">
      <c r="I45" s="130"/>
      <c r="J45" s="131"/>
      <c r="K45" s="132"/>
      <c r="L45" s="125"/>
      <c r="M45" s="130"/>
      <c r="S45" s="2"/>
      <c r="T45" s="60"/>
      <c r="U45" s="4"/>
      <c r="Y45" s="2"/>
      <c r="Z45" s="60"/>
      <c r="AA45" s="4"/>
    </row>
    <row r="46" spans="9:30" x14ac:dyDescent="0.25">
      <c r="I46" s="130"/>
      <c r="J46" s="131"/>
      <c r="K46" s="132"/>
      <c r="L46" s="125"/>
      <c r="M46" s="130"/>
      <c r="S46" s="2"/>
      <c r="T46" s="60"/>
      <c r="U46" s="4"/>
      <c r="Y46" s="2"/>
      <c r="Z46" s="60"/>
      <c r="AA46" s="4"/>
    </row>
    <row r="47" spans="9:30" x14ac:dyDescent="0.25">
      <c r="I47" s="130"/>
      <c r="J47" s="131"/>
      <c r="K47" s="132"/>
      <c r="L47" s="125"/>
      <c r="M47" s="130"/>
      <c r="S47" s="2"/>
      <c r="T47" s="60"/>
      <c r="U47" s="4"/>
      <c r="Y47" s="2"/>
      <c r="Z47" s="60"/>
      <c r="AA47" s="4"/>
    </row>
    <row r="48" spans="9:30" x14ac:dyDescent="0.25">
      <c r="I48" s="130"/>
      <c r="J48" s="131"/>
      <c r="K48" s="132"/>
      <c r="L48" s="125"/>
      <c r="M48" s="130"/>
      <c r="S48" s="2"/>
      <c r="T48" s="60"/>
      <c r="U48" s="4"/>
      <c r="Y48" s="2"/>
      <c r="Z48" s="60"/>
      <c r="AA48" s="4"/>
    </row>
    <row r="49" spans="9:27" x14ac:dyDescent="0.25">
      <c r="I49" s="130"/>
      <c r="J49" s="131"/>
      <c r="K49" s="132"/>
      <c r="L49" s="125"/>
      <c r="M49" s="130"/>
      <c r="S49" s="2"/>
      <c r="T49" s="60"/>
      <c r="U49" s="4"/>
      <c r="Y49" s="2"/>
      <c r="Z49" s="60"/>
      <c r="AA49" s="4"/>
    </row>
    <row r="50" spans="9:27" x14ac:dyDescent="0.25">
      <c r="I50" s="130"/>
      <c r="J50" s="131"/>
      <c r="K50" s="132"/>
      <c r="L50" s="125"/>
      <c r="M50" s="130"/>
      <c r="S50" s="2"/>
      <c r="T50" s="60"/>
      <c r="U50" s="4"/>
      <c r="Y50" s="2"/>
      <c r="Z50" s="60"/>
      <c r="AA50" s="4"/>
    </row>
    <row r="51" spans="9:27" x14ac:dyDescent="0.25">
      <c r="I51" s="130"/>
      <c r="J51" s="131"/>
      <c r="K51" s="132"/>
      <c r="L51" s="125"/>
      <c r="M51" s="130"/>
      <c r="S51" s="2"/>
      <c r="T51" s="60"/>
      <c r="U51" s="4"/>
      <c r="Y51" s="2"/>
      <c r="Z51" s="60"/>
      <c r="AA51" s="4"/>
    </row>
    <row r="52" spans="9:27" x14ac:dyDescent="0.25">
      <c r="I52" s="130"/>
      <c r="J52" s="131"/>
      <c r="K52" s="132"/>
      <c r="L52" s="125"/>
      <c r="M52" s="130"/>
      <c r="S52" s="2"/>
      <c r="T52" s="60"/>
      <c r="U52" s="4"/>
      <c r="Y52" s="2"/>
      <c r="Z52" s="60"/>
      <c r="AA52" s="4"/>
    </row>
    <row r="53" spans="9:27" x14ac:dyDescent="0.25">
      <c r="I53" s="130"/>
      <c r="J53" s="131"/>
      <c r="K53" s="132"/>
      <c r="L53" s="125"/>
      <c r="M53" s="130"/>
      <c r="N53" s="2"/>
      <c r="O53" s="60"/>
      <c r="S53" s="2"/>
      <c r="T53" s="60"/>
      <c r="U53" s="4"/>
      <c r="Y53" s="2"/>
      <c r="Z53" s="60"/>
      <c r="AA53" s="4"/>
    </row>
    <row r="54" spans="9:27" x14ac:dyDescent="0.25">
      <c r="I54" s="130"/>
      <c r="J54" s="131"/>
      <c r="K54" s="132"/>
      <c r="L54" s="125"/>
      <c r="M54" s="130"/>
      <c r="N54" s="2"/>
      <c r="O54" s="60"/>
      <c r="S54" s="2"/>
      <c r="T54" s="60"/>
      <c r="U54" s="4"/>
      <c r="Y54" s="2"/>
      <c r="Z54" s="60"/>
      <c r="AA54" s="4"/>
    </row>
    <row r="55" spans="9:27" x14ac:dyDescent="0.25">
      <c r="I55" s="130"/>
      <c r="J55" s="131"/>
      <c r="K55" s="132"/>
      <c r="L55" s="125"/>
      <c r="M55" s="130"/>
      <c r="N55" s="2"/>
      <c r="O55" s="60"/>
      <c r="S55" s="2"/>
      <c r="T55" s="60"/>
      <c r="U55" s="4"/>
      <c r="Y55" s="2"/>
      <c r="Z55" s="60"/>
      <c r="AA55" s="4"/>
    </row>
    <row r="56" spans="9:27" x14ac:dyDescent="0.25">
      <c r="I56" s="130"/>
      <c r="J56" s="133"/>
      <c r="K56" s="130"/>
      <c r="L56" s="130"/>
      <c r="M56" s="130"/>
      <c r="N56" s="2"/>
      <c r="O56" s="60"/>
      <c r="S56" s="2"/>
      <c r="T56" s="60"/>
      <c r="U56" s="4"/>
      <c r="Y56" s="2"/>
      <c r="Z56" s="60"/>
      <c r="AA56" s="4"/>
    </row>
    <row r="57" spans="9:27" x14ac:dyDescent="0.25">
      <c r="I57" s="130"/>
      <c r="J57" s="130"/>
      <c r="K57" s="130"/>
      <c r="L57" s="130"/>
      <c r="M57" s="130"/>
      <c r="S57" s="2"/>
      <c r="T57" s="60"/>
      <c r="U57" s="4"/>
    </row>
    <row r="58" spans="9:27" x14ac:dyDescent="0.25">
      <c r="I58" s="130"/>
      <c r="J58" s="130"/>
      <c r="K58" s="130"/>
      <c r="L58" s="130"/>
      <c r="M58" s="130"/>
    </row>
  </sheetData>
  <mergeCells count="30">
    <mergeCell ref="C4:D4"/>
    <mergeCell ref="C5:D5"/>
    <mergeCell ref="C6:D6"/>
    <mergeCell ref="C7:D7"/>
    <mergeCell ref="C23:D23"/>
    <mergeCell ref="C9:G9"/>
    <mergeCell ref="C8:D8"/>
    <mergeCell ref="C3:D3"/>
    <mergeCell ref="S31:S36"/>
    <mergeCell ref="K22:L22"/>
    <mergeCell ref="N31:N36"/>
    <mergeCell ref="P22:Q22"/>
    <mergeCell ref="N27:N30"/>
    <mergeCell ref="AB3:AD3"/>
    <mergeCell ref="O3:Q3"/>
    <mergeCell ref="J3:L3"/>
    <mergeCell ref="T3:V3"/>
    <mergeCell ref="X3:Z3"/>
    <mergeCell ref="AB20:AD21"/>
    <mergeCell ref="J20:L21"/>
    <mergeCell ref="S23:S26"/>
    <mergeCell ref="S27:S30"/>
    <mergeCell ref="X20:Z21"/>
    <mergeCell ref="S20:V21"/>
    <mergeCell ref="N20:Q21"/>
    <mergeCell ref="A9:B9"/>
    <mergeCell ref="N23:N26"/>
    <mergeCell ref="C19:D19"/>
    <mergeCell ref="C20:D20"/>
    <mergeCell ref="C24:D24"/>
  </mergeCells>
  <conditionalFormatting sqref="C4:D4">
    <cfRule type="cellIs" dxfId="29" priority="28" operator="equal">
      <formula>$C$9</formula>
    </cfRule>
    <cfRule type="cellIs" dxfId="28" priority="29" operator="lessThan">
      <formula>$C$9</formula>
    </cfRule>
    <cfRule type="cellIs" dxfId="27" priority="30" operator="greaterThan">
      <formula>$C$9</formula>
    </cfRule>
  </conditionalFormatting>
  <conditionalFormatting sqref="C5:D5">
    <cfRule type="cellIs" dxfId="26" priority="25" operator="equal">
      <formula>$C$9</formula>
    </cfRule>
    <cfRule type="cellIs" dxfId="25" priority="26" operator="lessThan">
      <formula>$C$9</formula>
    </cfRule>
    <cfRule type="cellIs" dxfId="24" priority="27" operator="greaterThan">
      <formula>$C$9</formula>
    </cfRule>
  </conditionalFormatting>
  <conditionalFormatting sqref="C6:D6">
    <cfRule type="cellIs" dxfId="23" priority="22" operator="equal">
      <formula>$C$9</formula>
    </cfRule>
    <cfRule type="cellIs" dxfId="22" priority="23" operator="lessThan">
      <formula>$C$9</formula>
    </cfRule>
    <cfRule type="cellIs" dxfId="21" priority="24" operator="greaterThan">
      <formula>$C$9</formula>
    </cfRule>
  </conditionalFormatting>
  <conditionalFormatting sqref="C7:D7">
    <cfRule type="cellIs" dxfId="20" priority="19" operator="equal">
      <formula>$C$9</formula>
    </cfRule>
    <cfRule type="cellIs" dxfId="19" priority="20" operator="lessThan">
      <formula>$C$9</formula>
    </cfRule>
    <cfRule type="cellIs" dxfId="18" priority="21" operator="greaterThan">
      <formula>$C$9</formula>
    </cfRule>
  </conditionalFormatting>
  <conditionalFormatting sqref="C8:D8">
    <cfRule type="cellIs" dxfId="17" priority="16" operator="equal">
      <formula>$C$9</formula>
    </cfRule>
    <cfRule type="cellIs" dxfId="16" priority="17" operator="lessThan">
      <formula>$C$9</formula>
    </cfRule>
    <cfRule type="cellIs" dxfId="15" priority="18" operator="greaterThan">
      <formula>$C$9</formula>
    </cfRule>
  </conditionalFormatting>
  <conditionalFormatting sqref="C20:D20">
    <cfRule type="cellIs" dxfId="14" priority="13" operator="equal">
      <formula>$C$9</formula>
    </cfRule>
    <cfRule type="cellIs" dxfId="13" priority="14" operator="lessThan">
      <formula>$C$9</formula>
    </cfRule>
    <cfRule type="cellIs" dxfId="12" priority="15" operator="greaterThan">
      <formula>$C$9</formula>
    </cfRule>
  </conditionalFormatting>
  <conditionalFormatting sqref="D21">
    <cfRule type="cellIs" dxfId="11" priority="10" operator="equal">
      <formula>$C$9</formula>
    </cfRule>
    <cfRule type="cellIs" dxfId="10" priority="11" operator="lessThan">
      <formula>$C$9</formula>
    </cfRule>
    <cfRule type="cellIs" dxfId="9" priority="12" operator="greaterThan">
      <formula>$C$9</formula>
    </cfRule>
  </conditionalFormatting>
  <conditionalFormatting sqref="D22">
    <cfRule type="cellIs" dxfId="8" priority="7" operator="equal">
      <formula>$C$9</formula>
    </cfRule>
    <cfRule type="cellIs" dxfId="7" priority="8" operator="lessThan">
      <formula>$C$9</formula>
    </cfRule>
    <cfRule type="cellIs" dxfId="6" priority="9" operator="greaterThan">
      <formula>$C$9</formula>
    </cfRule>
  </conditionalFormatting>
  <conditionalFormatting sqref="C23:D23">
    <cfRule type="cellIs" dxfId="5" priority="4" operator="equal">
      <formula>$C$9</formula>
    </cfRule>
    <cfRule type="cellIs" dxfId="4" priority="5" operator="lessThan">
      <formula>$C$9</formula>
    </cfRule>
    <cfRule type="cellIs" dxfId="3" priority="6" operator="greaterThan">
      <formula>$C$9</formula>
    </cfRule>
  </conditionalFormatting>
  <conditionalFormatting sqref="C24:D24">
    <cfRule type="cellIs" dxfId="2" priority="1" operator="equal">
      <formula>$C$9</formula>
    </cfRule>
    <cfRule type="cellIs" dxfId="1" priority="2" operator="lessThan">
      <formula>$C$9</formula>
    </cfRule>
    <cfRule type="cellIs" dxfId="0" priority="3" operator="greaterThan">
      <formula>$C$9</formula>
    </cfRule>
  </conditionalFormatting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A58EB6-D633-4F16-892C-ADDAF0D69821}">
  <dimension ref="A3:Y42"/>
  <sheetViews>
    <sheetView topLeftCell="A3" workbookViewId="0">
      <selection activeCell="C4" sqref="C4"/>
    </sheetView>
  </sheetViews>
  <sheetFormatPr baseColWidth="10" defaultRowHeight="15" x14ac:dyDescent="0.25"/>
  <cols>
    <col min="1" max="1" width="16" customWidth="1"/>
    <col min="2" max="2" width="13" customWidth="1"/>
    <col min="3" max="3" width="16.85546875" customWidth="1"/>
    <col min="4" max="4" width="13.140625" customWidth="1"/>
    <col min="5" max="5" width="25.42578125" customWidth="1"/>
  </cols>
  <sheetData>
    <row r="3" spans="1:25" ht="30" x14ac:dyDescent="0.25">
      <c r="A3" s="9"/>
      <c r="B3" s="10" t="s">
        <v>7</v>
      </c>
      <c r="C3" s="10" t="s">
        <v>10</v>
      </c>
      <c r="D3" s="15" t="s">
        <v>9</v>
      </c>
      <c r="E3" s="55" t="s">
        <v>17</v>
      </c>
      <c r="G3" s="79" t="s">
        <v>0</v>
      </c>
      <c r="H3" s="80"/>
      <c r="I3" s="81"/>
      <c r="K3" s="79" t="s">
        <v>1</v>
      </c>
      <c r="L3" s="80"/>
      <c r="M3" s="81"/>
      <c r="N3" s="2"/>
      <c r="O3" s="79" t="s">
        <v>2</v>
      </c>
      <c r="P3" s="80"/>
      <c r="Q3" s="81"/>
      <c r="S3" s="79" t="s">
        <v>5</v>
      </c>
      <c r="T3" s="80"/>
      <c r="U3" s="81"/>
      <c r="W3" s="79" t="s">
        <v>6</v>
      </c>
      <c r="X3" s="80"/>
      <c r="Y3" s="81"/>
    </row>
    <row r="4" spans="1:25" x14ac:dyDescent="0.25">
      <c r="A4" s="5" t="s">
        <v>0</v>
      </c>
      <c r="B4" s="13">
        <v>187</v>
      </c>
      <c r="C4" s="7">
        <f>IF(B4&lt;=I5,G5,IF(B4&lt;=I6,G6,IF(B4&lt;=I7,G7,IF(B4&lt;=I8,G8,IF(B4&lt;=I9,G9,IF(B4&lt;=I10,G10,IF(B4&lt;=I11,G11,IF(B4&lt;=I12,G12,IF(B4&lt;=I13,G13,IF(B4&lt;=I14,G14,IF(B4&lt;=I15,G15,IF(B4&lt;=I16,G16,IF(B4&lt;=I17,G17,IF(B4&lt;=I18,G18))))))))))))))</f>
        <v>58</v>
      </c>
      <c r="D4" s="54">
        <f>VLOOKUP(C4,$G$4:$I$18,3,FALSE)-B4</f>
        <v>1</v>
      </c>
      <c r="E4" s="56">
        <f>IF(C4&gt;$C$9,VLOOKUP(C9,$G$4:$I$18,3,FALSE)-B4,IF(C4=$C$9,0,VLOOKUP(C9,$G$4:$I$18,2,FALSE)-B4))</f>
        <v>0</v>
      </c>
      <c r="G4" s="10"/>
      <c r="H4" s="15"/>
      <c r="I4" s="16"/>
      <c r="K4" s="10"/>
      <c r="L4" s="15"/>
      <c r="M4" s="16"/>
      <c r="N4" s="4"/>
      <c r="O4" s="10"/>
      <c r="P4" s="15"/>
      <c r="Q4" s="16"/>
      <c r="S4" s="10"/>
      <c r="T4" s="15"/>
      <c r="U4" s="16"/>
      <c r="W4" s="10"/>
      <c r="X4" s="15"/>
      <c r="Y4" s="16"/>
    </row>
    <row r="5" spans="1:25" x14ac:dyDescent="0.25">
      <c r="A5" s="5" t="s">
        <v>1</v>
      </c>
      <c r="B5" s="13">
        <v>96</v>
      </c>
      <c r="C5" s="14">
        <f>IF(B5&lt;=M5,K5,IF(B5&lt;=M6,K6,IF(B5&lt;=M7,K7,IF(B5&lt;=M8,K8,IF(B5&lt;=M9,K9,IF(B5&lt;=M10,K10,IF(B5&lt;=M11,K11,IF(B5&lt;=M12,K12,IF(B5&lt;=M13,K13,IF(B5&lt;=M14,K14,IF(B5&lt;=M15,K15,IF(B5&lt;=M16,K16,IF(B5&lt;=M17,K17,IF(B5&lt;=M18,K18))))))))))))))</f>
        <v>58</v>
      </c>
      <c r="D5" s="54">
        <f>VLOOKUP(C5,$K$4:$M$18,3,FALSE)-B5</f>
        <v>0</v>
      </c>
      <c r="E5" s="56">
        <f>IF(C5&gt;$C$9,VLOOKUP(C9,$K$4:$M$18,3,FALSE)-B5,IF(C5=$C$9,0,VLOOKUP(C9,$K$4:$M$18,2,FALSE)-B5))</f>
        <v>0</v>
      </c>
      <c r="G5" s="6">
        <v>42</v>
      </c>
      <c r="H5" s="3">
        <v>161</v>
      </c>
      <c r="I5" s="1">
        <v>164</v>
      </c>
      <c r="K5" s="6">
        <v>42</v>
      </c>
      <c r="L5" s="1">
        <v>45</v>
      </c>
      <c r="M5" s="1">
        <v>50</v>
      </c>
      <c r="N5" s="4"/>
      <c r="O5" s="6">
        <v>42</v>
      </c>
      <c r="P5" s="1">
        <v>72</v>
      </c>
      <c r="Q5" s="1">
        <v>80</v>
      </c>
      <c r="S5" s="6">
        <v>42</v>
      </c>
      <c r="T5" s="1">
        <v>68</v>
      </c>
      <c r="U5" s="1">
        <v>72</v>
      </c>
      <c r="W5" s="6">
        <v>42</v>
      </c>
      <c r="X5" s="1">
        <v>80</v>
      </c>
      <c r="Y5" s="1">
        <v>84</v>
      </c>
    </row>
    <row r="6" spans="1:25" x14ac:dyDescent="0.25">
      <c r="A6" s="5" t="s">
        <v>2</v>
      </c>
      <c r="B6" s="13">
        <v>116</v>
      </c>
      <c r="C6" s="7">
        <f>IF(B6&lt;=Q5,O5,IF(B6&lt;=Q6,O6,IF(B6&lt;=Q7,O7,IF(B6&lt;=Q8,O8,IF(B6&lt;=Q9,O9,IF(B6&lt;=Q10,O10,IF(B6&lt;=Q11,O11,IF(B6&lt;=Q12,O12,IF(B6&lt;=Q13,O13,IF(B6&lt;=Q14,O14,IF(B6&lt;=Q15,O15,IF(B6&lt;=Q16,O16,IF(B6&lt;=Q17,O17,IF(B6&lt;=Q18,O18))))))))))))))</f>
        <v>58</v>
      </c>
      <c r="D6" s="54">
        <f>VLOOKUP(C6,$O$4:$Q$18,3,FALSE)-B6</f>
        <v>0</v>
      </c>
      <c r="E6" s="56">
        <f>IF(C6&gt;$C$9,VLOOKUP(C9,$O$4:$Q$18,3,FALSE)-B6,IF(C6=$C$9,0,VLOOKUP(C9,$O$4:$Q$18,2,FALSE)-B6))</f>
        <v>0</v>
      </c>
      <c r="G6" s="6">
        <v>44</v>
      </c>
      <c r="H6" s="3">
        <v>164</v>
      </c>
      <c r="I6" s="1">
        <v>167</v>
      </c>
      <c r="K6" s="6">
        <v>44</v>
      </c>
      <c r="L6" s="1">
        <v>50</v>
      </c>
      <c r="M6" s="1">
        <v>55</v>
      </c>
      <c r="N6" s="4"/>
      <c r="O6" s="6">
        <v>44</v>
      </c>
      <c r="P6" s="1">
        <v>80</v>
      </c>
      <c r="Q6" s="1">
        <v>88</v>
      </c>
      <c r="S6" s="6">
        <v>44</v>
      </c>
      <c r="T6" s="1">
        <v>72</v>
      </c>
      <c r="U6" s="1">
        <v>76</v>
      </c>
      <c r="W6" s="6">
        <v>44</v>
      </c>
      <c r="X6" s="1">
        <v>84</v>
      </c>
      <c r="Y6" s="1">
        <v>88</v>
      </c>
    </row>
    <row r="7" spans="1:25" x14ac:dyDescent="0.25">
      <c r="A7" s="5" t="s">
        <v>5</v>
      </c>
      <c r="B7" s="13">
        <v>110</v>
      </c>
      <c r="C7" s="7">
        <f>IF(B7&lt;=U5,S5,IF(B7&lt;=U6,S6,IF(B7&lt;=U7,S7,IF(B7&lt;=U8,S8,IF(B7&lt;=U9,S9,IF(B7&lt;=U10,S10,IF(B7&lt;=U11,S11,IF(B7&lt;=U12,S12,IF(B7&lt;=U13,S13,IF(B7&lt;=U14,S14,IF(B7&lt;=U15,S15,IF(B7&lt;=U16,S16,IF(B7&lt;=U17,S17,IF(B7&lt;=U18,S18))))))))))))))</f>
        <v>62</v>
      </c>
      <c r="D7" s="54">
        <f>VLOOKUP(C7,$S$4:$U$18,3,FALSE)-B7</f>
        <v>2</v>
      </c>
      <c r="E7" s="56">
        <f>IF(C7&gt;$C$9,VLOOKUP(C9,$S$4:$U$18,3,FALSE)-B7,IF(C7=$C$9,0,VLOOKUP(C9,$S$4:$U$18,2,FALSE)-B7))</f>
        <v>-6</v>
      </c>
      <c r="G7" s="6">
        <v>46</v>
      </c>
      <c r="H7" s="3">
        <v>167</v>
      </c>
      <c r="I7" s="1">
        <v>170</v>
      </c>
      <c r="K7" s="6">
        <v>46</v>
      </c>
      <c r="L7" s="1">
        <v>55</v>
      </c>
      <c r="M7" s="1">
        <v>60</v>
      </c>
      <c r="N7" s="4"/>
      <c r="O7" s="6">
        <v>46</v>
      </c>
      <c r="P7" s="1">
        <v>88</v>
      </c>
      <c r="Q7" s="1">
        <v>92</v>
      </c>
      <c r="S7" s="6">
        <v>46</v>
      </c>
      <c r="T7" s="1">
        <v>76</v>
      </c>
      <c r="U7" s="1">
        <v>80</v>
      </c>
      <c r="W7" s="6">
        <v>46</v>
      </c>
      <c r="X7" s="1">
        <v>88</v>
      </c>
      <c r="Y7" s="1">
        <v>92</v>
      </c>
    </row>
    <row r="8" spans="1:25" x14ac:dyDescent="0.25">
      <c r="A8" s="5" t="s">
        <v>6</v>
      </c>
      <c r="B8" s="13">
        <v>117</v>
      </c>
      <c r="C8" s="7">
        <f>IF(B8&lt;=Y5,W5,IF(B8&lt;=Y6,W6,IF(B8&lt;=Y7,W7,IF(B8&lt;=Y8,W8,IF(B8&lt;=Y9,W9,IF(B8&lt;=Y10,W10,IF(B8&lt;=Y11,W11,IF(B8&lt;=Y12,W12,IF(B8&lt;=Y13,W13,IF(B8&lt;=Y14,W14,IF(B8&lt;=Y15,W15,IF(B8&lt;=Y16,W16,IF(B8&lt;=Y17,W17,IF(B8&lt;=Y18,W18))))))))))))))</f>
        <v>60</v>
      </c>
      <c r="D8" s="54">
        <f>VLOOKUP(C8,$W$4:$Y$18,3,FALSE)-B8</f>
        <v>3</v>
      </c>
      <c r="E8" s="56">
        <f>IF(C8&gt;$C$9,VLOOKUP(C9,$W$4:$Y$18,3,FALSE)-B8,IF(C8=$C$9,0,VLOOKUP(C9,$W$4:$Y$18,2,FALSE)-B8))</f>
        <v>-1</v>
      </c>
      <c r="G8" s="6">
        <v>48</v>
      </c>
      <c r="H8" s="3">
        <v>170</v>
      </c>
      <c r="I8" s="1">
        <v>173</v>
      </c>
      <c r="K8" s="6">
        <v>48</v>
      </c>
      <c r="L8" s="1">
        <v>60</v>
      </c>
      <c r="M8" s="1">
        <v>68</v>
      </c>
      <c r="N8" s="4"/>
      <c r="O8" s="6">
        <v>48</v>
      </c>
      <c r="P8" s="1">
        <v>92</v>
      </c>
      <c r="Q8" s="1">
        <v>96</v>
      </c>
      <c r="S8" s="6">
        <v>48</v>
      </c>
      <c r="T8" s="1">
        <v>80</v>
      </c>
      <c r="U8" s="1">
        <v>84</v>
      </c>
      <c r="W8" s="6">
        <v>48</v>
      </c>
      <c r="X8" s="1">
        <v>92</v>
      </c>
      <c r="Y8" s="1">
        <v>96</v>
      </c>
    </row>
    <row r="9" spans="1:25" x14ac:dyDescent="0.25">
      <c r="A9" s="76" t="s">
        <v>3</v>
      </c>
      <c r="B9" s="77"/>
      <c r="C9" s="73">
        <f>MEDIAN(C4:C8)</f>
        <v>58</v>
      </c>
      <c r="D9" s="74"/>
      <c r="E9" s="75"/>
      <c r="G9" s="6">
        <v>50</v>
      </c>
      <c r="H9" s="3">
        <v>173</v>
      </c>
      <c r="I9" s="1">
        <v>176</v>
      </c>
      <c r="K9" s="6">
        <v>50</v>
      </c>
      <c r="L9" s="1">
        <v>68</v>
      </c>
      <c r="M9" s="1">
        <v>72</v>
      </c>
      <c r="N9" s="4"/>
      <c r="O9" s="6">
        <v>50</v>
      </c>
      <c r="P9" s="1">
        <v>96</v>
      </c>
      <c r="Q9" s="1">
        <v>100</v>
      </c>
      <c r="S9" s="6">
        <v>50</v>
      </c>
      <c r="T9" s="1">
        <v>84</v>
      </c>
      <c r="U9" s="1">
        <v>88</v>
      </c>
      <c r="W9" s="6">
        <v>50</v>
      </c>
      <c r="X9" s="1">
        <v>96</v>
      </c>
      <c r="Y9" s="1">
        <v>100</v>
      </c>
    </row>
    <row r="10" spans="1:25" x14ac:dyDescent="0.25">
      <c r="G10" s="6">
        <v>52</v>
      </c>
      <c r="H10" s="3">
        <v>176</v>
      </c>
      <c r="I10" s="1">
        <v>179</v>
      </c>
      <c r="K10" s="6">
        <v>52</v>
      </c>
      <c r="L10" s="1">
        <v>72</v>
      </c>
      <c r="M10" s="1">
        <v>78</v>
      </c>
      <c r="N10" s="4"/>
      <c r="O10" s="6">
        <v>52</v>
      </c>
      <c r="P10" s="1">
        <v>100</v>
      </c>
      <c r="Q10" s="1">
        <v>104</v>
      </c>
      <c r="S10" s="6">
        <v>52</v>
      </c>
      <c r="T10" s="1">
        <v>88</v>
      </c>
      <c r="U10" s="1">
        <v>92</v>
      </c>
      <c r="W10" s="6">
        <v>52</v>
      </c>
      <c r="X10" s="1">
        <v>100</v>
      </c>
      <c r="Y10" s="1">
        <v>104</v>
      </c>
    </row>
    <row r="11" spans="1:25" x14ac:dyDescent="0.25">
      <c r="A11" s="8" t="s">
        <v>12</v>
      </c>
      <c r="B11" s="1" t="str">
        <f>IF(C4&gt;C9,"L","")</f>
        <v/>
      </c>
      <c r="G11" s="6">
        <v>54</v>
      </c>
      <c r="H11" s="3">
        <v>179</v>
      </c>
      <c r="I11" s="1">
        <v>182</v>
      </c>
      <c r="K11" s="6">
        <v>54</v>
      </c>
      <c r="L11" s="1">
        <v>78</v>
      </c>
      <c r="M11" s="1">
        <v>84</v>
      </c>
      <c r="N11" s="4"/>
      <c r="O11" s="6">
        <v>54</v>
      </c>
      <c r="P11" s="1">
        <v>104</v>
      </c>
      <c r="Q11" s="1">
        <v>108</v>
      </c>
      <c r="S11" s="6">
        <v>54</v>
      </c>
      <c r="T11" s="1">
        <v>92</v>
      </c>
      <c r="U11" s="1">
        <v>96</v>
      </c>
      <c r="W11" s="6">
        <v>54</v>
      </c>
      <c r="X11" s="1">
        <v>104</v>
      </c>
      <c r="Y11" s="1">
        <v>108</v>
      </c>
    </row>
    <row r="12" spans="1:25" x14ac:dyDescent="0.25">
      <c r="A12" s="8" t="s">
        <v>13</v>
      </c>
      <c r="B12" s="1" t="str">
        <f>IF(C6&lt;C7,"EX","")</f>
        <v>EX</v>
      </c>
      <c r="G12" s="6">
        <v>56</v>
      </c>
      <c r="H12" s="3">
        <v>182</v>
      </c>
      <c r="I12" s="1">
        <v>185</v>
      </c>
      <c r="K12" s="6">
        <v>56</v>
      </c>
      <c r="L12" s="1">
        <v>84</v>
      </c>
      <c r="M12" s="1">
        <v>90</v>
      </c>
      <c r="N12" s="4"/>
      <c r="O12" s="6">
        <v>56</v>
      </c>
      <c r="P12" s="1">
        <v>108</v>
      </c>
      <c r="Q12" s="1">
        <v>112</v>
      </c>
      <c r="S12" s="6">
        <v>56</v>
      </c>
      <c r="T12" s="1">
        <v>96</v>
      </c>
      <c r="U12" s="1">
        <v>100</v>
      </c>
      <c r="W12" s="6">
        <v>56</v>
      </c>
      <c r="X12" s="1">
        <v>108</v>
      </c>
      <c r="Y12" s="1">
        <v>112</v>
      </c>
    </row>
    <row r="13" spans="1:25" x14ac:dyDescent="0.25">
      <c r="A13" s="8" t="s">
        <v>14</v>
      </c>
      <c r="B13" s="1" t="str">
        <f>IF(C7&lt;C5,"S","")</f>
        <v/>
      </c>
      <c r="G13" s="6">
        <v>58</v>
      </c>
      <c r="H13" s="3">
        <v>185</v>
      </c>
      <c r="I13" s="1">
        <v>188</v>
      </c>
      <c r="K13" s="6">
        <v>58</v>
      </c>
      <c r="L13" s="1">
        <v>90</v>
      </c>
      <c r="M13" s="1">
        <v>96</v>
      </c>
      <c r="N13" s="4"/>
      <c r="O13" s="6">
        <v>58</v>
      </c>
      <c r="P13" s="1">
        <v>112</v>
      </c>
      <c r="Q13" s="1">
        <v>116</v>
      </c>
      <c r="S13" s="6">
        <v>58</v>
      </c>
      <c r="T13" s="1">
        <v>100</v>
      </c>
      <c r="U13" s="1">
        <v>104</v>
      </c>
      <c r="W13" s="6">
        <v>58</v>
      </c>
      <c r="X13" s="1">
        <v>112</v>
      </c>
      <c r="Y13" s="1">
        <v>116</v>
      </c>
    </row>
    <row r="14" spans="1:25" ht="15.75" thickBot="1" x14ac:dyDescent="0.3">
      <c r="G14" s="6">
        <v>60</v>
      </c>
      <c r="H14" s="3">
        <v>188</v>
      </c>
      <c r="I14" s="1">
        <v>191</v>
      </c>
      <c r="K14" s="6">
        <v>60</v>
      </c>
      <c r="L14" s="1">
        <v>96</v>
      </c>
      <c r="M14" s="1">
        <v>102</v>
      </c>
      <c r="N14" s="4"/>
      <c r="O14" s="6">
        <v>60</v>
      </c>
      <c r="P14" s="1">
        <v>116</v>
      </c>
      <c r="Q14" s="1">
        <v>120</v>
      </c>
      <c r="S14" s="6">
        <v>60</v>
      </c>
      <c r="T14" s="1">
        <v>104</v>
      </c>
      <c r="U14" s="1">
        <v>108</v>
      </c>
      <c r="W14" s="6">
        <v>60</v>
      </c>
      <c r="X14" s="1">
        <v>116</v>
      </c>
      <c r="Y14" s="1">
        <v>120</v>
      </c>
    </row>
    <row r="15" spans="1:25" ht="15.75" thickBot="1" x14ac:dyDescent="0.3">
      <c r="A15" s="11" t="s">
        <v>11</v>
      </c>
      <c r="B15" s="12" t="str">
        <f>C9&amp;B11&amp;B12&amp;B13</f>
        <v>58EX</v>
      </c>
      <c r="G15" s="6">
        <v>62</v>
      </c>
      <c r="H15" s="3">
        <v>191</v>
      </c>
      <c r="I15" s="1">
        <v>194</v>
      </c>
      <c r="K15" s="6">
        <v>62</v>
      </c>
      <c r="L15" s="1">
        <v>102</v>
      </c>
      <c r="M15" s="1">
        <v>108</v>
      </c>
      <c r="N15" s="4"/>
      <c r="O15" s="6">
        <v>62</v>
      </c>
      <c r="P15" s="1">
        <v>120</v>
      </c>
      <c r="Q15" s="1">
        <v>124</v>
      </c>
      <c r="S15" s="6">
        <v>62</v>
      </c>
      <c r="T15" s="1">
        <v>108</v>
      </c>
      <c r="U15" s="1">
        <v>112</v>
      </c>
      <c r="W15" s="6">
        <v>62</v>
      </c>
      <c r="X15" s="1">
        <v>120</v>
      </c>
      <c r="Y15" s="1">
        <v>124</v>
      </c>
    </row>
    <row r="16" spans="1:25" x14ac:dyDescent="0.25">
      <c r="G16" s="6">
        <v>64</v>
      </c>
      <c r="H16" s="3">
        <v>194</v>
      </c>
      <c r="I16" s="1">
        <v>197</v>
      </c>
      <c r="K16" s="6">
        <v>64</v>
      </c>
      <c r="L16" s="1">
        <v>108</v>
      </c>
      <c r="M16" s="1">
        <v>114</v>
      </c>
      <c r="N16" s="4"/>
      <c r="O16" s="6">
        <v>64</v>
      </c>
      <c r="P16" s="1">
        <v>124</v>
      </c>
      <c r="Q16" s="1">
        <v>128</v>
      </c>
      <c r="S16" s="6">
        <v>64</v>
      </c>
      <c r="T16" s="1">
        <v>112</v>
      </c>
      <c r="U16" s="1">
        <v>116</v>
      </c>
      <c r="W16" s="6">
        <v>64</v>
      </c>
      <c r="X16" s="1">
        <v>124</v>
      </c>
      <c r="Y16" s="1">
        <v>128</v>
      </c>
    </row>
    <row r="17" spans="1:25" x14ac:dyDescent="0.25">
      <c r="G17" s="6">
        <v>66</v>
      </c>
      <c r="H17" s="3">
        <v>197</v>
      </c>
      <c r="I17" s="1">
        <v>200</v>
      </c>
      <c r="K17" s="6">
        <v>66</v>
      </c>
      <c r="L17" s="1">
        <v>114</v>
      </c>
      <c r="M17" s="1">
        <v>120</v>
      </c>
      <c r="N17" s="4"/>
      <c r="O17" s="6">
        <v>66</v>
      </c>
      <c r="P17" s="1">
        <v>128</v>
      </c>
      <c r="Q17" s="1">
        <v>132</v>
      </c>
      <c r="S17" s="6">
        <v>66</v>
      </c>
      <c r="T17" s="1">
        <v>116</v>
      </c>
      <c r="U17" s="1">
        <v>120</v>
      </c>
      <c r="W17" s="6">
        <v>66</v>
      </c>
      <c r="X17" s="1">
        <v>128</v>
      </c>
      <c r="Y17" s="1">
        <v>132</v>
      </c>
    </row>
    <row r="18" spans="1:25" x14ac:dyDescent="0.25">
      <c r="G18" s="6">
        <v>68</v>
      </c>
      <c r="H18" s="3">
        <v>200</v>
      </c>
      <c r="I18" s="1">
        <v>203</v>
      </c>
      <c r="K18" s="6">
        <v>68</v>
      </c>
      <c r="L18" s="1">
        <v>120</v>
      </c>
      <c r="M18" s="1">
        <v>124</v>
      </c>
      <c r="O18" s="6">
        <v>68</v>
      </c>
      <c r="P18" s="1">
        <v>132</v>
      </c>
      <c r="Q18" s="1">
        <v>136</v>
      </c>
      <c r="S18" s="6">
        <v>68</v>
      </c>
      <c r="T18" s="1">
        <v>120</v>
      </c>
      <c r="U18" s="1">
        <v>124</v>
      </c>
      <c r="W18" s="6">
        <v>68</v>
      </c>
      <c r="X18" s="1">
        <v>136</v>
      </c>
      <c r="Y18" s="1">
        <v>140</v>
      </c>
    </row>
    <row r="22" spans="1:25" x14ac:dyDescent="0.25">
      <c r="A22" s="59" t="s">
        <v>18</v>
      </c>
    </row>
    <row r="23" spans="1:25" x14ac:dyDescent="0.25">
      <c r="A23" s="59" t="s">
        <v>19</v>
      </c>
      <c r="D23" s="61"/>
    </row>
    <row r="24" spans="1:25" x14ac:dyDescent="0.25">
      <c r="A24" s="59" t="s">
        <v>20</v>
      </c>
    </row>
    <row r="25" spans="1:25" x14ac:dyDescent="0.25">
      <c r="A25" s="59" t="s">
        <v>21</v>
      </c>
      <c r="G25" s="2"/>
      <c r="H25" s="2"/>
      <c r="I25" s="2"/>
      <c r="K25" s="2"/>
      <c r="L25" s="2"/>
      <c r="M25" s="2"/>
    </row>
    <row r="26" spans="1:25" x14ac:dyDescent="0.25">
      <c r="A26" s="59" t="s">
        <v>22</v>
      </c>
      <c r="G26" s="2"/>
      <c r="H26" s="2"/>
      <c r="I26" s="2"/>
      <c r="K26" s="2"/>
      <c r="L26" s="2"/>
      <c r="M26" s="2"/>
    </row>
    <row r="27" spans="1:25" x14ac:dyDescent="0.25">
      <c r="A27" s="59" t="s">
        <v>28</v>
      </c>
      <c r="F27" s="2"/>
      <c r="G27" s="2"/>
      <c r="H27" s="60"/>
      <c r="I27" s="4"/>
      <c r="K27" s="2"/>
      <c r="L27" s="4"/>
      <c r="M27" s="4"/>
    </row>
    <row r="28" spans="1:25" x14ac:dyDescent="0.25">
      <c r="A28" s="59" t="s">
        <v>23</v>
      </c>
      <c r="F28" s="2"/>
      <c r="G28" s="2"/>
      <c r="H28" s="60"/>
      <c r="I28" s="4"/>
      <c r="K28" s="2"/>
      <c r="L28" s="4"/>
      <c r="M28" s="4"/>
    </row>
    <row r="29" spans="1:25" x14ac:dyDescent="0.25">
      <c r="A29" s="59" t="s">
        <v>29</v>
      </c>
      <c r="F29" s="4"/>
      <c r="G29" s="2"/>
      <c r="H29" s="60"/>
      <c r="I29" s="4"/>
      <c r="K29" s="2"/>
      <c r="L29" s="4"/>
      <c r="M29" s="4"/>
    </row>
    <row r="30" spans="1:25" x14ac:dyDescent="0.25">
      <c r="A30" s="59" t="s">
        <v>24</v>
      </c>
      <c r="F30" s="4"/>
      <c r="G30" s="2"/>
      <c r="H30" s="60"/>
      <c r="I30" s="4"/>
      <c r="K30" s="2"/>
      <c r="L30" s="4"/>
      <c r="M30" s="4"/>
    </row>
    <row r="31" spans="1:25" x14ac:dyDescent="0.25">
      <c r="A31" s="59" t="s">
        <v>25</v>
      </c>
      <c r="F31" s="4"/>
      <c r="G31" s="2"/>
      <c r="H31" s="60"/>
      <c r="I31" s="4"/>
      <c r="K31" s="2"/>
      <c r="L31" s="4"/>
      <c r="M31" s="4"/>
    </row>
    <row r="32" spans="1:25" x14ac:dyDescent="0.25">
      <c r="A32" s="59" t="s">
        <v>26</v>
      </c>
      <c r="F32" s="4"/>
      <c r="G32" s="2"/>
      <c r="H32" s="60"/>
      <c r="I32" s="4"/>
      <c r="K32" s="2"/>
      <c r="L32" s="4"/>
      <c r="M32" s="4"/>
    </row>
    <row r="33" spans="1:13" x14ac:dyDescent="0.25">
      <c r="A33" s="59" t="s">
        <v>27</v>
      </c>
      <c r="D33" s="2"/>
      <c r="E33" s="60"/>
      <c r="F33" s="4"/>
      <c r="G33" s="2"/>
      <c r="H33" s="60"/>
      <c r="I33" s="4"/>
      <c r="K33" s="2"/>
      <c r="L33" s="4"/>
      <c r="M33" s="4"/>
    </row>
    <row r="34" spans="1:13" x14ac:dyDescent="0.25">
      <c r="A34" s="59" t="s">
        <v>30</v>
      </c>
      <c r="D34" s="2"/>
      <c r="E34" s="60"/>
      <c r="F34" s="4"/>
      <c r="G34" s="2"/>
      <c r="H34" s="60"/>
      <c r="I34" s="4"/>
      <c r="K34" s="2"/>
      <c r="L34" s="4"/>
      <c r="M34" s="4"/>
    </row>
    <row r="35" spans="1:13" x14ac:dyDescent="0.25">
      <c r="A35" s="59" t="s">
        <v>31</v>
      </c>
      <c r="D35" s="2"/>
      <c r="E35" s="60"/>
      <c r="F35" s="4"/>
      <c r="G35" s="2"/>
      <c r="H35" s="60"/>
      <c r="I35" s="4"/>
      <c r="K35" s="2"/>
      <c r="L35" s="4"/>
      <c r="M35" s="4"/>
    </row>
    <row r="36" spans="1:13" x14ac:dyDescent="0.25">
      <c r="A36" s="59" t="s">
        <v>32</v>
      </c>
      <c r="D36" s="2"/>
      <c r="E36" s="60"/>
      <c r="F36" s="4"/>
      <c r="G36" s="2"/>
      <c r="H36" s="60"/>
      <c r="I36" s="4"/>
      <c r="K36" s="2"/>
      <c r="L36" s="4"/>
      <c r="M36" s="4"/>
    </row>
    <row r="37" spans="1:13" x14ac:dyDescent="0.25">
      <c r="D37" s="2"/>
      <c r="E37" s="60"/>
      <c r="F37" s="4"/>
      <c r="G37" s="2"/>
      <c r="H37" s="60"/>
      <c r="I37" s="4"/>
      <c r="K37" s="2"/>
      <c r="L37" s="4"/>
      <c r="M37" s="4"/>
    </row>
    <row r="38" spans="1:13" x14ac:dyDescent="0.25">
      <c r="D38" s="2"/>
      <c r="E38" s="60"/>
      <c r="F38" s="4"/>
      <c r="G38" s="2"/>
      <c r="H38" s="60"/>
      <c r="I38" s="4"/>
      <c r="K38" s="2"/>
      <c r="L38" s="4"/>
      <c r="M38" s="4"/>
    </row>
    <row r="39" spans="1:13" x14ac:dyDescent="0.25">
      <c r="D39" s="2"/>
      <c r="E39" s="60"/>
      <c r="F39" s="4"/>
      <c r="G39" s="2"/>
      <c r="H39" s="60"/>
      <c r="I39" s="4"/>
      <c r="K39" s="2"/>
      <c r="L39" s="4"/>
      <c r="M39" s="4"/>
    </row>
    <row r="40" spans="1:13" x14ac:dyDescent="0.25">
      <c r="D40" s="2"/>
      <c r="E40" s="60"/>
      <c r="F40" s="4"/>
      <c r="G40" s="2"/>
      <c r="H40" s="60"/>
      <c r="I40" s="4"/>
      <c r="K40" s="2"/>
      <c r="L40" s="4"/>
      <c r="M40" s="4"/>
    </row>
    <row r="41" spans="1:13" x14ac:dyDescent="0.25">
      <c r="D41" s="2"/>
      <c r="E41" s="60"/>
      <c r="F41" s="4"/>
    </row>
    <row r="42" spans="1:13" x14ac:dyDescent="0.25">
      <c r="F42" s="4"/>
    </row>
  </sheetData>
  <mergeCells count="7">
    <mergeCell ref="S3:U3"/>
    <mergeCell ref="W3:Y3"/>
    <mergeCell ref="C9:E9"/>
    <mergeCell ref="A9:B9"/>
    <mergeCell ref="G3:I3"/>
    <mergeCell ref="K3:M3"/>
    <mergeCell ref="O3:Q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6BE57-4F5B-42FB-9AA3-F352EA40CC25}">
  <dimension ref="A3:Y35"/>
  <sheetViews>
    <sheetView workbookViewId="0">
      <selection activeCell="B5" sqref="B5"/>
    </sheetView>
  </sheetViews>
  <sheetFormatPr baseColWidth="10" defaultRowHeight="15" x14ac:dyDescent="0.25"/>
  <cols>
    <col min="1" max="1" width="14.85546875" customWidth="1"/>
    <col min="2" max="2" width="13" customWidth="1"/>
    <col min="3" max="3" width="16.85546875" customWidth="1"/>
    <col min="4" max="4" width="13.140625" customWidth="1"/>
    <col min="5" max="5" width="25.42578125" customWidth="1"/>
  </cols>
  <sheetData>
    <row r="3" spans="1:25" ht="30" x14ac:dyDescent="0.25">
      <c r="A3" s="9"/>
      <c r="B3" s="10" t="s">
        <v>7</v>
      </c>
      <c r="C3" s="10" t="s">
        <v>10</v>
      </c>
      <c r="D3" s="15" t="s">
        <v>9</v>
      </c>
      <c r="E3" s="55" t="s">
        <v>17</v>
      </c>
      <c r="G3" s="78" t="s">
        <v>1</v>
      </c>
      <c r="H3" s="78"/>
      <c r="I3" s="78"/>
      <c r="K3" s="78" t="s">
        <v>0</v>
      </c>
      <c r="L3" s="78"/>
      <c r="M3" s="78"/>
      <c r="N3" s="2"/>
      <c r="O3" s="78" t="s">
        <v>2</v>
      </c>
      <c r="P3" s="78"/>
      <c r="Q3" s="78"/>
      <c r="S3" s="78" t="s">
        <v>5</v>
      </c>
      <c r="T3" s="78"/>
      <c r="U3" s="78"/>
      <c r="W3" s="78" t="s">
        <v>6</v>
      </c>
      <c r="X3" s="78"/>
      <c r="Y3" s="78"/>
    </row>
    <row r="4" spans="1:25" x14ac:dyDescent="0.25">
      <c r="A4" s="5" t="s">
        <v>1</v>
      </c>
      <c r="B4" s="13">
        <v>70</v>
      </c>
      <c r="C4" s="14">
        <f>IF(B4&lt;I5,G5,IF(B4&lt;I6,G6,IF(B4&lt;I7,G7,IF(B4&lt;I8,G8,IF(B4&lt;I9,G9,IF(B4&lt;I10,G10,IF(B4&lt;I11,G11,IF(B4&lt;I12,G12,IF(B4&lt;I13,G13,IF(B4&lt;I14,G14,IF(B4&lt;I15,G15,IF(B4&lt;I16,G16,IF(B4&lt;I17,G17,IF(B4&lt;I18,G18))))))))))))))</f>
        <v>50</v>
      </c>
      <c r="D4" s="54">
        <f>VLOOKUP(C4,$G$4:$I$18,3,FALSE)-B4</f>
        <v>2</v>
      </c>
      <c r="E4" s="56">
        <f>IF(C4&gt;$C$9,VLOOKUP(C9,$G$4:$I$18,3,FALSE)-B4,IF(C4=$C$9,0,VLOOKUP(C9,$G$4:$I$18,2,FALSE)-B4))</f>
        <v>22</v>
      </c>
      <c r="G4" s="10" t="s">
        <v>4</v>
      </c>
      <c r="H4" s="79" t="s">
        <v>8</v>
      </c>
      <c r="I4" s="81"/>
      <c r="K4" s="10" t="s">
        <v>4</v>
      </c>
      <c r="L4" s="79" t="s">
        <v>8</v>
      </c>
      <c r="M4" s="81"/>
      <c r="N4" s="4"/>
      <c r="O4" s="10" t="s">
        <v>4</v>
      </c>
      <c r="P4" s="79" t="s">
        <v>8</v>
      </c>
      <c r="Q4" s="81"/>
      <c r="S4" s="10" t="s">
        <v>4</v>
      </c>
      <c r="T4" s="79" t="s">
        <v>8</v>
      </c>
      <c r="U4" s="81"/>
      <c r="W4" s="10" t="s">
        <v>4</v>
      </c>
      <c r="X4" s="79" t="s">
        <v>8</v>
      </c>
      <c r="Y4" s="81"/>
    </row>
    <row r="5" spans="1:25" x14ac:dyDescent="0.25">
      <c r="A5" s="5" t="s">
        <v>0</v>
      </c>
      <c r="B5" s="13">
        <v>183</v>
      </c>
      <c r="C5" s="7">
        <f>IF(B5&lt;M5,K5,IF(B5&lt;M6,K6,IF(B5&lt;M7,K7,IF(B5&lt;M8,K8,IF(B5&lt;M9,K9,IF(B5&lt;M10,K10,IF(B5&lt;M11,K11,IF(B5&lt;M12,K12,IF(B5&lt;M13,K13,IF(B5&lt;M14,K14,IF(B5&lt;M15,K15,IF(B5&lt;M16,K16,IF(B5&lt;M17,K17,IF(B5&lt;M18,K18))))))))))))))</f>
        <v>56</v>
      </c>
      <c r="D5" s="54">
        <f>VLOOKUP(C5,$K$4:$M$18,3,FALSE)-B5</f>
        <v>3</v>
      </c>
      <c r="E5" s="56">
        <f>IF(C5&gt;$C$9,VLOOKUP(C9,$K$4:$M$18,3,FALSE)-B5,IF(C5=$C$9,0,VLOOKUP(C9,$K$4:$M$18,2,FALSE)-B5))</f>
        <v>2</v>
      </c>
      <c r="G5" s="6">
        <v>42</v>
      </c>
      <c r="H5" s="1">
        <v>45</v>
      </c>
      <c r="I5" s="1">
        <v>51</v>
      </c>
      <c r="K5" s="6">
        <v>42</v>
      </c>
      <c r="L5" s="3">
        <v>161</v>
      </c>
      <c r="M5" s="1">
        <v>165</v>
      </c>
      <c r="N5" s="4"/>
      <c r="O5" s="6">
        <v>42</v>
      </c>
      <c r="P5" s="1">
        <v>72</v>
      </c>
      <c r="Q5" s="1">
        <v>77</v>
      </c>
      <c r="S5" s="6">
        <v>42</v>
      </c>
      <c r="T5" s="1">
        <v>68</v>
      </c>
      <c r="U5" s="1">
        <v>73</v>
      </c>
      <c r="W5" s="6">
        <v>42</v>
      </c>
      <c r="X5" s="1">
        <v>80</v>
      </c>
      <c r="Y5" s="1">
        <v>85</v>
      </c>
    </row>
    <row r="6" spans="1:25" x14ac:dyDescent="0.25">
      <c r="A6" s="5" t="s">
        <v>2</v>
      </c>
      <c r="B6" s="13">
        <v>116</v>
      </c>
      <c r="C6" s="7">
        <f>IF(B6&lt;Q5,O5,IF(B6&lt;Q6,O6,IF(B6&lt;Q7,O7,IF(B6&lt;Q8,O8,IF(B6&lt;Q9,O9,IF(B6&lt;Q10,O10,IF(B6&lt;Q11,O11,IF(B6&lt;Q12,O12,IF(B6&lt;Q13,O13,IF(B6&lt;Q14,O14,IF(B6&lt;Q15,O15,IF(B6&lt;Q16,O16,IF(B6&lt;Q17,O17,IF(B6&lt;Q18,O18))))))))))))))</f>
        <v>58</v>
      </c>
      <c r="D6" s="54">
        <f>VLOOKUP(C6,$O$4:$Q$18,3,FALSE)-B6</f>
        <v>2</v>
      </c>
      <c r="E6" s="56">
        <f>IF(C6&gt;$C$9,VLOOKUP(C9,$O$4:$Q$18,3,FALSE)-B6,IF(C6=$C$9,0,VLOOKUP(C9,$O$4:$Q$18,2,FALSE)-B6))</f>
        <v>0</v>
      </c>
      <c r="G6" s="6">
        <v>44</v>
      </c>
      <c r="H6" s="1">
        <v>52</v>
      </c>
      <c r="I6" s="1">
        <v>56</v>
      </c>
      <c r="K6" s="6">
        <v>44</v>
      </c>
      <c r="L6" s="3">
        <v>166</v>
      </c>
      <c r="M6" s="1">
        <v>168</v>
      </c>
      <c r="N6" s="4"/>
      <c r="O6" s="6">
        <v>44</v>
      </c>
      <c r="P6" s="1">
        <v>80</v>
      </c>
      <c r="Q6" s="1">
        <v>85</v>
      </c>
      <c r="S6" s="6">
        <v>44</v>
      </c>
      <c r="T6" s="1">
        <v>72</v>
      </c>
      <c r="U6" s="1">
        <v>77</v>
      </c>
      <c r="W6" s="6">
        <v>44</v>
      </c>
      <c r="X6" s="1">
        <v>84</v>
      </c>
      <c r="Y6" s="1">
        <v>89</v>
      </c>
    </row>
    <row r="7" spans="1:25" x14ac:dyDescent="0.25">
      <c r="A7" s="5" t="s">
        <v>5</v>
      </c>
      <c r="B7" s="13">
        <v>110</v>
      </c>
      <c r="C7" s="7">
        <f>IF(B7&lt;U5,S5,IF(B7&lt;U6,S6,IF(B7&lt;U7,S7,IF(B7&lt;U8,S8,IF(B7&lt;U9,S9,IF(B7&lt;U10,S10,IF(B7&lt;U11,S11,IF(B7&lt;U12,S12,IF(B7&lt;U13,S13,IF(B7&lt;U14,S14,IF(B7&lt;U15,S15,IF(B7&lt;U16,S16,IF(B7&lt;U17,S17,IF(B7&lt;U18,S18))))))))))))))</f>
        <v>62</v>
      </c>
      <c r="D7" s="54">
        <f>VLOOKUP(C7,$S$4:$U$18,3,FALSE)-B7</f>
        <v>3</v>
      </c>
      <c r="E7" s="56">
        <f>IF(C7&gt;$C$9,VLOOKUP(C9,$S$4:$U$18,3,FALSE)-B7,IF(C7=$C$9,0,VLOOKUP(C9,$S$4:$U$18,2,FALSE)-B7))</f>
        <v>-3</v>
      </c>
      <c r="G7" s="6">
        <v>46</v>
      </c>
      <c r="H7" s="1">
        <v>57</v>
      </c>
      <c r="I7" s="1">
        <v>61</v>
      </c>
      <c r="K7" s="6">
        <v>46</v>
      </c>
      <c r="L7" s="3">
        <v>169</v>
      </c>
      <c r="M7" s="1">
        <v>171</v>
      </c>
      <c r="N7" s="4"/>
      <c r="O7" s="6">
        <v>46</v>
      </c>
      <c r="P7" s="1">
        <v>88</v>
      </c>
      <c r="Q7" s="1">
        <v>93</v>
      </c>
      <c r="S7" s="6">
        <v>46</v>
      </c>
      <c r="T7" s="1">
        <v>76</v>
      </c>
      <c r="U7" s="57">
        <v>80</v>
      </c>
      <c r="W7" s="6">
        <v>46</v>
      </c>
      <c r="X7" s="1">
        <v>88</v>
      </c>
      <c r="Y7" s="1">
        <v>93</v>
      </c>
    </row>
    <row r="8" spans="1:25" x14ac:dyDescent="0.25">
      <c r="A8" s="5" t="s">
        <v>6</v>
      </c>
      <c r="B8" s="13">
        <v>117</v>
      </c>
      <c r="C8" s="7">
        <f>IF(B8&lt;Y5,W5,IF(B8&lt;Y6,W6,IF(B8&lt;Y7,W7,IF(B8&lt;Y8,W8,IF(B8&lt;Y9,W9,IF(B8&lt;Y10,W10,IF(B8&lt;Y11,W11,IF(B8&lt;Y12,W12,IF(B8&lt;Y13,W13,IF(B8&lt;Y14,W14,IF(B8&lt;Y15,W15,IF(B8&lt;Y16,W16,IF(B8&lt;Y17,W17,IF(B8&lt;Y18,W18))))))))))))))</f>
        <v>58</v>
      </c>
      <c r="D8" s="54">
        <f>VLOOKUP(C8,$W$4:$Y$18,3,FALSE)-B8</f>
        <v>1</v>
      </c>
      <c r="E8" s="56">
        <f>IF(C8&gt;$C$9,VLOOKUP(C9,$W$4:$Y$18,3,FALSE)-B8,IF(C8=$C$9,0,VLOOKUP(C9,$W$4:$Y$18,2,FALSE)-B8))</f>
        <v>0</v>
      </c>
      <c r="G8" s="6">
        <v>48</v>
      </c>
      <c r="H8" s="1">
        <v>62</v>
      </c>
      <c r="I8" s="1">
        <v>69</v>
      </c>
      <c r="K8" s="6">
        <v>48</v>
      </c>
      <c r="L8" s="3">
        <v>172</v>
      </c>
      <c r="M8" s="1">
        <v>174</v>
      </c>
      <c r="N8" s="4"/>
      <c r="O8" s="6">
        <v>48</v>
      </c>
      <c r="P8" s="1">
        <v>92</v>
      </c>
      <c r="Q8" s="57">
        <v>98</v>
      </c>
      <c r="S8" s="6">
        <v>48</v>
      </c>
      <c r="T8" s="57">
        <v>79</v>
      </c>
      <c r="U8" s="1">
        <v>85</v>
      </c>
      <c r="W8" s="6">
        <v>48</v>
      </c>
      <c r="X8" s="1">
        <v>92</v>
      </c>
      <c r="Y8" s="1">
        <v>97</v>
      </c>
    </row>
    <row r="9" spans="1:25" x14ac:dyDescent="0.25">
      <c r="A9" s="72" t="s">
        <v>3</v>
      </c>
      <c r="B9" s="72"/>
      <c r="C9" s="73">
        <f>MEDIAN(C4:C8)</f>
        <v>58</v>
      </c>
      <c r="D9" s="74"/>
      <c r="E9" s="75"/>
      <c r="G9" s="6">
        <v>50</v>
      </c>
      <c r="H9" s="1">
        <v>70</v>
      </c>
      <c r="I9" s="1">
        <v>72</v>
      </c>
      <c r="K9" s="6">
        <v>50</v>
      </c>
      <c r="L9" s="3">
        <v>175</v>
      </c>
      <c r="M9" s="1">
        <v>175</v>
      </c>
      <c r="N9" s="4"/>
      <c r="O9" s="6">
        <v>50</v>
      </c>
      <c r="P9" s="1">
        <v>97</v>
      </c>
      <c r="Q9" s="1">
        <v>101</v>
      </c>
      <c r="S9" s="6">
        <v>50</v>
      </c>
      <c r="T9" s="1">
        <v>84</v>
      </c>
      <c r="U9" s="1">
        <v>89</v>
      </c>
      <c r="W9" s="6">
        <v>50</v>
      </c>
      <c r="X9" s="1">
        <v>96</v>
      </c>
      <c r="Y9" s="1">
        <v>101</v>
      </c>
    </row>
    <row r="10" spans="1:25" x14ac:dyDescent="0.25">
      <c r="G10" s="6">
        <v>52</v>
      </c>
      <c r="H10" s="1">
        <v>73</v>
      </c>
      <c r="I10" s="1">
        <v>79</v>
      </c>
      <c r="K10" s="6">
        <v>52</v>
      </c>
      <c r="L10" s="3">
        <v>176</v>
      </c>
      <c r="M10" s="1">
        <v>180</v>
      </c>
      <c r="N10" s="4"/>
      <c r="O10" s="6">
        <v>52</v>
      </c>
      <c r="P10" s="1">
        <v>100</v>
      </c>
      <c r="Q10" s="1">
        <v>105</v>
      </c>
      <c r="S10" s="6">
        <v>52</v>
      </c>
      <c r="T10" s="1">
        <v>88</v>
      </c>
      <c r="U10" s="1">
        <v>93</v>
      </c>
      <c r="W10" s="6">
        <v>52</v>
      </c>
      <c r="X10" s="1">
        <v>100</v>
      </c>
      <c r="Y10" s="1">
        <v>105</v>
      </c>
    </row>
    <row r="11" spans="1:25" x14ac:dyDescent="0.25">
      <c r="A11" s="8" t="s">
        <v>12</v>
      </c>
      <c r="B11" s="1" t="str">
        <f>IF(C5&gt;C9,"L","")</f>
        <v/>
      </c>
      <c r="G11" s="6">
        <v>54</v>
      </c>
      <c r="H11" s="1">
        <v>80</v>
      </c>
      <c r="I11" s="1">
        <v>85</v>
      </c>
      <c r="K11" s="6">
        <v>54</v>
      </c>
      <c r="L11" s="3">
        <v>179</v>
      </c>
      <c r="M11" s="1">
        <v>183</v>
      </c>
      <c r="N11" s="4"/>
      <c r="O11" s="6">
        <v>54</v>
      </c>
      <c r="P11" s="1">
        <v>104</v>
      </c>
      <c r="Q11" s="1">
        <v>109</v>
      </c>
      <c r="S11" s="6">
        <v>54</v>
      </c>
      <c r="T11" s="1">
        <v>92</v>
      </c>
      <c r="U11" s="57">
        <v>96</v>
      </c>
      <c r="W11" s="6">
        <v>54</v>
      </c>
      <c r="X11" s="1">
        <v>104</v>
      </c>
      <c r="Y11" s="1">
        <v>109</v>
      </c>
    </row>
    <row r="12" spans="1:25" x14ac:dyDescent="0.25">
      <c r="A12" s="8" t="s">
        <v>13</v>
      </c>
      <c r="B12" s="1" t="str">
        <f>IF(C6&lt;C8,"EX","")</f>
        <v/>
      </c>
      <c r="G12" s="6">
        <v>56</v>
      </c>
      <c r="H12" s="1">
        <v>86</v>
      </c>
      <c r="I12" s="1">
        <v>91</v>
      </c>
      <c r="K12" s="6">
        <v>56</v>
      </c>
      <c r="L12" s="3">
        <v>182</v>
      </c>
      <c r="M12" s="1">
        <v>186</v>
      </c>
      <c r="N12" s="4"/>
      <c r="O12" s="6">
        <v>56</v>
      </c>
      <c r="P12" s="1">
        <v>108</v>
      </c>
      <c r="Q12" s="1">
        <v>114</v>
      </c>
      <c r="S12" s="6">
        <v>56</v>
      </c>
      <c r="T12" s="57">
        <v>95</v>
      </c>
      <c r="U12" s="1">
        <v>101</v>
      </c>
      <c r="W12" s="6">
        <v>56</v>
      </c>
      <c r="X12" s="1">
        <v>108</v>
      </c>
      <c r="Y12" s="1">
        <v>113</v>
      </c>
    </row>
    <row r="13" spans="1:25" x14ac:dyDescent="0.25">
      <c r="A13" s="8" t="s">
        <v>14</v>
      </c>
      <c r="B13" s="1" t="str">
        <f>IF(C7&lt;C4,"S","")</f>
        <v/>
      </c>
      <c r="G13" s="6">
        <v>58</v>
      </c>
      <c r="H13" s="1">
        <v>92</v>
      </c>
      <c r="I13" s="1">
        <v>97</v>
      </c>
      <c r="K13" s="6">
        <v>58</v>
      </c>
      <c r="L13" s="3">
        <v>185</v>
      </c>
      <c r="M13" s="1">
        <v>189</v>
      </c>
      <c r="N13" s="4"/>
      <c r="O13" s="6">
        <v>58</v>
      </c>
      <c r="P13" s="1">
        <v>112</v>
      </c>
      <c r="Q13" s="58">
        <v>118</v>
      </c>
      <c r="S13" s="6">
        <v>58</v>
      </c>
      <c r="T13" s="1">
        <v>100</v>
      </c>
      <c r="U13" s="58">
        <v>107</v>
      </c>
      <c r="W13" s="6">
        <v>58</v>
      </c>
      <c r="X13" s="1">
        <v>112</v>
      </c>
      <c r="Y13" s="1">
        <v>118</v>
      </c>
    </row>
    <row r="14" spans="1:25" ht="15.75" thickBot="1" x14ac:dyDescent="0.3">
      <c r="G14" s="6">
        <v>60</v>
      </c>
      <c r="H14" s="1">
        <v>98</v>
      </c>
      <c r="I14" s="1">
        <v>103</v>
      </c>
      <c r="K14" s="6">
        <v>60</v>
      </c>
      <c r="L14" s="3">
        <v>188</v>
      </c>
      <c r="M14" s="1">
        <v>192</v>
      </c>
      <c r="N14" s="4"/>
      <c r="O14" s="6">
        <v>60</v>
      </c>
      <c r="P14" s="58">
        <v>118</v>
      </c>
      <c r="Q14" s="1">
        <v>121</v>
      </c>
      <c r="S14" s="6">
        <v>60</v>
      </c>
      <c r="T14" s="58">
        <v>107</v>
      </c>
      <c r="U14" s="1">
        <v>109</v>
      </c>
      <c r="W14" s="6">
        <v>60</v>
      </c>
      <c r="X14" s="1">
        <v>118</v>
      </c>
      <c r="Y14" s="1">
        <v>121</v>
      </c>
    </row>
    <row r="15" spans="1:25" ht="15.75" thickBot="1" x14ac:dyDescent="0.3">
      <c r="A15" s="11" t="s">
        <v>11</v>
      </c>
      <c r="B15" s="12" t="str">
        <f>C9&amp;B11&amp;B12&amp;B13</f>
        <v>58</v>
      </c>
      <c r="G15" s="6">
        <v>62</v>
      </c>
      <c r="H15" s="1">
        <v>104</v>
      </c>
      <c r="I15" s="1">
        <v>109</v>
      </c>
      <c r="K15" s="6">
        <v>62</v>
      </c>
      <c r="L15" s="3">
        <v>191</v>
      </c>
      <c r="M15" s="1">
        <v>195</v>
      </c>
      <c r="N15" s="4"/>
      <c r="O15" s="6">
        <v>62</v>
      </c>
      <c r="P15" s="1">
        <v>120</v>
      </c>
      <c r="Q15" s="58">
        <v>124</v>
      </c>
      <c r="S15" s="6">
        <v>62</v>
      </c>
      <c r="T15" s="1">
        <v>108</v>
      </c>
      <c r="U15" s="1">
        <v>113</v>
      </c>
      <c r="W15" s="6">
        <v>62</v>
      </c>
      <c r="X15" s="1">
        <v>120</v>
      </c>
      <c r="Y15" s="1">
        <v>125</v>
      </c>
    </row>
    <row r="16" spans="1:25" x14ac:dyDescent="0.25">
      <c r="G16" s="6">
        <v>64</v>
      </c>
      <c r="H16" s="1">
        <v>110</v>
      </c>
      <c r="I16" s="1">
        <v>115</v>
      </c>
      <c r="K16" s="6">
        <v>64</v>
      </c>
      <c r="L16" s="3">
        <v>194</v>
      </c>
      <c r="M16" s="1">
        <v>198</v>
      </c>
      <c r="N16" s="4"/>
      <c r="O16" s="6">
        <v>64</v>
      </c>
      <c r="P16" s="58">
        <v>123</v>
      </c>
      <c r="Q16" s="1">
        <v>129</v>
      </c>
      <c r="S16" s="6">
        <v>64</v>
      </c>
      <c r="T16" s="1">
        <v>112</v>
      </c>
      <c r="U16" s="57">
        <v>118</v>
      </c>
      <c r="W16" s="6">
        <v>64</v>
      </c>
      <c r="X16" s="1">
        <v>124</v>
      </c>
      <c r="Y16" s="1">
        <v>129</v>
      </c>
    </row>
    <row r="17" spans="7:25" x14ac:dyDescent="0.25">
      <c r="G17" s="6">
        <v>66</v>
      </c>
      <c r="H17" s="1">
        <v>116</v>
      </c>
      <c r="I17" s="1">
        <v>121</v>
      </c>
      <c r="K17" s="6">
        <v>66</v>
      </c>
      <c r="L17" s="3">
        <v>197</v>
      </c>
      <c r="M17" s="1">
        <v>201</v>
      </c>
      <c r="N17" s="4"/>
      <c r="O17" s="6">
        <v>66</v>
      </c>
      <c r="P17" s="1">
        <v>128</v>
      </c>
      <c r="Q17" s="1">
        <v>133</v>
      </c>
      <c r="S17" s="6">
        <v>66</v>
      </c>
      <c r="T17" s="57">
        <v>118</v>
      </c>
      <c r="U17" s="1">
        <v>121</v>
      </c>
      <c r="W17" s="6">
        <v>66</v>
      </c>
      <c r="X17" s="1">
        <v>128</v>
      </c>
      <c r="Y17" s="1">
        <v>133</v>
      </c>
    </row>
    <row r="18" spans="7:25" x14ac:dyDescent="0.25">
      <c r="G18" s="6">
        <v>68</v>
      </c>
      <c r="H18" s="1">
        <v>122</v>
      </c>
      <c r="I18" s="1">
        <v>125</v>
      </c>
      <c r="K18" s="6">
        <v>68</v>
      </c>
      <c r="L18" s="3">
        <v>200</v>
      </c>
      <c r="M18" s="1">
        <v>204</v>
      </c>
      <c r="O18" s="6">
        <v>68</v>
      </c>
      <c r="P18" s="1">
        <v>132</v>
      </c>
      <c r="Q18" s="1">
        <v>137</v>
      </c>
      <c r="S18" s="6">
        <v>68</v>
      </c>
      <c r="T18" s="1">
        <v>120</v>
      </c>
      <c r="U18" s="1">
        <v>125</v>
      </c>
      <c r="W18" s="6">
        <v>68</v>
      </c>
      <c r="X18" s="1">
        <v>136</v>
      </c>
      <c r="Y18" s="1">
        <v>141</v>
      </c>
    </row>
    <row r="20" spans="7:25" x14ac:dyDescent="0.25">
      <c r="O20" s="78" t="s">
        <v>2</v>
      </c>
      <c r="P20" s="78"/>
      <c r="Q20" s="78"/>
    </row>
    <row r="21" spans="7:25" x14ac:dyDescent="0.25">
      <c r="O21" s="10"/>
      <c r="P21" s="15"/>
      <c r="Q21" s="16"/>
    </row>
    <row r="22" spans="7:25" x14ac:dyDescent="0.25">
      <c r="O22" s="6">
        <v>42</v>
      </c>
      <c r="P22" s="1">
        <v>72</v>
      </c>
      <c r="Q22" s="1">
        <v>76</v>
      </c>
    </row>
    <row r="23" spans="7:25" x14ac:dyDescent="0.25">
      <c r="O23" s="6">
        <v>44</v>
      </c>
      <c r="P23" s="1">
        <v>80</v>
      </c>
      <c r="Q23" s="1">
        <v>84</v>
      </c>
    </row>
    <row r="24" spans="7:25" x14ac:dyDescent="0.25">
      <c r="O24" s="6">
        <v>46</v>
      </c>
      <c r="P24" s="1">
        <v>88</v>
      </c>
      <c r="Q24" s="1">
        <v>92</v>
      </c>
    </row>
    <row r="25" spans="7:25" x14ac:dyDescent="0.25">
      <c r="O25" s="6">
        <v>48</v>
      </c>
      <c r="P25" s="1">
        <v>92</v>
      </c>
      <c r="Q25" s="1">
        <v>96</v>
      </c>
    </row>
    <row r="26" spans="7:25" x14ac:dyDescent="0.25">
      <c r="O26" s="6">
        <v>50</v>
      </c>
      <c r="P26" s="1">
        <v>96</v>
      </c>
      <c r="Q26" s="1">
        <v>100</v>
      </c>
    </row>
    <row r="27" spans="7:25" x14ac:dyDescent="0.25">
      <c r="O27" s="6">
        <v>52</v>
      </c>
      <c r="P27" s="1">
        <v>100</v>
      </c>
      <c r="Q27" s="1">
        <v>104</v>
      </c>
    </row>
    <row r="28" spans="7:25" x14ac:dyDescent="0.25">
      <c r="O28" s="6">
        <v>54</v>
      </c>
      <c r="P28" s="1">
        <v>104</v>
      </c>
      <c r="Q28" s="1">
        <v>108</v>
      </c>
    </row>
    <row r="29" spans="7:25" x14ac:dyDescent="0.25">
      <c r="O29" s="6">
        <v>56</v>
      </c>
      <c r="P29" s="1">
        <v>108</v>
      </c>
      <c r="Q29" s="1">
        <v>112</v>
      </c>
    </row>
    <row r="30" spans="7:25" x14ac:dyDescent="0.25">
      <c r="O30" s="6">
        <v>58</v>
      </c>
      <c r="P30" s="1">
        <v>112</v>
      </c>
      <c r="Q30" s="1">
        <v>116</v>
      </c>
    </row>
    <row r="31" spans="7:25" x14ac:dyDescent="0.25">
      <c r="O31" s="6">
        <v>60</v>
      </c>
      <c r="P31" s="1">
        <v>116</v>
      </c>
      <c r="Q31" s="1">
        <v>120</v>
      </c>
    </row>
    <row r="32" spans="7:25" x14ac:dyDescent="0.25">
      <c r="O32" s="6">
        <v>62</v>
      </c>
      <c r="P32" s="1">
        <v>120</v>
      </c>
      <c r="Q32" s="1">
        <v>124</v>
      </c>
    </row>
    <row r="33" spans="15:17" x14ac:dyDescent="0.25">
      <c r="O33" s="6">
        <v>64</v>
      </c>
      <c r="P33" s="1">
        <v>124</v>
      </c>
      <c r="Q33" s="1">
        <v>128</v>
      </c>
    </row>
    <row r="34" spans="15:17" x14ac:dyDescent="0.25">
      <c r="O34" s="6">
        <v>66</v>
      </c>
      <c r="P34" s="1">
        <v>128</v>
      </c>
      <c r="Q34" s="1">
        <v>132</v>
      </c>
    </row>
    <row r="35" spans="15:17" x14ac:dyDescent="0.25">
      <c r="O35" s="6">
        <v>68</v>
      </c>
      <c r="P35" s="1">
        <v>132</v>
      </c>
      <c r="Q35" s="1">
        <v>136</v>
      </c>
    </row>
  </sheetData>
  <mergeCells count="13">
    <mergeCell ref="A9:B9"/>
    <mergeCell ref="C9:E9"/>
    <mergeCell ref="O20:Q20"/>
    <mergeCell ref="G3:I3"/>
    <mergeCell ref="K3:M3"/>
    <mergeCell ref="O3:Q3"/>
    <mergeCell ref="S3:U3"/>
    <mergeCell ref="W3:Y3"/>
    <mergeCell ref="H4:I4"/>
    <mergeCell ref="L4:M4"/>
    <mergeCell ref="P4:Q4"/>
    <mergeCell ref="T4:U4"/>
    <mergeCell ref="X4:Y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5DC4F1-3231-4B1F-9792-5380CD480907}">
  <dimension ref="C6:AB23"/>
  <sheetViews>
    <sheetView workbookViewId="0">
      <selection activeCell="F29" sqref="F29"/>
    </sheetView>
  </sheetViews>
  <sheetFormatPr baseColWidth="10" defaultColWidth="10.85546875" defaultRowHeight="16.5" x14ac:dyDescent="0.3"/>
  <cols>
    <col min="1" max="2" width="10.85546875" style="17"/>
    <col min="3" max="6" width="19.85546875" style="29" customWidth="1"/>
    <col min="7" max="7" width="39.42578125" style="29" customWidth="1"/>
    <col min="8" max="8" width="13.140625" style="17" customWidth="1"/>
    <col min="9" max="16384" width="10.85546875" style="17"/>
  </cols>
  <sheetData>
    <row r="6" spans="3:28" ht="30.75" x14ac:dyDescent="0.55000000000000004">
      <c r="C6" s="26" t="s">
        <v>15</v>
      </c>
      <c r="D6" s="27"/>
      <c r="E6" s="27"/>
      <c r="F6" s="27"/>
      <c r="G6" s="27"/>
      <c r="H6" s="19"/>
      <c r="J6" s="18" t="s">
        <v>16</v>
      </c>
    </row>
    <row r="7" spans="3:28" ht="17.25" thickBot="1" x14ac:dyDescent="0.35"/>
    <row r="8" spans="3:28" ht="17.25" thickBot="1" x14ac:dyDescent="0.35">
      <c r="C8" s="52"/>
      <c r="D8" s="49" t="s">
        <v>7</v>
      </c>
      <c r="E8" s="50" t="s">
        <v>10</v>
      </c>
      <c r="F8" s="49" t="s">
        <v>9</v>
      </c>
      <c r="G8" s="49" t="s">
        <v>17</v>
      </c>
      <c r="J8" s="88" t="s">
        <v>1</v>
      </c>
      <c r="K8" s="88"/>
      <c r="L8" s="88"/>
      <c r="N8" s="88" t="s">
        <v>0</v>
      </c>
      <c r="O8" s="88"/>
      <c r="P8" s="88"/>
      <c r="Q8" s="21"/>
      <c r="R8" s="88" t="s">
        <v>2</v>
      </c>
      <c r="S8" s="88"/>
      <c r="T8" s="88"/>
      <c r="V8" s="88" t="s">
        <v>5</v>
      </c>
      <c r="W8" s="88"/>
      <c r="X8" s="88"/>
      <c r="Z8" s="88" t="s">
        <v>6</v>
      </c>
      <c r="AA8" s="88"/>
      <c r="AB8" s="88"/>
    </row>
    <row r="9" spans="3:28" x14ac:dyDescent="0.3">
      <c r="C9" s="51" t="s">
        <v>1</v>
      </c>
      <c r="D9" s="42">
        <v>72</v>
      </c>
      <c r="E9" s="43">
        <f>IF(D9&lt;L10,J10,IF(D9&lt;L11,J11,IF(D9&lt;L12,J12,IF(D9&lt;L13,J13,IF(D9&lt;L14,J14,IF(D9&lt;L15,J15,IF(D9&lt;L16,J16,IF(D9&lt;L17,J17,IF(D9&lt;L18,J18,IF(D9&lt;L19,J19,IF(D9&lt;L20,J20,IF(D9&lt;L21,J21,IF(D9&lt;L22,J22,IF(D9&lt;L23,J23))))))))))))))</f>
        <v>52</v>
      </c>
      <c r="F9" s="44">
        <f>VLOOKUP(E9,$J$9:$L$23,3,FALSE)-D9</f>
        <v>6</v>
      </c>
      <c r="G9" s="53">
        <f>IF(E9&gt;$E$14,VLOOKUP(E14,$J$9:$L$23,3,FALSE)-D9,IF(E9=$E$14,0,VLOOKUP(E14,$J$9:$L$23,2,FALSE)-D9))</f>
        <v>0</v>
      </c>
      <c r="J9" s="20" t="s">
        <v>4</v>
      </c>
      <c r="K9" s="89" t="s">
        <v>8</v>
      </c>
      <c r="L9" s="90"/>
      <c r="N9" s="20" t="s">
        <v>4</v>
      </c>
      <c r="O9" s="89" t="s">
        <v>8</v>
      </c>
      <c r="P9" s="90"/>
      <c r="Q9" s="23"/>
      <c r="R9" s="20" t="s">
        <v>4</v>
      </c>
      <c r="S9" s="89" t="s">
        <v>8</v>
      </c>
      <c r="T9" s="90"/>
      <c r="V9" s="20" t="s">
        <v>4</v>
      </c>
      <c r="W9" s="89" t="s">
        <v>8</v>
      </c>
      <c r="X9" s="90"/>
      <c r="Z9" s="20" t="s">
        <v>4</v>
      </c>
      <c r="AA9" s="89" t="s">
        <v>8</v>
      </c>
      <c r="AB9" s="90"/>
    </row>
    <row r="10" spans="3:28" x14ac:dyDescent="0.3">
      <c r="C10" s="40" t="s">
        <v>0</v>
      </c>
      <c r="D10" s="45">
        <v>172</v>
      </c>
      <c r="E10" s="30">
        <f>IF(D10&lt;P10,N10,IF(D10&lt;P11,N11,IF(D10&lt;P12,N12,IF(D10&lt;P13,N13,IF(D10&lt;P14,N14,IF(D10&lt;P15,N15,IF(D10&lt;P16,N16,IF(D10&lt;P17,N17,IF(D10&lt;P18,N18,IF(D10&lt;P19,N19,IF(D10&lt;P20,N20,IF(D10&lt;P21,N21,IF(D10&lt;P22,N22,IF(D10&lt;P23,N23))))))))))))))</f>
        <v>48</v>
      </c>
      <c r="F10" s="39">
        <f>VLOOKUP(E10,$N$9:$P$23,3,FALSE)-D10</f>
        <v>1</v>
      </c>
      <c r="G10" s="39">
        <f>IF(E10&gt;$E$14,VLOOKUP(E14,$N$9:$P$23,3,FALSE)-D10,IF(E10=$E$14,0,VLOOKUP(E14,$N$9:$P$23,2,FALSE)-D10))</f>
        <v>1</v>
      </c>
      <c r="J10" s="22">
        <v>42</v>
      </c>
      <c r="K10" s="24">
        <v>45</v>
      </c>
      <c r="L10" s="24">
        <v>50</v>
      </c>
      <c r="N10" s="22">
        <v>42</v>
      </c>
      <c r="O10" s="25">
        <v>161</v>
      </c>
      <c r="P10" s="24">
        <v>164</v>
      </c>
      <c r="Q10" s="23"/>
      <c r="R10" s="22">
        <v>42</v>
      </c>
      <c r="S10" s="24">
        <v>72</v>
      </c>
      <c r="T10" s="24">
        <v>76</v>
      </c>
      <c r="V10" s="22">
        <v>42</v>
      </c>
      <c r="W10" s="24">
        <v>68</v>
      </c>
      <c r="X10" s="24">
        <v>72</v>
      </c>
      <c r="Z10" s="22">
        <v>42</v>
      </c>
      <c r="AA10" s="24">
        <v>80</v>
      </c>
      <c r="AB10" s="24">
        <v>84</v>
      </c>
    </row>
    <row r="11" spans="3:28" x14ac:dyDescent="0.3">
      <c r="C11" s="40" t="s">
        <v>2</v>
      </c>
      <c r="D11" s="45">
        <v>99</v>
      </c>
      <c r="E11" s="30">
        <f>IF(D11&lt;T10,R10,IF(D11&lt;T11,R11,IF(D11&lt;T12,R12,IF(D11&lt;T13,R13,IF(D11&lt;T14,R14,IF(D11&lt;T15,R15,IF(D11&lt;T16,R16,IF(D11&lt;T17,R17,IF(D11&lt;T18,R18,IF(D11&lt;T19,R19,IF(D11&lt;T20,R20,IF(D11&lt;T21,R21,IF(D11&lt;T22,R22,IF(D11&lt;T23,R23))))))))))))))</f>
        <v>50</v>
      </c>
      <c r="F11" s="39">
        <f>VLOOKUP(E11,$R$9:$T$23,3,FALSE)-D11</f>
        <v>1</v>
      </c>
      <c r="G11" s="39">
        <f>IF(E11&gt;$E$14,VLOOKUP(E14,$R$9:$T$23,3,FALSE)-D11,IF(E11=$E$14,0,VLOOKUP(E14,$R$9:$T$23,2,FALSE)-D11))</f>
        <v>0</v>
      </c>
      <c r="J11" s="22">
        <v>44</v>
      </c>
      <c r="K11" s="24">
        <v>50</v>
      </c>
      <c r="L11" s="24">
        <v>55</v>
      </c>
      <c r="N11" s="22">
        <v>44</v>
      </c>
      <c r="O11" s="25">
        <v>164</v>
      </c>
      <c r="P11" s="24">
        <v>167</v>
      </c>
      <c r="Q11" s="23"/>
      <c r="R11" s="22">
        <v>44</v>
      </c>
      <c r="S11" s="24">
        <v>80</v>
      </c>
      <c r="T11" s="24">
        <v>84</v>
      </c>
      <c r="V11" s="22">
        <v>44</v>
      </c>
      <c r="W11" s="24">
        <v>72</v>
      </c>
      <c r="X11" s="24">
        <v>76</v>
      </c>
      <c r="Z11" s="22">
        <v>44</v>
      </c>
      <c r="AA11" s="24">
        <v>84</v>
      </c>
      <c r="AB11" s="24">
        <v>88</v>
      </c>
    </row>
    <row r="12" spans="3:28" x14ac:dyDescent="0.3">
      <c r="C12" s="40" t="s">
        <v>5</v>
      </c>
      <c r="D12" s="45">
        <v>93</v>
      </c>
      <c r="E12" s="30">
        <f>IF(D12&lt;X10,V10,IF(D12&lt;X11,V11,IF(D12&lt;X12,V12,IF(D12&lt;X13,V13,IF(D12&lt;X14,V14,IF(D12&lt;X15,V15,IF(D12&lt;X16,V16,IF(D12&lt;X17,V17,IF(D12&lt;X18,V18,IF(D12&lt;X19,V19,IF(D12&lt;X20,V20,IF(D12&lt;X21,V21,IF(D12&lt;X22,V22,IF(D12&lt;X23,V23))))))))))))))</f>
        <v>54</v>
      </c>
      <c r="F12" s="39">
        <f>VLOOKUP(E12,$V$9:$X$23,3,FALSE)-D12</f>
        <v>3</v>
      </c>
      <c r="G12" s="39">
        <f>IF(E12&gt;$E$14,VLOOKUP(E14,$V$9:$X$23,3,FALSE)-D12,IF(E12=$E$14,0,VLOOKUP(E14,$V$9:$X$23,2,FALSE)-D12))</f>
        <v>-5</v>
      </c>
      <c r="J12" s="22">
        <v>46</v>
      </c>
      <c r="K12" s="24">
        <v>55</v>
      </c>
      <c r="L12" s="24">
        <v>60</v>
      </c>
      <c r="N12" s="22">
        <v>46</v>
      </c>
      <c r="O12" s="25">
        <v>167</v>
      </c>
      <c r="P12" s="24">
        <v>170</v>
      </c>
      <c r="Q12" s="23"/>
      <c r="R12" s="22">
        <v>46</v>
      </c>
      <c r="S12" s="24">
        <v>88</v>
      </c>
      <c r="T12" s="24">
        <v>92</v>
      </c>
      <c r="V12" s="22">
        <v>46</v>
      </c>
      <c r="W12" s="24">
        <v>76</v>
      </c>
      <c r="X12" s="24">
        <v>80</v>
      </c>
      <c r="Z12" s="22">
        <v>46</v>
      </c>
      <c r="AA12" s="24">
        <v>88</v>
      </c>
      <c r="AB12" s="24">
        <v>92</v>
      </c>
    </row>
    <row r="13" spans="3:28" ht="17.25" thickBot="1" x14ac:dyDescent="0.35">
      <c r="C13" s="41" t="s">
        <v>6</v>
      </c>
      <c r="D13" s="46">
        <v>99</v>
      </c>
      <c r="E13" s="47">
        <f>IF(D13&lt;AB10,Z10,IF(D13&lt;AB11,Z11,IF(D13&lt;AB12,Z12,IF(D13&lt;AB13,Z13,IF(D13&lt;AB14,Z14,IF(D13&lt;AB15,Z15,IF(D13&lt;AB16,Z16,IF(D13&lt;AB17,Z17,IF(D13&lt;AB18,Z18,IF(D13&lt;AB19,Z19,IF(D13&lt;AB20,Z20,IF(D13&lt;AB21,Z21,IF(D13&lt;AB22,Z22,IF(D13&lt;AB23,Z23))))))))))))))</f>
        <v>50</v>
      </c>
      <c r="F13" s="48">
        <f>VLOOKUP(E13,$Z$9:$AB$23,3,FALSE)-D13</f>
        <v>1</v>
      </c>
      <c r="G13" s="48">
        <f>IF(E13&gt;$E$14,VLOOKUP(E14,$Z$9:$AB$23,3,FALSE)-D13,IF(E13=$E$14,0,VLOOKUP(E14,$Z$9:$AB$23,2,FALSE)-D13))</f>
        <v>0</v>
      </c>
      <c r="J13" s="22">
        <v>48</v>
      </c>
      <c r="K13" s="24">
        <v>60</v>
      </c>
      <c r="L13" s="24">
        <v>68</v>
      </c>
      <c r="N13" s="22">
        <v>48</v>
      </c>
      <c r="O13" s="25">
        <v>170</v>
      </c>
      <c r="P13" s="24">
        <v>173</v>
      </c>
      <c r="Q13" s="23"/>
      <c r="R13" s="22">
        <v>48</v>
      </c>
      <c r="S13" s="24">
        <v>92</v>
      </c>
      <c r="T13" s="24">
        <v>96</v>
      </c>
      <c r="V13" s="22">
        <v>48</v>
      </c>
      <c r="W13" s="24">
        <v>80</v>
      </c>
      <c r="X13" s="24">
        <v>84</v>
      </c>
      <c r="Z13" s="22">
        <v>48</v>
      </c>
      <c r="AA13" s="24">
        <v>92</v>
      </c>
      <c r="AB13" s="24">
        <v>96</v>
      </c>
    </row>
    <row r="14" spans="3:28" ht="17.25" thickBot="1" x14ac:dyDescent="0.35">
      <c r="C14" s="91" t="s">
        <v>3</v>
      </c>
      <c r="D14" s="92"/>
      <c r="E14" s="93">
        <f>MEDIAN(E9:E13)</f>
        <v>50</v>
      </c>
      <c r="F14" s="94"/>
      <c r="G14" s="95"/>
      <c r="J14" s="22">
        <v>50</v>
      </c>
      <c r="K14" s="24">
        <v>68</v>
      </c>
      <c r="L14" s="24">
        <v>72</v>
      </c>
      <c r="N14" s="22">
        <v>50</v>
      </c>
      <c r="O14" s="25">
        <v>173</v>
      </c>
      <c r="P14" s="24">
        <v>176</v>
      </c>
      <c r="Q14" s="23"/>
      <c r="R14" s="22">
        <v>50</v>
      </c>
      <c r="S14" s="24">
        <v>96</v>
      </c>
      <c r="T14" s="24">
        <v>100</v>
      </c>
      <c r="V14" s="22">
        <v>50</v>
      </c>
      <c r="W14" s="24">
        <v>84</v>
      </c>
      <c r="X14" s="24">
        <v>88</v>
      </c>
      <c r="Z14" s="22">
        <v>50</v>
      </c>
      <c r="AA14" s="24">
        <v>96</v>
      </c>
      <c r="AB14" s="24">
        <v>100</v>
      </c>
    </row>
    <row r="15" spans="3:28" ht="17.25" thickBot="1" x14ac:dyDescent="0.35">
      <c r="C15" s="28"/>
      <c r="D15" s="28"/>
      <c r="J15" s="22">
        <v>52</v>
      </c>
      <c r="K15" s="24">
        <v>72</v>
      </c>
      <c r="L15" s="24">
        <v>78</v>
      </c>
      <c r="N15" s="22">
        <v>52</v>
      </c>
      <c r="O15" s="25">
        <v>176</v>
      </c>
      <c r="P15" s="24">
        <v>179</v>
      </c>
      <c r="Q15" s="23"/>
      <c r="R15" s="22">
        <v>52</v>
      </c>
      <c r="S15" s="24">
        <v>100</v>
      </c>
      <c r="T15" s="24">
        <v>104</v>
      </c>
      <c r="V15" s="22">
        <v>52</v>
      </c>
      <c r="W15" s="24">
        <v>88</v>
      </c>
      <c r="X15" s="24">
        <v>92</v>
      </c>
      <c r="Z15" s="22">
        <v>52</v>
      </c>
      <c r="AA15" s="24">
        <v>100</v>
      </c>
      <c r="AB15" s="24">
        <v>104</v>
      </c>
    </row>
    <row r="16" spans="3:28" x14ac:dyDescent="0.3">
      <c r="C16" s="33" t="s">
        <v>12</v>
      </c>
      <c r="D16" s="34" t="str">
        <f>IF(E10&gt;E14,"L","")</f>
        <v/>
      </c>
      <c r="J16" s="22">
        <v>54</v>
      </c>
      <c r="K16" s="24">
        <v>78</v>
      </c>
      <c r="L16" s="24">
        <v>84</v>
      </c>
      <c r="N16" s="22">
        <v>54</v>
      </c>
      <c r="O16" s="25">
        <v>179</v>
      </c>
      <c r="P16" s="24">
        <v>182</v>
      </c>
      <c r="Q16" s="23"/>
      <c r="R16" s="22">
        <v>54</v>
      </c>
      <c r="S16" s="24">
        <v>104</v>
      </c>
      <c r="T16" s="24">
        <v>108</v>
      </c>
      <c r="V16" s="22">
        <v>54</v>
      </c>
      <c r="W16" s="24">
        <v>92</v>
      </c>
      <c r="X16" s="24">
        <v>96</v>
      </c>
      <c r="Z16" s="22">
        <v>54</v>
      </c>
      <c r="AA16" s="24">
        <v>104</v>
      </c>
      <c r="AB16" s="24">
        <v>108</v>
      </c>
    </row>
    <row r="17" spans="3:28" x14ac:dyDescent="0.3">
      <c r="C17" s="35" t="s">
        <v>13</v>
      </c>
      <c r="D17" s="36" t="str">
        <f>IF(E11&lt;E13,"EX","")</f>
        <v/>
      </c>
      <c r="J17" s="22">
        <v>56</v>
      </c>
      <c r="K17" s="24">
        <v>84</v>
      </c>
      <c r="L17" s="24">
        <v>90</v>
      </c>
      <c r="N17" s="22">
        <v>56</v>
      </c>
      <c r="O17" s="25">
        <v>182</v>
      </c>
      <c r="P17" s="24">
        <v>185</v>
      </c>
      <c r="Q17" s="23"/>
      <c r="R17" s="22">
        <v>56</v>
      </c>
      <c r="S17" s="24">
        <v>108</v>
      </c>
      <c r="T17" s="24">
        <v>112</v>
      </c>
      <c r="V17" s="22">
        <v>56</v>
      </c>
      <c r="W17" s="24">
        <v>96</v>
      </c>
      <c r="X17" s="24">
        <v>100</v>
      </c>
      <c r="Z17" s="22">
        <v>56</v>
      </c>
      <c r="AA17" s="24">
        <v>108</v>
      </c>
      <c r="AB17" s="24">
        <v>112</v>
      </c>
    </row>
    <row r="18" spans="3:28" ht="17.25" thickBot="1" x14ac:dyDescent="0.35">
      <c r="C18" s="37" t="s">
        <v>14</v>
      </c>
      <c r="D18" s="38" t="str">
        <f>IF(E12&lt;E9,"S","")</f>
        <v/>
      </c>
      <c r="J18" s="22">
        <v>58</v>
      </c>
      <c r="K18" s="24">
        <v>90</v>
      </c>
      <c r="L18" s="24">
        <v>96</v>
      </c>
      <c r="N18" s="22">
        <v>58</v>
      </c>
      <c r="O18" s="25">
        <v>185</v>
      </c>
      <c r="P18" s="24">
        <v>188</v>
      </c>
      <c r="Q18" s="23"/>
      <c r="R18" s="22">
        <v>58</v>
      </c>
      <c r="S18" s="24">
        <v>112</v>
      </c>
      <c r="T18" s="24">
        <v>116</v>
      </c>
      <c r="V18" s="22">
        <v>58</v>
      </c>
      <c r="W18" s="24">
        <v>100</v>
      </c>
      <c r="X18" s="24">
        <v>104</v>
      </c>
      <c r="Z18" s="22">
        <v>58</v>
      </c>
      <c r="AA18" s="24">
        <v>112</v>
      </c>
      <c r="AB18" s="24">
        <v>116</v>
      </c>
    </row>
    <row r="19" spans="3:28" ht="17.25" thickBot="1" x14ac:dyDescent="0.35">
      <c r="C19" s="28"/>
      <c r="D19" s="28"/>
      <c r="J19" s="22">
        <v>60</v>
      </c>
      <c r="K19" s="24">
        <v>96</v>
      </c>
      <c r="L19" s="24">
        <v>102</v>
      </c>
      <c r="N19" s="22">
        <v>60</v>
      </c>
      <c r="O19" s="25">
        <v>188</v>
      </c>
      <c r="P19" s="24">
        <v>191</v>
      </c>
      <c r="Q19" s="23"/>
      <c r="R19" s="22">
        <v>60</v>
      </c>
      <c r="S19" s="24">
        <v>116</v>
      </c>
      <c r="T19" s="24">
        <v>120</v>
      </c>
      <c r="V19" s="22">
        <v>60</v>
      </c>
      <c r="W19" s="24">
        <v>104</v>
      </c>
      <c r="X19" s="24">
        <v>108</v>
      </c>
      <c r="Z19" s="22">
        <v>60</v>
      </c>
      <c r="AA19" s="24">
        <v>116</v>
      </c>
      <c r="AB19" s="24">
        <v>120</v>
      </c>
    </row>
    <row r="20" spans="3:28" ht="17.25" thickBot="1" x14ac:dyDescent="0.35">
      <c r="C20" s="31" t="s">
        <v>11</v>
      </c>
      <c r="D20" s="32" t="str">
        <f>E14&amp;D16&amp;D17&amp;D18</f>
        <v>50</v>
      </c>
      <c r="J20" s="22">
        <v>62</v>
      </c>
      <c r="K20" s="24">
        <v>102</v>
      </c>
      <c r="L20" s="24">
        <v>108</v>
      </c>
      <c r="N20" s="22">
        <v>62</v>
      </c>
      <c r="O20" s="25">
        <v>191</v>
      </c>
      <c r="P20" s="24">
        <v>194</v>
      </c>
      <c r="Q20" s="23"/>
      <c r="R20" s="22">
        <v>62</v>
      </c>
      <c r="S20" s="24">
        <v>120</v>
      </c>
      <c r="T20" s="24">
        <v>124</v>
      </c>
      <c r="V20" s="22">
        <v>62</v>
      </c>
      <c r="W20" s="24">
        <v>108</v>
      </c>
      <c r="X20" s="24">
        <v>112</v>
      </c>
      <c r="Z20" s="22">
        <v>62</v>
      </c>
      <c r="AA20" s="24">
        <v>120</v>
      </c>
      <c r="AB20" s="24">
        <v>124</v>
      </c>
    </row>
    <row r="21" spans="3:28" x14ac:dyDescent="0.3">
      <c r="J21" s="22">
        <v>64</v>
      </c>
      <c r="K21" s="24">
        <v>108</v>
      </c>
      <c r="L21" s="24">
        <v>114</v>
      </c>
      <c r="N21" s="22">
        <v>64</v>
      </c>
      <c r="O21" s="25">
        <v>194</v>
      </c>
      <c r="P21" s="24">
        <v>197</v>
      </c>
      <c r="Q21" s="23"/>
      <c r="R21" s="22">
        <v>64</v>
      </c>
      <c r="S21" s="24">
        <v>124</v>
      </c>
      <c r="T21" s="24">
        <v>128</v>
      </c>
      <c r="V21" s="22">
        <v>64</v>
      </c>
      <c r="W21" s="24">
        <v>112</v>
      </c>
      <c r="X21" s="24">
        <v>116</v>
      </c>
      <c r="Z21" s="22">
        <v>64</v>
      </c>
      <c r="AA21" s="24">
        <v>124</v>
      </c>
      <c r="AB21" s="24">
        <v>128</v>
      </c>
    </row>
    <row r="22" spans="3:28" x14ac:dyDescent="0.3">
      <c r="J22" s="22">
        <v>66</v>
      </c>
      <c r="K22" s="24">
        <v>114</v>
      </c>
      <c r="L22" s="24">
        <v>120</v>
      </c>
      <c r="N22" s="22">
        <v>66</v>
      </c>
      <c r="O22" s="25">
        <v>197</v>
      </c>
      <c r="P22" s="24">
        <v>200</v>
      </c>
      <c r="Q22" s="23"/>
      <c r="R22" s="22">
        <v>66</v>
      </c>
      <c r="S22" s="24">
        <v>128</v>
      </c>
      <c r="T22" s="24">
        <v>132</v>
      </c>
      <c r="V22" s="22">
        <v>66</v>
      </c>
      <c r="W22" s="24">
        <v>116</v>
      </c>
      <c r="X22" s="24">
        <v>120</v>
      </c>
      <c r="Z22" s="22">
        <v>66</v>
      </c>
      <c r="AA22" s="24">
        <v>128</v>
      </c>
      <c r="AB22" s="24">
        <v>132</v>
      </c>
    </row>
    <row r="23" spans="3:28" x14ac:dyDescent="0.3">
      <c r="J23" s="22">
        <v>68</v>
      </c>
      <c r="K23" s="24">
        <v>120</v>
      </c>
      <c r="L23" s="24">
        <v>124</v>
      </c>
      <c r="N23" s="22">
        <v>68</v>
      </c>
      <c r="O23" s="25">
        <v>200</v>
      </c>
      <c r="P23" s="24">
        <v>203</v>
      </c>
      <c r="R23" s="22">
        <v>68</v>
      </c>
      <c r="S23" s="24">
        <v>132</v>
      </c>
      <c r="T23" s="24">
        <v>136</v>
      </c>
      <c r="V23" s="22">
        <v>68</v>
      </c>
      <c r="W23" s="24">
        <v>120</v>
      </c>
      <c r="X23" s="24">
        <v>124</v>
      </c>
      <c r="Z23" s="22">
        <v>68</v>
      </c>
      <c r="AA23" s="24">
        <v>136</v>
      </c>
      <c r="AB23" s="24">
        <v>140</v>
      </c>
    </row>
  </sheetData>
  <mergeCells count="12">
    <mergeCell ref="C14:D14"/>
    <mergeCell ref="E14:G14"/>
    <mergeCell ref="J8:L8"/>
    <mergeCell ref="N8:P8"/>
    <mergeCell ref="R8:T8"/>
    <mergeCell ref="V8:X8"/>
    <mergeCell ref="Z8:AB8"/>
    <mergeCell ref="K9:L9"/>
    <mergeCell ref="O9:P9"/>
    <mergeCell ref="S9:T9"/>
    <mergeCell ref="W9:X9"/>
    <mergeCell ref="AA9:AB9"/>
  </mergeCells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78ED785FD35A904D833BFCF732D30217" ma:contentTypeVersion="19" ma:contentTypeDescription="Crear nuevo documento." ma:contentTypeScope="" ma:versionID="22a10d0c5bb595c278918918033350b9">
  <xsd:schema xmlns:xsd="http://www.w3.org/2001/XMLSchema" xmlns:xs="http://www.w3.org/2001/XMLSchema" xmlns:p="http://schemas.microsoft.com/office/2006/metadata/properties" xmlns:ns1="http://schemas.microsoft.com/sharepoint/v3" xmlns:ns2="c20b3622-c434-47b7-9bd3-0c657abb3eca" xmlns:ns3="0613a40c-b77c-4ed0-a8be-3d0f46ce2221" targetNamespace="http://schemas.microsoft.com/office/2006/metadata/properties" ma:root="true" ma:fieldsID="054bae011e0c7fe9839d4379b0c6996f" ns1:_="" ns2:_="" ns3:_="">
    <xsd:import namespace="http://schemas.microsoft.com/sharepoint/v3"/>
    <xsd:import namespace="c20b3622-c434-47b7-9bd3-0c657abb3eca"/>
    <xsd:import namespace="0613a40c-b77c-4ed0-a8be-3d0f46ce2221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Locatio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AutoKeyPoints" minOccurs="0"/>
                <xsd:element ref="ns3:MediaServiceKeyPoints" minOccurs="0"/>
                <xsd:element ref="ns1:_ip_UnifiedCompliancePolicyProperties" minOccurs="0"/>
                <xsd:element ref="ns1:_ip_UnifiedCompliancePolicyUIAction" minOccurs="0"/>
                <xsd:element ref="ns3:MediaLengthInSeconds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20" nillable="true" ma:displayName="Propiedades de la Directiva de cumplimiento unificado" ma:hidden="true" ma:internalName="_ip_UnifiedCompliancePolicyProperties">
      <xsd:simpleType>
        <xsd:restriction base="dms:Note"/>
      </xsd:simpleType>
    </xsd:element>
    <xsd:element name="_ip_UnifiedCompliancePolicyUIAction" ma:index="21" nillable="true" ma:displayName="Acción de IU de la Directiva de cumplimiento unificado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20b3622-c434-47b7-9bd3-0c657abb3eca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25" nillable="true" ma:displayName="Taxonomy Catch All Column" ma:hidden="true" ma:list="{90be6133-9d26-4085-9a56-bcafae403bd7}" ma:internalName="TaxCatchAll" ma:showField="CatchAllData" ma:web="c20b3622-c434-47b7-9bd3-0c657abb3eca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613a40c-b77c-4ed0-a8be-3d0f46ce222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3" nillable="true" ma:displayName="Location" ma:internalName="MediaServiceLocation" ma:readOnly="true">
      <xsd:simpleType>
        <xsd:restriction base="dms:Text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22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4" nillable="true" ma:taxonomy="true" ma:internalName="lcf76f155ced4ddcb4097134ff3c332f" ma:taxonomyFieldName="MediaServiceImageTags" ma:displayName="Etiquetas de imagen" ma:readOnly="false" ma:fieldId="{5cf76f15-5ced-4ddc-b409-7134ff3c332f}" ma:taxonomyMulti="true" ma:sspId="26856d04-0188-4cf6-b591-e9b1ff11c8ad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ip_UnifiedCompliancePolicyProperties xmlns="http://schemas.microsoft.com/sharepoint/v3" xsi:nil="true"/>
    <TaxCatchAll xmlns="c20b3622-c434-47b7-9bd3-0c657abb3eca" xsi:nil="true"/>
    <lcf76f155ced4ddcb4097134ff3c332f xmlns="0613a40c-b77c-4ed0-a8be-3d0f46ce2221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3E92511C-9CC4-4461-9CFD-F844FE99C7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c20b3622-c434-47b7-9bd3-0c657abb3eca"/>
    <ds:schemaRef ds:uri="0613a40c-b77c-4ed0-a8be-3d0f46ce222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80852F7B-C6A8-4FC1-B5B7-811C4D07F5A1}">
  <ds:schemaRefs>
    <ds:schemaRef ds:uri="http://schemas.microsoft.com/office/2006/metadata/properties"/>
    <ds:schemaRef ds:uri="http://schemas.microsoft.com/office/infopath/2007/PartnerControls"/>
    <ds:schemaRef ds:uri="http://schemas.microsoft.com/sharepoint/v3"/>
    <ds:schemaRef ds:uri="c20b3622-c434-47b7-9bd3-0c657abb3eca"/>
    <ds:schemaRef ds:uri="0613a40c-b77c-4ed0-a8be-3d0f46ce2221"/>
  </ds:schemaRefs>
</ds:datastoreItem>
</file>

<file path=customXml/itemProps3.xml><?xml version="1.0" encoding="utf-8"?>
<ds:datastoreItem xmlns:ds="http://schemas.openxmlformats.org/officeDocument/2006/customXml" ds:itemID="{4BB862F9-5217-4EA4-A83F-FB6EC7160A7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REFERENCIA TALLES</vt:lpstr>
      <vt:lpstr>SALT TALLES</vt:lpstr>
      <vt:lpstr>Hoja1</vt:lpstr>
      <vt:lpstr>Test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Miquel Guilà</dc:creator>
  <cp:lastModifiedBy>Cristina Blanco | Marina Racewear</cp:lastModifiedBy>
  <dcterms:created xsi:type="dcterms:W3CDTF">2019-08-27T10:11:06Z</dcterms:created>
  <dcterms:modified xsi:type="dcterms:W3CDTF">2023-05-03T16:29:51Z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0x01010078ED785FD35A904D833BFCF732D30217</vt:lpwstr>
  </property>
  <property fmtid="{D5CDD505-2E9C-101B-9397-08002B2CF9AE}" pid="3" name="MediaServiceImageTags">
    <vt:lpwstr/>
  </property>
</Properties>
</file>