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 firstSheet="2" activeTab="2"/>
  </bookViews>
  <sheets>
    <sheet name="Planilha1" sheetId="1" r:id="rId1"/>
    <sheet name="Planilha2" sheetId="2" r:id="rId2"/>
    <sheet name="Planilh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11" i="3"/>
  <c r="G10" i="3"/>
  <c r="G9" i="3"/>
  <c r="G8" i="3"/>
  <c r="G7" i="3"/>
  <c r="G6" i="3"/>
  <c r="G5" i="3"/>
  <c r="G4" i="3"/>
  <c r="G3" i="3"/>
  <c r="F3" i="3"/>
  <c r="F4" i="3"/>
  <c r="F12" i="3"/>
  <c r="F11" i="3"/>
  <c r="F10" i="3"/>
  <c r="F9" i="3"/>
  <c r="F8" i="3"/>
  <c r="F7" i="3"/>
  <c r="F6" i="3"/>
  <c r="F5" i="3"/>
  <c r="E12" i="3"/>
  <c r="E11" i="3"/>
  <c r="E10" i="3"/>
  <c r="E9" i="3"/>
  <c r="E8" i="3"/>
  <c r="E7" i="3"/>
  <c r="E6" i="3"/>
  <c r="E4" i="3"/>
  <c r="E5" i="3"/>
  <c r="H16" i="1"/>
  <c r="H15" i="1"/>
  <c r="H14" i="1"/>
  <c r="H13" i="1"/>
  <c r="H12" i="1"/>
  <c r="H11" i="1"/>
  <c r="H10" i="1"/>
  <c r="H9" i="1"/>
  <c r="H8" i="1"/>
  <c r="G17" i="1"/>
  <c r="H7" i="1"/>
  <c r="H17" i="1" l="1"/>
  <c r="H18" i="1" s="1"/>
</calcChain>
</file>

<file path=xl/sharedStrings.xml><?xml version="1.0" encoding="utf-8"?>
<sst xmlns="http://schemas.openxmlformats.org/spreadsheetml/2006/main" count="48" uniqueCount="30">
  <si>
    <t>RELATÓRIO DE LUCRO BRUTO SEMANAL OUT/24</t>
  </si>
  <si>
    <t>PRODUTO</t>
  </si>
  <si>
    <t>KG</t>
  </si>
  <si>
    <t>LUCRO</t>
  </si>
  <si>
    <t>BANANA</t>
  </si>
  <si>
    <t>MAÇÃ</t>
  </si>
  <si>
    <t>LARANJA</t>
  </si>
  <si>
    <t>PÊRA</t>
  </si>
  <si>
    <t>MANGA</t>
  </si>
  <si>
    <t>CENOURA</t>
  </si>
  <si>
    <t>BRÓCOLIS</t>
  </si>
  <si>
    <t>TOMATE</t>
  </si>
  <si>
    <t>CEBOLA</t>
  </si>
  <si>
    <t>BATATA</t>
  </si>
  <si>
    <t>TOTAL</t>
  </si>
  <si>
    <t>TOTAL MENSAL</t>
  </si>
  <si>
    <t>TABELA REPRESENTATIVA DE FORNECEDORES</t>
  </si>
  <si>
    <t>PRODUTOS</t>
  </si>
  <si>
    <t>FORNECEDORES</t>
  </si>
  <si>
    <t>VALOR POR KG</t>
  </si>
  <si>
    <t>DISPERDICIO 3% Á 6%</t>
  </si>
  <si>
    <t>VALOR REVENDA KG</t>
  </si>
  <si>
    <t>ESTIMATIVA DE LUCRO POR VENDA</t>
  </si>
  <si>
    <t>CEAGESP</t>
  </si>
  <si>
    <t>0.12 kg</t>
  </si>
  <si>
    <t xml:space="preserve">BRÓCOLIS </t>
  </si>
  <si>
    <t>JEANFLV</t>
  </si>
  <si>
    <t>20kg</t>
  </si>
  <si>
    <t>25kg</t>
  </si>
  <si>
    <t>A função principal da tabela é oferecer uma visão financeira para um hortifruti, ajudando a controlar custos, desperdícios e lucros esperados para cada item vendido.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</si>
</sst>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R$-416]\ * #,##0.00_-;\-[$R$-416]\ * #,##0.00_-;_-[$R$-416]\ * &quot;-&quot;??_-;_-@_-"/>
    <numFmt numFmtId="165" formatCode="0\ &quot;kg&quot;"/>
    <numFmt numFmtId="166" formatCode="0.00\ &quot;kg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165" fontId="0" fillId="0" borderId="1" xfId="1" applyNumberFormat="1" applyFont="1" applyBorder="1"/>
    <xf numFmtId="0" fontId="0" fillId="4" borderId="1" xfId="0" applyFill="1" applyBorder="1"/>
    <xf numFmtId="165" fontId="0" fillId="4" borderId="1" xfId="0" applyNumberFormat="1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952099737532808"/>
          <c:y val="0.23118938886673637"/>
          <c:w val="0.35540244969378826"/>
          <c:h val="0.59233741615631375"/>
        </c:manualLayout>
      </c:layout>
      <c:pieChart>
        <c:varyColors val="1"/>
        <c:ser>
          <c:idx val="0"/>
          <c:order val="0"/>
          <c:explosion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C25-4059-A4F9-DBB1B45FAE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C25-4059-A4F9-DBB1B45FAE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C25-4059-A4F9-DBB1B45FAE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C25-4059-A4F9-DBB1B45FAE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C25-4059-A4F9-DBB1B45FAE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C25-4059-A4F9-DBB1B45FAE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C25-4059-A4F9-DBB1B45FAE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C25-4059-A4F9-DBB1B45FAE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C25-4059-A4F9-DBB1B45FAE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C25-4059-A4F9-DBB1B45FAE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Planilha1!$F$7:$F$16</c:f>
              <c:strCache>
                <c:ptCount val="10"/>
                <c:pt idx="0">
                  <c:v>BANANA</c:v>
                </c:pt>
                <c:pt idx="1">
                  <c:v>MAÇÃ</c:v>
                </c:pt>
                <c:pt idx="2">
                  <c:v>LARANJA</c:v>
                </c:pt>
                <c:pt idx="3">
                  <c:v>PÊRA</c:v>
                </c:pt>
                <c:pt idx="4">
                  <c:v>MANGA</c:v>
                </c:pt>
                <c:pt idx="5">
                  <c:v>CENOURA</c:v>
                </c:pt>
                <c:pt idx="6">
                  <c:v>BRÓCOLIS</c:v>
                </c:pt>
                <c:pt idx="7">
                  <c:v>TOMATE</c:v>
                </c:pt>
                <c:pt idx="8">
                  <c:v>CEBOLA</c:v>
                </c:pt>
                <c:pt idx="9">
                  <c:v>BATATA</c:v>
                </c:pt>
              </c:strCache>
            </c:strRef>
          </c:cat>
          <c:val>
            <c:numRef>
              <c:f>Planilha1!$G$7:$G$16</c:f>
              <c:numCache>
                <c:formatCode>0\ "kg"</c:formatCode>
                <c:ptCount val="10"/>
                <c:pt idx="0">
                  <c:v>500</c:v>
                </c:pt>
                <c:pt idx="1">
                  <c:v>300</c:v>
                </c:pt>
                <c:pt idx="2">
                  <c:v>400</c:v>
                </c:pt>
                <c:pt idx="3">
                  <c:v>200</c:v>
                </c:pt>
                <c:pt idx="4">
                  <c:v>250</c:v>
                </c:pt>
                <c:pt idx="5">
                  <c:v>150</c:v>
                </c:pt>
                <c:pt idx="6">
                  <c:v>100</c:v>
                </c:pt>
                <c:pt idx="7">
                  <c:v>120</c:v>
                </c:pt>
                <c:pt idx="8">
                  <c:v>250</c:v>
                </c:pt>
                <c:pt idx="9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BC25-4059-A4F9-DBB1B45FAEF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BC25-4059-A4F9-DBB1B45FAE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BC25-4059-A4F9-DBB1B45FAE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BC25-4059-A4F9-DBB1B45FAE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BC25-4059-A4F9-DBB1B45FAE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BC25-4059-A4F9-DBB1B45FAE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BC25-4059-A4F9-DBB1B45FAE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BC25-4059-A4F9-DBB1B45FAE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BC25-4059-A4F9-DBB1B45FAE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BC25-4059-A4F9-DBB1B45FAE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BC25-4059-A4F9-DBB1B45FAE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Planilha1!$F$7:$F$16</c:f>
              <c:strCache>
                <c:ptCount val="10"/>
                <c:pt idx="0">
                  <c:v>BANANA</c:v>
                </c:pt>
                <c:pt idx="1">
                  <c:v>MAÇÃ</c:v>
                </c:pt>
                <c:pt idx="2">
                  <c:v>LARANJA</c:v>
                </c:pt>
                <c:pt idx="3">
                  <c:v>PÊRA</c:v>
                </c:pt>
                <c:pt idx="4">
                  <c:v>MANGA</c:v>
                </c:pt>
                <c:pt idx="5">
                  <c:v>CENOURA</c:v>
                </c:pt>
                <c:pt idx="6">
                  <c:v>BRÓCOLIS</c:v>
                </c:pt>
                <c:pt idx="7">
                  <c:v>TOMATE</c:v>
                </c:pt>
                <c:pt idx="8">
                  <c:v>CEBOLA</c:v>
                </c:pt>
                <c:pt idx="9">
                  <c:v>BATATA</c:v>
                </c:pt>
              </c:strCache>
            </c:strRef>
          </c:cat>
          <c:val>
            <c:numRef>
              <c:f>Planilha1!$H$7:$H$16</c:f>
              <c:numCache>
                <c:formatCode>_-[$R$-416]\ * #,##0.00_-;\-[$R$-416]\ * #,##0.00_-;_-[$R$-416]\ * "-"??_-;_-@_-</c:formatCode>
                <c:ptCount val="10"/>
                <c:pt idx="0">
                  <c:v>1750</c:v>
                </c:pt>
                <c:pt idx="1">
                  <c:v>1200</c:v>
                </c:pt>
                <c:pt idx="2">
                  <c:v>1000</c:v>
                </c:pt>
                <c:pt idx="3">
                  <c:v>1400</c:v>
                </c:pt>
                <c:pt idx="4">
                  <c:v>1250</c:v>
                </c:pt>
                <c:pt idx="5">
                  <c:v>300</c:v>
                </c:pt>
                <c:pt idx="6">
                  <c:v>300</c:v>
                </c:pt>
                <c:pt idx="7">
                  <c:v>540</c:v>
                </c:pt>
                <c:pt idx="8">
                  <c:v>750</c:v>
                </c:pt>
                <c:pt idx="9">
                  <c:v>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9-BC25-4059-A4F9-DBB1B45FAEF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304800</xdr:colOff>
      <xdr:row>15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8"/>
  <sheetViews>
    <sheetView topLeftCell="C1" workbookViewId="0">
      <selection activeCell="H19" sqref="H19"/>
    </sheetView>
  </sheetViews>
  <sheetFormatPr defaultRowHeight="15" x14ac:dyDescent="0.25"/>
  <cols>
    <col min="6" max="6" width="14.42578125" customWidth="1"/>
    <col min="7" max="7" width="14.7109375" customWidth="1"/>
    <col min="8" max="8" width="15.7109375" customWidth="1"/>
  </cols>
  <sheetData>
    <row r="5" spans="6:8" ht="24" customHeight="1" x14ac:dyDescent="0.25">
      <c r="F5" s="21" t="s">
        <v>0</v>
      </c>
      <c r="G5" s="22"/>
      <c r="H5" s="23"/>
    </row>
    <row r="6" spans="6:8" x14ac:dyDescent="0.25">
      <c r="F6" s="2" t="s">
        <v>1</v>
      </c>
      <c r="G6" s="3" t="s">
        <v>2</v>
      </c>
      <c r="H6" s="2" t="s">
        <v>3</v>
      </c>
    </row>
    <row r="7" spans="6:8" x14ac:dyDescent="0.25">
      <c r="F7" s="1" t="s">
        <v>4</v>
      </c>
      <c r="G7" s="5">
        <v>500</v>
      </c>
      <c r="H7" s="4">
        <f>G7*3.5</f>
        <v>1750</v>
      </c>
    </row>
    <row r="8" spans="6:8" x14ac:dyDescent="0.25">
      <c r="F8" s="1" t="s">
        <v>5</v>
      </c>
      <c r="G8" s="6">
        <v>300</v>
      </c>
      <c r="H8" s="4">
        <f>G8*4</f>
        <v>1200</v>
      </c>
    </row>
    <row r="9" spans="6:8" x14ac:dyDescent="0.25">
      <c r="F9" s="1" t="s">
        <v>6</v>
      </c>
      <c r="G9" s="5">
        <v>400</v>
      </c>
      <c r="H9" s="4">
        <f>G9*2.5</f>
        <v>1000</v>
      </c>
    </row>
    <row r="10" spans="6:8" x14ac:dyDescent="0.25">
      <c r="F10" s="1" t="s">
        <v>7</v>
      </c>
      <c r="G10" s="5">
        <v>200</v>
      </c>
      <c r="H10" s="4">
        <f>G10*7</f>
        <v>1400</v>
      </c>
    </row>
    <row r="11" spans="6:8" x14ac:dyDescent="0.25">
      <c r="F11" s="1" t="s">
        <v>8</v>
      </c>
      <c r="G11" s="5">
        <v>250</v>
      </c>
      <c r="H11" s="4">
        <f>G11*5</f>
        <v>1250</v>
      </c>
    </row>
    <row r="12" spans="6:8" x14ac:dyDescent="0.25">
      <c r="F12" s="1" t="s">
        <v>9</v>
      </c>
      <c r="G12" s="5">
        <v>150</v>
      </c>
      <c r="H12" s="4">
        <f>G12*2</f>
        <v>300</v>
      </c>
    </row>
    <row r="13" spans="6:8" x14ac:dyDescent="0.25">
      <c r="F13" s="1" t="s">
        <v>10</v>
      </c>
      <c r="G13" s="5">
        <v>100</v>
      </c>
      <c r="H13" s="4">
        <f>G13*3</f>
        <v>300</v>
      </c>
    </row>
    <row r="14" spans="6:8" x14ac:dyDescent="0.25">
      <c r="F14" s="1" t="s">
        <v>11</v>
      </c>
      <c r="G14" s="5">
        <v>120</v>
      </c>
      <c r="H14" s="4">
        <f>G14*4.5</f>
        <v>540</v>
      </c>
    </row>
    <row r="15" spans="6:8" x14ac:dyDescent="0.25">
      <c r="F15" s="1" t="s">
        <v>12</v>
      </c>
      <c r="G15" s="5">
        <v>250</v>
      </c>
      <c r="H15" s="4">
        <f>G15*3</f>
        <v>750</v>
      </c>
    </row>
    <row r="16" spans="6:8" x14ac:dyDescent="0.25">
      <c r="F16" s="1" t="s">
        <v>13</v>
      </c>
      <c r="G16" s="5">
        <v>200</v>
      </c>
      <c r="H16" s="4">
        <f>G16*3</f>
        <v>600</v>
      </c>
    </row>
    <row r="17" spans="6:8" x14ac:dyDescent="0.25">
      <c r="F17" s="7" t="s">
        <v>14</v>
      </c>
      <c r="G17" s="8">
        <f>SUM(G7:G16)</f>
        <v>2470</v>
      </c>
      <c r="H17" s="9">
        <f>SUM(H7:H16)</f>
        <v>9090</v>
      </c>
    </row>
    <row r="18" spans="6:8" x14ac:dyDescent="0.25">
      <c r="G18" s="10" t="s">
        <v>15</v>
      </c>
      <c r="H18" s="11">
        <f>H17*4</f>
        <v>36360</v>
      </c>
    </row>
  </sheetData>
  <mergeCells count="1"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G19" sqref="G19"/>
    </sheetView>
  </sheetViews>
  <sheetFormatPr defaultRowHeight="15" x14ac:dyDescent="0.25"/>
  <cols>
    <col min="1" max="1" width="11" customWidth="1"/>
    <col min="2" max="2" width="15.42578125" customWidth="1"/>
    <col min="3" max="3" width="13" customWidth="1"/>
    <col min="4" max="4" width="19.85546875" customWidth="1"/>
    <col min="5" max="5" width="20.140625" customWidth="1"/>
    <col min="6" max="6" width="19.140625" customWidth="1"/>
    <col min="7" max="7" width="32.7109375" customWidth="1"/>
    <col min="9" max="9" width="9.140625" customWidth="1"/>
  </cols>
  <sheetData>
    <row r="1" spans="1:9" ht="25.5" customHeight="1" x14ac:dyDescent="0.25">
      <c r="A1" s="24" t="s">
        <v>16</v>
      </c>
      <c r="B1" s="25"/>
      <c r="C1" s="25"/>
      <c r="D1" s="25"/>
      <c r="E1" s="25"/>
      <c r="F1" s="25"/>
      <c r="G1" s="26"/>
      <c r="H1" s="12"/>
      <c r="I1" s="12"/>
    </row>
    <row r="2" spans="1:9" x14ac:dyDescent="0.25">
      <c r="A2" s="2" t="s">
        <v>17</v>
      </c>
      <c r="B2" s="2" t="s">
        <v>18</v>
      </c>
      <c r="C2" s="2" t="s">
        <v>2</v>
      </c>
      <c r="D2" s="2" t="s">
        <v>19</v>
      </c>
      <c r="E2" s="2" t="s">
        <v>20</v>
      </c>
      <c r="F2" s="2" t="s">
        <v>21</v>
      </c>
      <c r="G2" s="2" t="s">
        <v>22</v>
      </c>
    </row>
    <row r="3" spans="1:9" x14ac:dyDescent="0.25">
      <c r="A3" s="13" t="s">
        <v>4</v>
      </c>
      <c r="B3" s="14" t="s">
        <v>23</v>
      </c>
      <c r="C3" s="15">
        <v>1</v>
      </c>
      <c r="D3" s="27">
        <v>4.24</v>
      </c>
      <c r="E3" s="19" t="s">
        <v>24</v>
      </c>
      <c r="F3" s="18">
        <f t="shared" ref="F3:F12" si="0">200%+D3</f>
        <v>6.24</v>
      </c>
      <c r="G3" s="4">
        <f t="shared" ref="G3:G12" si="1">6%*F3+F3</f>
        <v>6.6143999999999998</v>
      </c>
    </row>
    <row r="4" spans="1:9" x14ac:dyDescent="0.25">
      <c r="A4" s="1" t="s">
        <v>5</v>
      </c>
      <c r="B4" s="14" t="s">
        <v>23</v>
      </c>
      <c r="C4" s="16">
        <v>1</v>
      </c>
      <c r="D4" s="28">
        <v>8.7100000000000009</v>
      </c>
      <c r="E4" s="17">
        <f>4%*D4</f>
        <v>0.34840000000000004</v>
      </c>
      <c r="F4" s="4">
        <f t="shared" si="0"/>
        <v>10.71</v>
      </c>
      <c r="G4" s="4">
        <f t="shared" si="1"/>
        <v>11.352600000000001</v>
      </c>
    </row>
    <row r="5" spans="1:9" x14ac:dyDescent="0.25">
      <c r="A5" s="1" t="s">
        <v>6</v>
      </c>
      <c r="B5" s="14" t="s">
        <v>23</v>
      </c>
      <c r="C5" s="16">
        <v>1</v>
      </c>
      <c r="D5" s="28">
        <v>5.19</v>
      </c>
      <c r="E5" s="17">
        <f>4%*D5</f>
        <v>0.20760000000000001</v>
      </c>
      <c r="F5" s="4">
        <f t="shared" si="0"/>
        <v>7.19</v>
      </c>
      <c r="G5" s="4">
        <f t="shared" si="1"/>
        <v>7.6214000000000004</v>
      </c>
    </row>
    <row r="6" spans="1:9" x14ac:dyDescent="0.25">
      <c r="A6" s="1" t="s">
        <v>7</v>
      </c>
      <c r="B6" s="14" t="s">
        <v>23</v>
      </c>
      <c r="C6" s="16">
        <v>1</v>
      </c>
      <c r="D6" s="28">
        <v>6.24</v>
      </c>
      <c r="E6" s="17">
        <f>3%*D6</f>
        <v>0.18720000000000001</v>
      </c>
      <c r="F6" s="4">
        <f t="shared" si="0"/>
        <v>8.24</v>
      </c>
      <c r="G6" s="4">
        <f t="shared" si="1"/>
        <v>8.7344000000000008</v>
      </c>
    </row>
    <row r="7" spans="1:9" x14ac:dyDescent="0.25">
      <c r="A7" s="1" t="s">
        <v>8</v>
      </c>
      <c r="B7" s="14" t="s">
        <v>23</v>
      </c>
      <c r="C7" s="16">
        <v>1</v>
      </c>
      <c r="D7" s="28">
        <v>2.94</v>
      </c>
      <c r="E7" s="17">
        <f>4%*D7</f>
        <v>0.1176</v>
      </c>
      <c r="F7" s="4">
        <f t="shared" si="0"/>
        <v>4.9399999999999995</v>
      </c>
      <c r="G7" s="4">
        <f t="shared" si="1"/>
        <v>5.2363999999999997</v>
      </c>
    </row>
    <row r="8" spans="1:9" x14ac:dyDescent="0.25">
      <c r="A8" s="1" t="s">
        <v>9</v>
      </c>
      <c r="B8" s="14" t="s">
        <v>23</v>
      </c>
      <c r="C8" s="16">
        <v>1</v>
      </c>
      <c r="D8" s="28">
        <v>1.58</v>
      </c>
      <c r="E8" s="17">
        <f>3%*D8</f>
        <v>4.7399999999999998E-2</v>
      </c>
      <c r="F8" s="4">
        <f t="shared" si="0"/>
        <v>3.58</v>
      </c>
      <c r="G8" s="4">
        <f t="shared" si="1"/>
        <v>3.7948</v>
      </c>
    </row>
    <row r="9" spans="1:9" x14ac:dyDescent="0.25">
      <c r="A9" s="1" t="s">
        <v>25</v>
      </c>
      <c r="B9" s="14" t="s">
        <v>23</v>
      </c>
      <c r="C9" s="16">
        <v>1</v>
      </c>
      <c r="D9" s="28">
        <v>26.15</v>
      </c>
      <c r="E9" s="17">
        <f>6%*D9</f>
        <v>1.569</v>
      </c>
      <c r="F9" s="4">
        <f t="shared" si="0"/>
        <v>28.15</v>
      </c>
      <c r="G9" s="4">
        <f t="shared" si="1"/>
        <v>29.838999999999999</v>
      </c>
    </row>
    <row r="10" spans="1:9" x14ac:dyDescent="0.25">
      <c r="A10" s="1" t="s">
        <v>11</v>
      </c>
      <c r="B10" s="14" t="s">
        <v>23</v>
      </c>
      <c r="C10" s="16">
        <v>1</v>
      </c>
      <c r="D10" s="28">
        <v>2.63</v>
      </c>
      <c r="E10" s="17">
        <f>4%*D10</f>
        <v>0.1052</v>
      </c>
      <c r="F10" s="4">
        <f t="shared" si="0"/>
        <v>4.63</v>
      </c>
      <c r="G10" s="4">
        <f t="shared" si="1"/>
        <v>4.9077999999999999</v>
      </c>
    </row>
    <row r="11" spans="1:9" x14ac:dyDescent="0.25">
      <c r="A11" s="1" t="s">
        <v>12</v>
      </c>
      <c r="B11" s="14" t="s">
        <v>26</v>
      </c>
      <c r="C11" s="16" t="s">
        <v>27</v>
      </c>
      <c r="D11" s="28">
        <v>84.6</v>
      </c>
      <c r="E11" s="17">
        <f>4%*D11</f>
        <v>3.3839999999999999</v>
      </c>
      <c r="F11" s="4">
        <f t="shared" si="0"/>
        <v>86.6</v>
      </c>
      <c r="G11" s="4">
        <f t="shared" si="1"/>
        <v>91.795999999999992</v>
      </c>
    </row>
    <row r="12" spans="1:9" x14ac:dyDescent="0.25">
      <c r="A12" s="1" t="s">
        <v>13</v>
      </c>
      <c r="B12" s="14" t="s">
        <v>26</v>
      </c>
      <c r="C12" s="16" t="s">
        <v>28</v>
      </c>
      <c r="D12" s="28">
        <v>272.73</v>
      </c>
      <c r="E12" s="17">
        <f>4%*D12</f>
        <v>10.9092</v>
      </c>
      <c r="F12" s="4">
        <f t="shared" si="0"/>
        <v>274.73</v>
      </c>
      <c r="G12" s="4">
        <f t="shared" si="1"/>
        <v>291.21379999999999</v>
      </c>
    </row>
    <row r="14" spans="1:9" x14ac:dyDescent="0.25">
      <c r="A14" s="20" t="s">
        <v>29</v>
      </c>
      <c r="B14" s="20"/>
      <c r="C14" s="20"/>
      <c r="D14" s="20"/>
      <c r="E14" s="20"/>
      <c r="F14" s="20"/>
      <c r="G14" s="20"/>
      <c r="H14" s="20"/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perfil</dc:creator>
  <cp:keywords/>
  <dc:description/>
  <cp:lastModifiedBy>Usuário</cp:lastModifiedBy>
  <cp:revision/>
  <dcterms:created xsi:type="dcterms:W3CDTF">2024-11-04T14:19:12Z</dcterms:created>
  <dcterms:modified xsi:type="dcterms:W3CDTF">2024-11-07T13:31:03Z</dcterms:modified>
  <cp:category/>
  <cp:contentStatus/>
</cp:coreProperties>
</file>