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Documents/NTNU/9-Semester/Prosjektoppgave/Plots/"/>
    </mc:Choice>
  </mc:AlternateContent>
  <xr:revisionPtr revIDLastSave="0" documentId="13_ncr:1_{D2EA0E03-4FB3-0E44-ABFA-0C1791C60C28}" xr6:coauthVersionLast="47" xr6:coauthVersionMax="47" xr10:uidLastSave="{00000000-0000-0000-0000-000000000000}"/>
  <bookViews>
    <workbookView xWindow="0" yWindow="500" windowWidth="28800" windowHeight="17500" activeTab="6" xr2:uid="{0D83A849-2EA4-F144-AF08-F4D3CC40D279}"/>
  </bookViews>
  <sheets>
    <sheet name="Backend Perf" sheetId="1" r:id="rId1"/>
    <sheet name="Kernel perf" sheetId="2" r:id="rId2"/>
    <sheet name="HW tflmi" sheetId="3" r:id="rId3"/>
    <sheet name="HW tvm byoc" sheetId="5" r:id="rId4"/>
    <sheet name="Pext" sheetId="7" r:id="rId5"/>
    <sheet name="RV32E-things" sheetId="8" r:id="rId6"/>
    <sheet name="Instr-things" sheetId="9" r:id="rId7"/>
    <sheet name="Total" sheetId="6" r:id="rId8"/>
    <sheet name="Al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6" i="10"/>
  <c r="D5" i="10"/>
  <c r="D4" i="10"/>
  <c r="D3" i="10"/>
  <c r="K28" i="1"/>
  <c r="I17" i="9"/>
  <c r="J17" i="9"/>
  <c r="K17" i="9"/>
  <c r="I18" i="9"/>
  <c r="J18" i="9"/>
  <c r="K18" i="9"/>
  <c r="I19" i="9"/>
  <c r="J19" i="9"/>
  <c r="K19" i="9"/>
  <c r="I20" i="9"/>
  <c r="J20" i="9"/>
  <c r="K20" i="9"/>
  <c r="D20" i="9"/>
  <c r="C20" i="9"/>
  <c r="B20" i="9"/>
  <c r="D19" i="9"/>
  <c r="C19" i="9"/>
  <c r="B19" i="9"/>
  <c r="D18" i="9"/>
  <c r="C18" i="9"/>
  <c r="B18" i="9"/>
  <c r="D17" i="9"/>
  <c r="C17" i="9"/>
  <c r="B17" i="9"/>
  <c r="D13" i="8"/>
  <c r="D14" i="8"/>
  <c r="D15" i="8"/>
  <c r="C13" i="8"/>
  <c r="C14" i="8"/>
  <c r="C15" i="8"/>
  <c r="B13" i="8"/>
  <c r="B14" i="8"/>
  <c r="B15" i="8"/>
  <c r="D12" i="8"/>
  <c r="C12" i="8"/>
  <c r="B12" i="8"/>
  <c r="R80" i="3"/>
  <c r="S80" i="3"/>
  <c r="T80" i="3"/>
  <c r="U80" i="3"/>
  <c r="V80" i="3"/>
  <c r="W80" i="3"/>
  <c r="Q80" i="3"/>
  <c r="K18" i="7"/>
  <c r="E18" i="7"/>
  <c r="D18" i="7"/>
  <c r="L16" i="6"/>
  <c r="N16" i="6"/>
  <c r="O16" i="6"/>
  <c r="M16" i="6"/>
  <c r="E7" i="6"/>
  <c r="E6" i="6"/>
  <c r="E5" i="6"/>
  <c r="E4" i="6"/>
  <c r="E11" i="6" s="1"/>
  <c r="N11" i="6" s="1"/>
  <c r="Q78" i="3"/>
  <c r="P6" i="3"/>
  <c r="P5" i="3"/>
  <c r="P4" i="3"/>
  <c r="P3" i="3"/>
  <c r="Q77" i="3"/>
  <c r="D3" i="3"/>
  <c r="D6" i="3"/>
  <c r="D5" i="3"/>
  <c r="D4" i="3"/>
  <c r="J26" i="3"/>
  <c r="X9" i="3"/>
  <c r="X10" i="3"/>
  <c r="X7" i="3"/>
  <c r="L18" i="7"/>
  <c r="M18" i="7"/>
  <c r="K19" i="7"/>
  <c r="L19" i="7"/>
  <c r="M19" i="7"/>
  <c r="K20" i="7"/>
  <c r="L20" i="7"/>
  <c r="M20" i="7"/>
  <c r="K21" i="7"/>
  <c r="L21" i="7"/>
  <c r="M21" i="7"/>
  <c r="J19" i="7"/>
  <c r="J20" i="7"/>
  <c r="J21" i="7"/>
  <c r="J18" i="7"/>
  <c r="F19" i="7"/>
  <c r="F20" i="7"/>
  <c r="F21" i="7"/>
  <c r="E19" i="7"/>
  <c r="E20" i="7"/>
  <c r="E21" i="7"/>
  <c r="F18" i="7"/>
  <c r="D19" i="7"/>
  <c r="D20" i="7"/>
  <c r="D21" i="7"/>
  <c r="C19" i="7"/>
  <c r="C20" i="7"/>
  <c r="C21" i="7"/>
  <c r="C18" i="7"/>
  <c r="S77" i="3"/>
  <c r="T77" i="3"/>
  <c r="U77" i="3"/>
  <c r="V77" i="3"/>
  <c r="W77" i="3"/>
  <c r="R77" i="3"/>
  <c r="P78" i="3"/>
  <c r="P77" i="3"/>
  <c r="I26" i="3"/>
  <c r="D11" i="3"/>
  <c r="O11" i="6"/>
  <c r="F12" i="6"/>
  <c r="O12" i="6" s="1"/>
  <c r="F13" i="6"/>
  <c r="O13" i="6" s="1"/>
  <c r="F14" i="6"/>
  <c r="O14" i="6" s="1"/>
  <c r="F11" i="6"/>
  <c r="E12" i="6"/>
  <c r="N12" i="6" s="1"/>
  <c r="E13" i="6"/>
  <c r="N13" i="6" s="1"/>
  <c r="E14" i="6"/>
  <c r="N14" i="6" s="1"/>
  <c r="D12" i="6"/>
  <c r="D13" i="6"/>
  <c r="M13" i="6" s="1"/>
  <c r="D14" i="6"/>
  <c r="M14" i="6" s="1"/>
  <c r="D11" i="6"/>
  <c r="C12" i="6"/>
  <c r="C13" i="6"/>
  <c r="C14" i="6"/>
  <c r="C11" i="6"/>
  <c r="L11" i="6" s="1"/>
  <c r="C10" i="6"/>
  <c r="D10" i="6"/>
  <c r="E10" i="6"/>
  <c r="B10" i="6"/>
  <c r="L14" i="6"/>
  <c r="K14" i="6"/>
  <c r="L13" i="6"/>
  <c r="B13" i="6"/>
  <c r="K13" i="6" s="1"/>
  <c r="L12" i="6"/>
  <c r="B12" i="6"/>
  <c r="K12" i="6" s="1"/>
  <c r="M11" i="6"/>
  <c r="B11" i="6"/>
  <c r="K11" i="6" s="1"/>
  <c r="E10" i="7"/>
  <c r="K10" i="7" s="1"/>
  <c r="E11" i="7"/>
  <c r="E12" i="7"/>
  <c r="D10" i="7"/>
  <c r="I10" i="7" s="1"/>
  <c r="D11" i="7"/>
  <c r="D12" i="7"/>
  <c r="I12" i="7" s="1"/>
  <c r="E9" i="7"/>
  <c r="D9" i="7"/>
  <c r="C10" i="7"/>
  <c r="J10" i="7" s="1"/>
  <c r="C11" i="7"/>
  <c r="J11" i="7" s="1"/>
  <c r="C12" i="7"/>
  <c r="J12" i="7" s="1"/>
  <c r="C9" i="7"/>
  <c r="J9" i="7" s="1"/>
  <c r="I11" i="7"/>
  <c r="I9" i="7"/>
  <c r="K9" i="7"/>
  <c r="K11" i="7"/>
  <c r="K12" i="7"/>
  <c r="I14" i="1"/>
  <c r="J14" i="1"/>
  <c r="K14" i="1"/>
  <c r="J66" i="3"/>
  <c r="I67" i="3"/>
  <c r="I66" i="3"/>
  <c r="I68" i="3"/>
  <c r="I56" i="3"/>
  <c r="T47" i="3"/>
  <c r="W46" i="3"/>
  <c r="W47" i="3"/>
  <c r="W48" i="3"/>
  <c r="W49" i="3"/>
  <c r="V47" i="3"/>
  <c r="V48" i="3"/>
  <c r="V49" i="3"/>
  <c r="V46" i="3"/>
  <c r="I27" i="3"/>
  <c r="J27" i="3"/>
  <c r="I28" i="3"/>
  <c r="J28" i="3"/>
  <c r="I29" i="3"/>
  <c r="J29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K27" i="3"/>
  <c r="K28" i="3"/>
  <c r="K29" i="3"/>
  <c r="K26" i="3"/>
  <c r="D12" i="5"/>
  <c r="D18" i="5" s="1"/>
  <c r="D22" i="5" s="1"/>
  <c r="E12" i="5"/>
  <c r="E18" i="5" s="1"/>
  <c r="F12" i="5"/>
  <c r="F18" i="5" s="1"/>
  <c r="G12" i="5"/>
  <c r="G18" i="5" s="1"/>
  <c r="H12" i="5"/>
  <c r="H18" i="5" s="1"/>
  <c r="I12" i="5"/>
  <c r="I18" i="5" s="1"/>
  <c r="I22" i="5" s="1"/>
  <c r="J12" i="5"/>
  <c r="J18" i="5" s="1"/>
  <c r="D13" i="5"/>
  <c r="D19" i="5" s="1"/>
  <c r="E13" i="5"/>
  <c r="E19" i="5" s="1"/>
  <c r="F13" i="5"/>
  <c r="F19" i="5" s="1"/>
  <c r="G13" i="5"/>
  <c r="G19" i="5" s="1"/>
  <c r="H13" i="5"/>
  <c r="H19" i="5" s="1"/>
  <c r="I13" i="5"/>
  <c r="I19" i="5" s="1"/>
  <c r="J13" i="5"/>
  <c r="J19" i="5" s="1"/>
  <c r="D14" i="5"/>
  <c r="D20" i="5" s="1"/>
  <c r="E14" i="5"/>
  <c r="E20" i="5" s="1"/>
  <c r="F14" i="5"/>
  <c r="F20" i="5" s="1"/>
  <c r="G14" i="5"/>
  <c r="G20" i="5" s="1"/>
  <c r="H14" i="5"/>
  <c r="H20" i="5" s="1"/>
  <c r="I14" i="5"/>
  <c r="I20" i="5" s="1"/>
  <c r="J14" i="5"/>
  <c r="J20" i="5" s="1"/>
  <c r="D15" i="5"/>
  <c r="D21" i="5" s="1"/>
  <c r="E15" i="5"/>
  <c r="E21" i="5" s="1"/>
  <c r="F15" i="5"/>
  <c r="F21" i="5" s="1"/>
  <c r="G15" i="5"/>
  <c r="G21" i="5" s="1"/>
  <c r="H15" i="5"/>
  <c r="H21" i="5" s="1"/>
  <c r="I15" i="5"/>
  <c r="I21" i="5" s="1"/>
  <c r="J15" i="5"/>
  <c r="J21" i="5" s="1"/>
  <c r="C18" i="5"/>
  <c r="C19" i="5"/>
  <c r="I42" i="5"/>
  <c r="K41" i="5"/>
  <c r="J41" i="5"/>
  <c r="H41" i="5"/>
  <c r="K40" i="5"/>
  <c r="J40" i="5"/>
  <c r="H40" i="5"/>
  <c r="K39" i="5"/>
  <c r="J39" i="5"/>
  <c r="H39" i="5"/>
  <c r="K38" i="5"/>
  <c r="J38" i="5"/>
  <c r="H38" i="5"/>
  <c r="I32" i="5"/>
  <c r="K31" i="5"/>
  <c r="J31" i="5"/>
  <c r="H31" i="5"/>
  <c r="K30" i="5"/>
  <c r="J30" i="5"/>
  <c r="H30" i="5"/>
  <c r="K29" i="5"/>
  <c r="J29" i="5"/>
  <c r="H29" i="5"/>
  <c r="K28" i="5"/>
  <c r="J28" i="5"/>
  <c r="H28" i="5"/>
  <c r="C21" i="5"/>
  <c r="C20" i="5"/>
  <c r="B15" i="5"/>
  <c r="B21" i="5" s="1"/>
  <c r="B14" i="5"/>
  <c r="B20" i="5" s="1"/>
  <c r="B13" i="5"/>
  <c r="B19" i="5" s="1"/>
  <c r="B12" i="5"/>
  <c r="B18" i="5" s="1"/>
  <c r="K21" i="2"/>
  <c r="K22" i="2"/>
  <c r="K23" i="2"/>
  <c r="K20" i="2"/>
  <c r="K29" i="2"/>
  <c r="K30" i="2"/>
  <c r="K31" i="2"/>
  <c r="K28" i="2"/>
  <c r="E9" i="2"/>
  <c r="E10" i="2"/>
  <c r="K10" i="2" s="1"/>
  <c r="E11" i="2"/>
  <c r="K11" i="2" s="1"/>
  <c r="E12" i="2"/>
  <c r="K12" i="2" s="1"/>
  <c r="C12" i="2"/>
  <c r="I12" i="2" s="1"/>
  <c r="D12" i="2"/>
  <c r="K66" i="3"/>
  <c r="J67" i="3"/>
  <c r="K67" i="3"/>
  <c r="J68" i="3"/>
  <c r="K68" i="3"/>
  <c r="J69" i="3"/>
  <c r="K69" i="3"/>
  <c r="I69" i="3"/>
  <c r="J56" i="3"/>
  <c r="K56" i="3"/>
  <c r="J57" i="3"/>
  <c r="K57" i="3"/>
  <c r="J58" i="3"/>
  <c r="K58" i="3"/>
  <c r="J59" i="3"/>
  <c r="K59" i="3"/>
  <c r="I57" i="3"/>
  <c r="I58" i="3"/>
  <c r="I59" i="3"/>
  <c r="H56" i="3"/>
  <c r="D10" i="2"/>
  <c r="J10" i="2" s="1"/>
  <c r="D11" i="2"/>
  <c r="J11" i="2" s="1"/>
  <c r="J12" i="2"/>
  <c r="O19" i="3"/>
  <c r="O18" i="3"/>
  <c r="O17" i="3"/>
  <c r="O16" i="3"/>
  <c r="V13" i="3"/>
  <c r="V19" i="3" s="1"/>
  <c r="U13" i="3"/>
  <c r="U19" i="3" s="1"/>
  <c r="T13" i="3"/>
  <c r="T19" i="3" s="1"/>
  <c r="S13" i="3"/>
  <c r="S19" i="3" s="1"/>
  <c r="R13" i="3"/>
  <c r="R19" i="3" s="1"/>
  <c r="Q13" i="3"/>
  <c r="Q19" i="3" s="1"/>
  <c r="P13" i="3"/>
  <c r="P19" i="3" s="1"/>
  <c r="V12" i="3"/>
  <c r="V18" i="3" s="1"/>
  <c r="W78" i="3" s="1"/>
  <c r="U12" i="3"/>
  <c r="U18" i="3" s="1"/>
  <c r="T12" i="3"/>
  <c r="T18" i="3" s="1"/>
  <c r="S12" i="3"/>
  <c r="S18" i="3" s="1"/>
  <c r="R12" i="3"/>
  <c r="R18" i="3" s="1"/>
  <c r="Q12" i="3"/>
  <c r="Q18" i="3" s="1"/>
  <c r="P12" i="3"/>
  <c r="P18" i="3" s="1"/>
  <c r="V11" i="3"/>
  <c r="V17" i="3" s="1"/>
  <c r="U11" i="3"/>
  <c r="U17" i="3" s="1"/>
  <c r="T11" i="3"/>
  <c r="T17" i="3" s="1"/>
  <c r="S11" i="3"/>
  <c r="S17" i="3" s="1"/>
  <c r="R11" i="3"/>
  <c r="R17" i="3" s="1"/>
  <c r="Q11" i="3"/>
  <c r="Q17" i="3" s="1"/>
  <c r="X8" i="3" s="1"/>
  <c r="P11" i="3"/>
  <c r="P17" i="3" s="1"/>
  <c r="V10" i="3"/>
  <c r="V16" i="3" s="1"/>
  <c r="U10" i="3"/>
  <c r="U16" i="3" s="1"/>
  <c r="V78" i="3" s="1"/>
  <c r="T10" i="3"/>
  <c r="T16" i="3" s="1"/>
  <c r="U78" i="3" s="1"/>
  <c r="S10" i="3"/>
  <c r="S16" i="3" s="1"/>
  <c r="T78" i="3" s="1"/>
  <c r="R10" i="3"/>
  <c r="R16" i="3" s="1"/>
  <c r="S78" i="3" s="1"/>
  <c r="Q10" i="3"/>
  <c r="Q16" i="3" s="1"/>
  <c r="Q20" i="3" s="1"/>
  <c r="P10" i="3"/>
  <c r="P16" i="3" s="1"/>
  <c r="N11" i="3"/>
  <c r="N17" i="3" s="1"/>
  <c r="N12" i="3"/>
  <c r="N18" i="3" s="1"/>
  <c r="N13" i="3"/>
  <c r="N19" i="3" s="1"/>
  <c r="N10" i="3"/>
  <c r="N16" i="3" s="1"/>
  <c r="T48" i="3"/>
  <c r="T49" i="3"/>
  <c r="T46" i="3"/>
  <c r="T37" i="3"/>
  <c r="T38" i="3"/>
  <c r="T39" i="3"/>
  <c r="T36" i="3"/>
  <c r="U50" i="3"/>
  <c r="U40" i="3"/>
  <c r="W39" i="3"/>
  <c r="V39" i="3"/>
  <c r="W38" i="3"/>
  <c r="V38" i="3"/>
  <c r="W37" i="3"/>
  <c r="V37" i="3"/>
  <c r="W36" i="3"/>
  <c r="V36" i="3"/>
  <c r="C16" i="3"/>
  <c r="C17" i="3"/>
  <c r="C18" i="3"/>
  <c r="C19" i="3"/>
  <c r="K37" i="3"/>
  <c r="K38" i="3"/>
  <c r="K39" i="3"/>
  <c r="K36" i="3"/>
  <c r="J37" i="3"/>
  <c r="J38" i="3"/>
  <c r="J39" i="3"/>
  <c r="J36" i="3"/>
  <c r="H37" i="3"/>
  <c r="H38" i="3"/>
  <c r="H39" i="3"/>
  <c r="H36" i="3"/>
  <c r="I40" i="3"/>
  <c r="I50" i="3"/>
  <c r="K47" i="3"/>
  <c r="K48" i="3"/>
  <c r="K49" i="3"/>
  <c r="K46" i="3"/>
  <c r="J47" i="3"/>
  <c r="J48" i="3"/>
  <c r="J49" i="3"/>
  <c r="J46" i="3"/>
  <c r="H47" i="3"/>
  <c r="H48" i="3"/>
  <c r="H49" i="3"/>
  <c r="H46" i="3"/>
  <c r="D17" i="3"/>
  <c r="E11" i="3"/>
  <c r="E17" i="3" s="1"/>
  <c r="F11" i="3"/>
  <c r="F17" i="3" s="1"/>
  <c r="G11" i="3"/>
  <c r="G17" i="3" s="1"/>
  <c r="H11" i="3"/>
  <c r="H17" i="3" s="1"/>
  <c r="I11" i="3"/>
  <c r="I17" i="3" s="1"/>
  <c r="J11" i="3"/>
  <c r="J17" i="3" s="1"/>
  <c r="D12" i="3"/>
  <c r="D18" i="3" s="1"/>
  <c r="E12" i="3"/>
  <c r="E18" i="3" s="1"/>
  <c r="F12" i="3"/>
  <c r="F18" i="3" s="1"/>
  <c r="G12" i="3"/>
  <c r="G18" i="3" s="1"/>
  <c r="H12" i="3"/>
  <c r="H18" i="3" s="1"/>
  <c r="I12" i="3"/>
  <c r="I18" i="3" s="1"/>
  <c r="J12" i="3"/>
  <c r="J18" i="3" s="1"/>
  <c r="D13" i="3"/>
  <c r="D19" i="3" s="1"/>
  <c r="E13" i="3"/>
  <c r="E19" i="3" s="1"/>
  <c r="F13" i="3"/>
  <c r="F19" i="3" s="1"/>
  <c r="G13" i="3"/>
  <c r="G19" i="3" s="1"/>
  <c r="H13" i="3"/>
  <c r="H19" i="3" s="1"/>
  <c r="I13" i="3"/>
  <c r="I19" i="3" s="1"/>
  <c r="J13" i="3"/>
  <c r="J19" i="3" s="1"/>
  <c r="J10" i="3"/>
  <c r="J16" i="3" s="1"/>
  <c r="I10" i="3"/>
  <c r="I16" i="3" s="1"/>
  <c r="H10" i="3"/>
  <c r="H16" i="3" s="1"/>
  <c r="G10" i="3"/>
  <c r="G16" i="3" s="1"/>
  <c r="F10" i="3"/>
  <c r="F16" i="3" s="1"/>
  <c r="E10" i="3"/>
  <c r="E16" i="3" s="1"/>
  <c r="B11" i="3"/>
  <c r="B17" i="3" s="1"/>
  <c r="B12" i="3"/>
  <c r="B18" i="3" s="1"/>
  <c r="B13" i="3"/>
  <c r="B19" i="3" s="1"/>
  <c r="B10" i="3"/>
  <c r="B16" i="3" s="1"/>
  <c r="J29" i="2"/>
  <c r="J30" i="2"/>
  <c r="J31" i="2"/>
  <c r="J28" i="2"/>
  <c r="I29" i="2"/>
  <c r="I30" i="2"/>
  <c r="I31" i="2"/>
  <c r="I28" i="2"/>
  <c r="J21" i="2"/>
  <c r="J22" i="2"/>
  <c r="J23" i="2"/>
  <c r="J20" i="2"/>
  <c r="J24" i="2" s="1"/>
  <c r="I21" i="2"/>
  <c r="I22" i="2"/>
  <c r="I23" i="2"/>
  <c r="I20" i="2"/>
  <c r="H35" i="1"/>
  <c r="J26" i="1"/>
  <c r="H26" i="1"/>
  <c r="K32" i="1"/>
  <c r="K33" i="1"/>
  <c r="K34" i="1"/>
  <c r="K31" i="1"/>
  <c r="K35" i="1" s="1"/>
  <c r="J32" i="1"/>
  <c r="J33" i="1"/>
  <c r="J34" i="1"/>
  <c r="J31" i="1"/>
  <c r="I32" i="1"/>
  <c r="I33" i="1"/>
  <c r="I34" i="1"/>
  <c r="I31" i="1"/>
  <c r="I35" i="1" s="1"/>
  <c r="K23" i="1"/>
  <c r="K24" i="1"/>
  <c r="K25" i="1"/>
  <c r="K26" i="1" s="1"/>
  <c r="K22" i="1"/>
  <c r="J23" i="1"/>
  <c r="J24" i="1"/>
  <c r="J25" i="1"/>
  <c r="J22" i="1"/>
  <c r="I23" i="1"/>
  <c r="I24" i="1"/>
  <c r="I25" i="1"/>
  <c r="I22" i="1"/>
  <c r="B9" i="2"/>
  <c r="H9" i="2" s="1"/>
  <c r="K11" i="1"/>
  <c r="I12" i="1"/>
  <c r="K12" i="1"/>
  <c r="C9" i="2"/>
  <c r="I9" i="2" s="1"/>
  <c r="D9" i="2"/>
  <c r="J9" i="2" s="1"/>
  <c r="C10" i="2"/>
  <c r="I10" i="2" s="1"/>
  <c r="C11" i="2"/>
  <c r="I11" i="2" s="1"/>
  <c r="B12" i="2"/>
  <c r="H12" i="2" s="1"/>
  <c r="B11" i="2"/>
  <c r="H11" i="2" s="1"/>
  <c r="B10" i="2"/>
  <c r="H10" i="2" s="1"/>
  <c r="B10" i="1"/>
  <c r="H10" i="1" s="1"/>
  <c r="C10" i="1"/>
  <c r="I10" i="1" s="1"/>
  <c r="D10" i="1"/>
  <c r="J10" i="1" s="1"/>
  <c r="E10" i="1"/>
  <c r="K10" i="1" s="1"/>
  <c r="B11" i="1"/>
  <c r="H11" i="1" s="1"/>
  <c r="C11" i="1"/>
  <c r="I11" i="1" s="1"/>
  <c r="D11" i="1"/>
  <c r="J11" i="1" s="1"/>
  <c r="E11" i="1"/>
  <c r="B12" i="1"/>
  <c r="H12" i="1" s="1"/>
  <c r="C12" i="1"/>
  <c r="D12" i="1"/>
  <c r="J12" i="1" s="1"/>
  <c r="E12" i="1"/>
  <c r="E9" i="1"/>
  <c r="D9" i="1"/>
  <c r="J9" i="1" s="1"/>
  <c r="C9" i="1"/>
  <c r="B9" i="1"/>
  <c r="H9" i="1" s="1"/>
  <c r="X11" i="3" l="1"/>
  <c r="R78" i="3"/>
  <c r="R20" i="3"/>
  <c r="V20" i="3"/>
  <c r="P20" i="3"/>
  <c r="J30" i="3"/>
  <c r="D10" i="3"/>
  <c r="D16" i="3" s="1"/>
  <c r="M22" i="7"/>
  <c r="K22" i="7"/>
  <c r="L22" i="7"/>
  <c r="J13" i="7"/>
  <c r="I13" i="7"/>
  <c r="K13" i="7"/>
  <c r="F16" i="6"/>
  <c r="D20" i="3"/>
  <c r="D16" i="6"/>
  <c r="M12" i="6"/>
  <c r="C16" i="6"/>
  <c r="E16" i="6"/>
  <c r="H22" i="5"/>
  <c r="F22" i="5"/>
  <c r="W40" i="3"/>
  <c r="E22" i="5"/>
  <c r="G22" i="5"/>
  <c r="L30" i="3"/>
  <c r="O30" i="3"/>
  <c r="S20" i="3"/>
  <c r="U20" i="3"/>
  <c r="T20" i="3"/>
  <c r="H40" i="3"/>
  <c r="K40" i="3"/>
  <c r="E20" i="3"/>
  <c r="N30" i="3"/>
  <c r="M30" i="3"/>
  <c r="G20" i="3"/>
  <c r="F20" i="3"/>
  <c r="K30" i="3"/>
  <c r="P30" i="3"/>
  <c r="H20" i="3"/>
  <c r="I20" i="3"/>
  <c r="J20" i="3"/>
  <c r="I30" i="3"/>
  <c r="K24" i="2"/>
  <c r="I32" i="2"/>
  <c r="J32" i="2"/>
  <c r="K32" i="2"/>
  <c r="I24" i="2"/>
  <c r="J35" i="1"/>
  <c r="I26" i="1"/>
  <c r="E14" i="1"/>
  <c r="C14" i="1"/>
  <c r="J18" i="1"/>
  <c r="I9" i="1"/>
  <c r="D14" i="1"/>
  <c r="D15" i="1" s="1"/>
  <c r="K9" i="1"/>
  <c r="H32" i="5"/>
  <c r="K42" i="5"/>
  <c r="J22" i="5"/>
  <c r="J42" i="5"/>
  <c r="K32" i="5"/>
  <c r="J32" i="5"/>
  <c r="H42" i="5"/>
  <c r="E14" i="2"/>
  <c r="K9" i="2"/>
  <c r="K14" i="2" s="1"/>
  <c r="V50" i="3"/>
  <c r="J14" i="2"/>
  <c r="J15" i="2" s="1"/>
  <c r="I14" i="2"/>
  <c r="T50" i="3"/>
  <c r="K50" i="3"/>
  <c r="H50" i="3"/>
  <c r="J50" i="3"/>
  <c r="J40" i="3"/>
  <c r="V40" i="3"/>
  <c r="T40" i="3"/>
  <c r="W50" i="3"/>
  <c r="C14" i="2"/>
  <c r="D14" i="2"/>
  <c r="K15" i="2" l="1"/>
  <c r="K16" i="2" s="1"/>
  <c r="E15" i="2"/>
  <c r="E15" i="1"/>
  <c r="E16" i="1" s="1"/>
  <c r="K18" i="1"/>
  <c r="I18" i="1"/>
  <c r="J15" i="1"/>
  <c r="D15" i="2"/>
  <c r="E16" i="2" l="1"/>
  <c r="K15" i="1"/>
  <c r="K16" i="1" s="1"/>
</calcChain>
</file>

<file path=xl/sharedStrings.xml><?xml version="1.0" encoding="utf-8"?>
<sst xmlns="http://schemas.openxmlformats.org/spreadsheetml/2006/main" count="476" uniqueCount="73">
  <si>
    <t>AWW</t>
  </si>
  <si>
    <t>VWW</t>
  </si>
  <si>
    <t>ResNet</t>
  </si>
  <si>
    <t>Toycar</t>
  </si>
  <si>
    <t>TFLM</t>
  </si>
  <si>
    <t>TFLMc</t>
  </si>
  <si>
    <t>TVM RT</t>
  </si>
  <si>
    <t>TVM AOT</t>
  </si>
  <si>
    <t>C</t>
  </si>
  <si>
    <t>NMSIS</t>
  </si>
  <si>
    <t>muRISCV</t>
  </si>
  <si>
    <t>No HW acceleration</t>
  </si>
  <si>
    <t>NMSIS-NN</t>
  </si>
  <si>
    <t>Bare C</t>
  </si>
  <si>
    <t>muRISCV-NN</t>
  </si>
  <si>
    <t>RAM</t>
  </si>
  <si>
    <t>ROM</t>
  </si>
  <si>
    <t>TFLM backend</t>
  </si>
  <si>
    <t>TFLMi</t>
  </si>
  <si>
    <t>Baseline</t>
  </si>
  <si>
    <t>PEXT</t>
  </si>
  <si>
    <t>muRISC</t>
  </si>
  <si>
    <t>VEXT</t>
  </si>
  <si>
    <t>32*</t>
  </si>
  <si>
    <t>32 bit VLEN simulated in ovpSim</t>
  </si>
  <si>
    <t>Versus</t>
  </si>
  <si>
    <t>TVM BYOC</t>
  </si>
  <si>
    <t>No NMSIS for this &lt;3</t>
  </si>
  <si>
    <t>No difference in memory requirements</t>
  </si>
  <si>
    <t>TVM BYOC*</t>
  </si>
  <si>
    <t>BYOC is kinda special since its both backend and kernel in one</t>
  </si>
  <si>
    <t>TVMAOT byoc</t>
  </si>
  <si>
    <t>muriscv-nn</t>
  </si>
  <si>
    <t>byoc</t>
  </si>
  <si>
    <t>Speedup with using NMSIS over muRISC</t>
  </si>
  <si>
    <t>No difference in RAM usage</t>
  </si>
  <si>
    <t>between nmsis and murisc</t>
  </si>
  <si>
    <t>BYOC better on Ram, but kinda cheating</t>
  </si>
  <si>
    <t>TVM AoT</t>
  </si>
  <si>
    <t>BYOC is also AoT</t>
  </si>
  <si>
    <t>Pure C</t>
  </si>
  <si>
    <t/>
  </si>
  <si>
    <t>murisc-nopext</t>
  </si>
  <si>
    <t>No PEXT</t>
  </si>
  <si>
    <t>Gjøre om denne til kun økning av pext</t>
  </si>
  <si>
    <t>Best case for HW extensions</t>
  </si>
  <si>
    <t>No Kernel</t>
  </si>
  <si>
    <t>muRiscV</t>
  </si>
  <si>
    <t>P+murisc</t>
  </si>
  <si>
    <t xml:space="preserve">V+nmsis </t>
  </si>
  <si>
    <t>64 bit</t>
  </si>
  <si>
    <t>V+nmsis</t>
  </si>
  <si>
    <t>32 bit*</t>
  </si>
  <si>
    <t>Kernel only</t>
  </si>
  <si>
    <t>SIMD</t>
  </si>
  <si>
    <t>Backend only</t>
  </si>
  <si>
    <t>32-bit vector</t>
  </si>
  <si>
    <t>64-bit vector</t>
  </si>
  <si>
    <t>Total</t>
  </si>
  <si>
    <t>illegal</t>
  </si>
  <si>
    <t>Illegal</t>
  </si>
  <si>
    <t>Ratio</t>
  </si>
  <si>
    <t>VEXT 64</t>
  </si>
  <si>
    <t>noEXT</t>
  </si>
  <si>
    <t>Ext-specific</t>
  </si>
  <si>
    <t>MURISC</t>
  </si>
  <si>
    <t>VLEN</t>
  </si>
  <si>
    <t>32-bit VLEN</t>
  </si>
  <si>
    <t>64-bit VLEN</t>
  </si>
  <si>
    <t>128-bit VLEN</t>
  </si>
  <si>
    <t>256-bit VLEN</t>
  </si>
  <si>
    <t>512-bit VLEN</t>
  </si>
  <si>
    <t>1024-bit VLEN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</si>
</sst>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569CD6"/>
      <name val="Menlo"/>
      <family val="2"/>
    </font>
    <font>
      <sz val="12"/>
      <color rgb="FF000000"/>
      <name val="Calibri"/>
      <family val="2"/>
      <scheme val="minor"/>
    </font>
    <font>
      <sz val="12"/>
      <color rgb="FF569CD6"/>
      <name val="Menlo"/>
      <family val="2"/>
    </font>
    <font>
      <sz val="12"/>
      <color theme="4"/>
      <name val="Menlo"/>
      <family val="2"/>
    </font>
    <font>
      <b/>
      <sz val="12"/>
      <color theme="4"/>
      <name val="Menlo"/>
      <family val="2"/>
    </font>
    <font>
      <sz val="12"/>
      <color theme="4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1" fontId="1" fillId="0" borderId="0" xfId="0" applyNumberFormat="1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'Backend Perf'!$B$8</c:f>
              <c:strCache>
                <c:ptCount val="1"/>
                <c:pt idx="0">
                  <c:v>TFLM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'Backend Perf'!$A$9:$A$12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Perf'!$B$9:$B$12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E642-8A3C-3D9E082D2378}"/>
            </c:ext>
          </c:extLst>
        </c:ser>
        <c:ser>
          <c:idx val="1"/>
          <c:order val="1"/>
          <c:tx>
            <c:strRef>
              <c:f>'Backend Perf'!$C$8</c:f>
              <c:strCache>
                <c:ptCount val="1"/>
                <c:pt idx="0">
                  <c:v>TFLMc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'Backend Perf'!$A$9:$A$12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Perf'!$C$9:$C$12</c:f>
              <c:numCache>
                <c:formatCode>General</c:formatCode>
                <c:ptCount val="4"/>
                <c:pt idx="0">
                  <c:v>1.0423374538695145</c:v>
                </c:pt>
                <c:pt idx="1">
                  <c:v>1.0091626495741113</c:v>
                </c:pt>
                <c:pt idx="2">
                  <c:v>1.0747987220101844</c:v>
                </c:pt>
                <c:pt idx="3">
                  <c:v>0.97884970999543086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6-E642-8A3C-3D9E082D2378}"/>
            </c:ext>
          </c:extLst>
        </c:ser>
        <c:ser>
          <c:idx val="2"/>
          <c:order val="2"/>
          <c:tx>
            <c:strRef>
              <c:f>'Backend Perf'!$D$8</c:f>
              <c:strCache>
                <c:ptCount val="1"/>
                <c:pt idx="0">
                  <c:v>TVM 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'Backend Perf'!$A$9:$A$12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Perf'!$D$9:$D$12</c:f>
              <c:numCache>
                <c:formatCode>General</c:formatCode>
                <c:ptCount val="4"/>
                <c:pt idx="0">
                  <c:v>0.67658350661179956</c:v>
                </c:pt>
                <c:pt idx="1">
                  <c:v>0.71533259880692435</c:v>
                </c:pt>
                <c:pt idx="2">
                  <c:v>0.54216491798853994</c:v>
                </c:pt>
                <c:pt idx="3">
                  <c:v>0.89983950415899849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6-E642-8A3C-3D9E082D2378}"/>
            </c:ext>
          </c:extLst>
        </c:ser>
        <c:ser>
          <c:idx val="3"/>
          <c:order val="3"/>
          <c:tx>
            <c:strRef>
              <c:f>'Backend Perf'!$E$8</c:f>
              <c:strCache>
                <c:ptCount val="1"/>
                <c:pt idx="0">
                  <c:v>TVM AOT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'Backend Perf'!$A$9:$A$12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Perf'!$E$9:$E$12</c:f>
              <c:numCache>
                <c:formatCode>General</c:formatCode>
                <c:ptCount val="4"/>
                <c:pt idx="0">
                  <c:v>0.64955892645651248</c:v>
                </c:pt>
                <c:pt idx="1">
                  <c:v>0.68311342447312062</c:v>
                </c:pt>
                <c:pt idx="2">
                  <c:v>0.53323046471518853</c:v>
                </c:pt>
                <c:pt idx="3">
                  <c:v>0.48223823411508565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6-E642-8A3C-3D9E082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766032"/>
        <c:axId val="1113768304"/>
      </c:barChart>
      <c:catAx>
        <c:axId val="11137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3768304"/>
        <c:crosses val="autoZero"/>
        <c:auto val="1"/>
        <c:lblAlgn val="ctr"/>
        <c:lblOffset val="100"/>
        <c:noMultiLvlLbl val="0"/>
      </c:catAx>
      <c:valAx>
        <c:axId val="11137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Number of cycles</a:t>
                </a:r>
                <a:r>
                  <a:rPr lang="nb-NO" sz="1200" baseline="0"/>
                  <a:t> </a:t>
                </a:r>
                <a:endParaRPr lang="nb-N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37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Pext!$H$8</c:f>
              <c:strCache>
                <c:ptCount val="1"/>
                <c:pt idx="0">
                  <c:v>No PEXT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Pext!$H$9:$H$12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8-FF41-8EB8-86F5BA94F136}"/>
            </c:ext>
          </c:extLst>
        </c:ser>
        <c:ser>
          <c:idx val="1"/>
          <c:order val="1"/>
          <c:tx>
            <c:strRef>
              <c:f>Pext!$I$8</c:f>
              <c:strCache>
                <c:ptCount val="1"/>
                <c:pt idx="0">
                  <c:v>NMSIS-NN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Pext!$I$9:$I$12</c:f>
              <c:numCache>
                <c:formatCode>General</c:formatCode>
                <c:ptCount val="4"/>
                <c:pt idx="0">
                  <c:v>1.1216864071257644</c:v>
                </c:pt>
                <c:pt idx="1">
                  <c:v>1.114618833848982</c:v>
                </c:pt>
                <c:pt idx="2">
                  <c:v>1.0775324906428789</c:v>
                </c:pt>
                <c:pt idx="3">
                  <c:v>1.1685623272851116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8-FF41-8EB8-86F5BA94F136}"/>
            </c:ext>
          </c:extLst>
        </c:ser>
        <c:ser>
          <c:idx val="2"/>
          <c:order val="2"/>
          <c:tx>
            <c:strRef>
              <c:f>Pext!$J$8</c:f>
              <c:strCache>
                <c:ptCount val="1"/>
                <c:pt idx="0">
                  <c:v>muRISCV-NN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Pext!$J$9:$J$12</c:f>
              <c:numCache>
                <c:formatCode>General</c:formatCode>
                <c:ptCount val="4"/>
                <c:pt idx="0">
                  <c:v>2.5730486996973299</c:v>
                </c:pt>
                <c:pt idx="1">
                  <c:v>2.3670150312054856</c:v>
                </c:pt>
                <c:pt idx="2">
                  <c:v>2.0541139023931692</c:v>
                </c:pt>
                <c:pt idx="3">
                  <c:v>2.4857294722129262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8-FF41-8EB8-86F5BA94F136}"/>
            </c:ext>
          </c:extLst>
        </c:ser>
        <c:ser>
          <c:idx val="3"/>
          <c:order val="3"/>
          <c:tx>
            <c:strRef>
              <c:f>Pext!$K$8</c:f>
              <c:strCache>
                <c:ptCount val="1"/>
                <c:pt idx="0">
                  <c:v>TVM BYOC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Pext!$K$9:$K$12</c:f>
              <c:numCache>
                <c:formatCode>General</c:formatCode>
                <c:ptCount val="4"/>
                <c:pt idx="0">
                  <c:v>2.2544427304132055</c:v>
                </c:pt>
                <c:pt idx="1">
                  <c:v>2.4575356334806977</c:v>
                </c:pt>
                <c:pt idx="2">
                  <c:v>2.0711962423176198</c:v>
                </c:pt>
                <c:pt idx="3">
                  <c:v>2.8502930031392117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8-FF41-8EB8-86F5BA94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94255"/>
        <c:axId val="1218924591"/>
      </c:barChart>
      <c:catAx>
        <c:axId val="2142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8924591"/>
        <c:crosses val="autoZero"/>
        <c:auto val="1"/>
        <c:lblAlgn val="ctr"/>
        <c:lblOffset val="100"/>
        <c:noMultiLvlLbl val="0"/>
      </c:catAx>
      <c:valAx>
        <c:axId val="1218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Relative Speedup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9818824730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2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Pext!$H$8</c:f>
              <c:strCache>
                <c:ptCount val="1"/>
                <c:pt idx="0">
                  <c:v>No PEXT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Pext!$H$9:$H$12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3B4C-8D5F-EEC67B48293D}"/>
            </c:ext>
          </c:extLst>
        </c:ser>
        <c:ser>
          <c:idx val="1"/>
          <c:order val="1"/>
          <c:tx>
            <c:strRef>
              <c:f>Pext!$I$8</c:f>
              <c:strCache>
                <c:ptCount val="1"/>
                <c:pt idx="0">
                  <c:v>NMSIS-NN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Pext!$I$9:$I$12</c:f>
              <c:numCache>
                <c:formatCode>General</c:formatCode>
                <c:ptCount val="4"/>
                <c:pt idx="0">
                  <c:v>1.1216864071257644</c:v>
                </c:pt>
                <c:pt idx="1">
                  <c:v>1.114618833848982</c:v>
                </c:pt>
                <c:pt idx="2">
                  <c:v>1.0775324906428789</c:v>
                </c:pt>
                <c:pt idx="3">
                  <c:v>1.1685623272851116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7-3B4C-8D5F-EEC67B48293D}"/>
            </c:ext>
          </c:extLst>
        </c:ser>
        <c:ser>
          <c:idx val="2"/>
          <c:order val="2"/>
          <c:tx>
            <c:strRef>
              <c:f>Pext!$J$8</c:f>
              <c:strCache>
                <c:ptCount val="1"/>
                <c:pt idx="0">
                  <c:v>muRISCV-NN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Pext!$G$9:$G$12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Pext!$J$9:$J$12</c:f>
              <c:numCache>
                <c:formatCode>General</c:formatCode>
                <c:ptCount val="4"/>
                <c:pt idx="0">
                  <c:v>2.5730486996973299</c:v>
                </c:pt>
                <c:pt idx="1">
                  <c:v>2.3670150312054856</c:v>
                </c:pt>
                <c:pt idx="2">
                  <c:v>2.0541139023931692</c:v>
                </c:pt>
                <c:pt idx="3">
                  <c:v>2.4857294722129262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7-3B4C-8D5F-EEC67B48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94255"/>
        <c:axId val="1218924591"/>
      </c:barChart>
      <c:catAx>
        <c:axId val="2142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8924591"/>
        <c:crosses val="autoZero"/>
        <c:auto val="1"/>
        <c:lblAlgn val="ctr"/>
        <c:lblOffset val="100"/>
        <c:noMultiLvlLbl val="0"/>
      </c:catAx>
      <c:valAx>
        <c:axId val="1218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Relative Speedup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9818824730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2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Total!$K$10</c:f>
              <c:strCache>
                <c:ptCount val="1"/>
                <c:pt idx="0">
                  <c:v>Backend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Total!$K$11:$K$14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E-4F48-9DDA-8C8B0881984C}"/>
            </c:ext>
          </c:extLst>
        </c:ser>
        <c:ser>
          <c:idx val="1"/>
          <c:order val="1"/>
          <c:tx>
            <c:strRef>
              <c:f>Total!$L$10</c:f>
              <c:strCache>
                <c:ptCount val="1"/>
                <c:pt idx="0">
                  <c:v>Kernel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Total!$L$11:$L$14</c:f>
              <c:numCache>
                <c:formatCode>General</c:formatCode>
                <c:ptCount val="4"/>
                <c:pt idx="0">
                  <c:v>3.1258106198393834</c:v>
                </c:pt>
                <c:pt idx="1">
                  <c:v>2.7109624571533755</c:v>
                </c:pt>
                <c:pt idx="2">
                  <c:v>2.8267641210350125</c:v>
                </c:pt>
                <c:pt idx="3">
                  <c:v>1.789912323773742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E-4F48-9DDA-8C8B0881984C}"/>
            </c:ext>
          </c:extLst>
        </c:ser>
        <c:ser>
          <c:idx val="2"/>
          <c:order val="2"/>
          <c:tx>
            <c:strRef>
              <c:f>Total!$M$10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Total!$M$11:$M$14</c:f>
              <c:numCache>
                <c:formatCode>General</c:formatCode>
                <c:ptCount val="4"/>
                <c:pt idx="0">
                  <c:v>8.0428629508778311</c:v>
                </c:pt>
                <c:pt idx="1">
                  <c:v>6.4168888851157959</c:v>
                </c:pt>
                <c:pt idx="2">
                  <c:v>5.8064954798042256</c:v>
                </c:pt>
                <c:pt idx="3">
                  <c:v>4.4492378158815153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E-4F48-9DDA-8C8B0881984C}"/>
            </c:ext>
          </c:extLst>
        </c:ser>
        <c:ser>
          <c:idx val="4"/>
          <c:order val="3"/>
          <c:tx>
            <c:strRef>
              <c:f>Total!$N$10</c:f>
              <c:strCache>
                <c:ptCount val="1"/>
                <c:pt idx="0">
                  <c:v>32-bit vector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Total!$N$11:$N$14</c:f>
              <c:numCache>
                <c:formatCode>General</c:formatCode>
                <c:ptCount val="4"/>
                <c:pt idx="0">
                  <c:v>5.9493042431849847</c:v>
                </c:pt>
                <c:pt idx="1">
                  <c:v>5.0987533898419493</c:v>
                </c:pt>
                <c:pt idx="2">
                  <c:v>6.9206538113622411</c:v>
                </c:pt>
                <c:pt idx="3">
                  <c:v>3.2247630293063301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E-4F48-9DDA-8C8B0881984C}"/>
            </c:ext>
          </c:extLst>
        </c:ser>
        <c:ser>
          <c:idx val="3"/>
          <c:order val="4"/>
          <c:tx>
            <c:strRef>
              <c:f>Total!$O$10</c:f>
              <c:strCache>
                <c:ptCount val="1"/>
                <c:pt idx="0">
                  <c:v>64-bit 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Total!$O$11:$O$14</c:f>
              <c:numCache>
                <c:formatCode>General</c:formatCode>
                <c:ptCount val="4"/>
                <c:pt idx="0">
                  <c:v>6.5115134941659667</c:v>
                </c:pt>
                <c:pt idx="1">
                  <c:v>5.4969660295886058</c:v>
                </c:pt>
                <c:pt idx="2">
                  <c:v>11.009376083115054</c:v>
                </c:pt>
                <c:pt idx="3">
                  <c:v>5.6688109292175977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F746-9709-AF009367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94255"/>
        <c:axId val="1218924591"/>
      </c:barChart>
      <c:catAx>
        <c:axId val="2142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8924591"/>
        <c:crosses val="autoZero"/>
        <c:auto val="1"/>
        <c:lblAlgn val="ctr"/>
        <c:lblOffset val="100"/>
        <c:noMultiLvlLbl val="0"/>
      </c:catAx>
      <c:valAx>
        <c:axId val="1218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Relative Speedup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9818824730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27942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Total!$K$10</c:f>
              <c:strCache>
                <c:ptCount val="1"/>
                <c:pt idx="0">
                  <c:v>Backend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Total!$K$11:$K$14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7545-A175-53520D19DC95}"/>
            </c:ext>
          </c:extLst>
        </c:ser>
        <c:ser>
          <c:idx val="1"/>
          <c:order val="1"/>
          <c:tx>
            <c:strRef>
              <c:f>Total!$L$10</c:f>
              <c:strCache>
                <c:ptCount val="1"/>
                <c:pt idx="0">
                  <c:v>Kernel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Total!$L$11:$L$14</c:f>
              <c:numCache>
                <c:formatCode>General</c:formatCode>
                <c:ptCount val="4"/>
                <c:pt idx="0">
                  <c:v>3.1258106198393834</c:v>
                </c:pt>
                <c:pt idx="1">
                  <c:v>2.7109624571533755</c:v>
                </c:pt>
                <c:pt idx="2">
                  <c:v>2.8267641210350125</c:v>
                </c:pt>
                <c:pt idx="3">
                  <c:v>1.789912323773742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7545-A175-53520D19DC95}"/>
            </c:ext>
          </c:extLst>
        </c:ser>
        <c:ser>
          <c:idx val="2"/>
          <c:order val="2"/>
          <c:tx>
            <c:strRef>
              <c:f>Total!$M$10</c:f>
              <c:strCache>
                <c:ptCount val="1"/>
                <c:pt idx="0">
                  <c:v>SIMD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Total!$M$11:$M$14</c:f>
              <c:numCache>
                <c:formatCode>General</c:formatCode>
                <c:ptCount val="4"/>
                <c:pt idx="0">
                  <c:v>8.0428629508778311</c:v>
                </c:pt>
                <c:pt idx="1">
                  <c:v>6.4168888851157959</c:v>
                </c:pt>
                <c:pt idx="2">
                  <c:v>5.8064954798042256</c:v>
                </c:pt>
                <c:pt idx="3">
                  <c:v>4.4492378158815153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7545-A175-53520D19DC95}"/>
            </c:ext>
          </c:extLst>
        </c:ser>
        <c:ser>
          <c:idx val="3"/>
          <c:order val="3"/>
          <c:tx>
            <c:strRef>
              <c:f>Total!$N$10</c:f>
              <c:strCache>
                <c:ptCount val="1"/>
                <c:pt idx="0">
                  <c:v>32-bit 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Total!$N$11:$N$14</c:f>
              <c:numCache>
                <c:formatCode>General</c:formatCode>
                <c:ptCount val="4"/>
                <c:pt idx="0">
                  <c:v>5.9493042431849847</c:v>
                </c:pt>
                <c:pt idx="1">
                  <c:v>5.0987533898419493</c:v>
                </c:pt>
                <c:pt idx="2">
                  <c:v>6.9206538113622411</c:v>
                </c:pt>
                <c:pt idx="3">
                  <c:v>3.2247630293063301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7545-A175-53520D19DC95}"/>
            </c:ext>
          </c:extLst>
        </c:ser>
        <c:ser>
          <c:idx val="4"/>
          <c:order val="4"/>
          <c:tx>
            <c:strRef>
              <c:f>Total!$O$10</c:f>
              <c:strCache>
                <c:ptCount val="1"/>
                <c:pt idx="0">
                  <c:v>64-bit vector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Total!$J$11:$J$14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Total!$O$11:$O$14</c:f>
              <c:numCache>
                <c:formatCode>General</c:formatCode>
                <c:ptCount val="4"/>
                <c:pt idx="0">
                  <c:v>6.5115134941659667</c:v>
                </c:pt>
                <c:pt idx="1">
                  <c:v>5.4969660295886058</c:v>
                </c:pt>
                <c:pt idx="2">
                  <c:v>11.009376083115054</c:v>
                </c:pt>
                <c:pt idx="3">
                  <c:v>5.6688109292175977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7545-A175-53520D19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4585535"/>
        <c:axId val="2034974015"/>
      </c:barChart>
      <c:catAx>
        <c:axId val="203458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4974015"/>
        <c:crosses val="autoZero"/>
        <c:auto val="1"/>
        <c:lblAlgn val="ctr"/>
        <c:lblOffset val="100"/>
        <c:noMultiLvlLbl val="0"/>
      </c:catAx>
      <c:valAx>
        <c:axId val="20349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45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'Backend Perf'!$H$8</c:f>
              <c:strCache>
                <c:ptCount val="1"/>
                <c:pt idx="0">
                  <c:v>TFLMi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'Backend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Perf'!$H$9:$H$12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B-884C-A4A4-05397300AF8B}"/>
            </c:ext>
          </c:extLst>
        </c:ser>
        <c:ser>
          <c:idx val="1"/>
          <c:order val="1"/>
          <c:tx>
            <c:strRef>
              <c:f>'Backend Perf'!$I$8</c:f>
              <c:strCache>
                <c:ptCount val="1"/>
                <c:pt idx="0">
                  <c:v>TFLMc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'Backend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Perf'!$I$9:$I$12</c:f>
              <c:numCache>
                <c:formatCode>General</c:formatCode>
                <c:ptCount val="4"/>
                <c:pt idx="0">
                  <c:v>0.95938220034947097</c:v>
                </c:pt>
                <c:pt idx="1">
                  <c:v>0.9909205423149795</c:v>
                </c:pt>
                <c:pt idx="2">
                  <c:v>0.93040676316558213</c:v>
                </c:pt>
                <c:pt idx="3">
                  <c:v>1.0216072904640978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884C-A4A4-05397300AF8B}"/>
            </c:ext>
          </c:extLst>
        </c:ser>
        <c:ser>
          <c:idx val="2"/>
          <c:order val="2"/>
          <c:tx>
            <c:strRef>
              <c:f>'Backend Perf'!$J$8</c:f>
              <c:strCache>
                <c:ptCount val="1"/>
                <c:pt idx="0">
                  <c:v>TVM 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'Backend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Perf'!$J$9:$J$12</c:f>
              <c:numCache>
                <c:formatCode>General</c:formatCode>
                <c:ptCount val="4"/>
                <c:pt idx="0">
                  <c:v>1.478014155278198</c:v>
                </c:pt>
                <c:pt idx="1">
                  <c:v>1.3979511092712138</c:v>
                </c:pt>
                <c:pt idx="2">
                  <c:v>1.84445722476853</c:v>
                </c:pt>
                <c:pt idx="3">
                  <c:v>1.111309289465584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B-884C-A4A4-05397300AF8B}"/>
            </c:ext>
          </c:extLst>
        </c:ser>
        <c:ser>
          <c:idx val="3"/>
          <c:order val="3"/>
          <c:tx>
            <c:strRef>
              <c:f>'Backend Perf'!$K$8</c:f>
              <c:strCache>
                <c:ptCount val="1"/>
                <c:pt idx="0">
                  <c:v>TVM AoT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'Backend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'Backend Perf'!$K$9:$K$12</c:f>
              <c:numCache>
                <c:formatCode>General</c:formatCode>
                <c:ptCount val="4"/>
                <c:pt idx="0">
                  <c:v>1.5395062083977831</c:v>
                </c:pt>
                <c:pt idx="1">
                  <c:v>1.4638857386989448</c:v>
                </c:pt>
                <c:pt idx="2">
                  <c:v>1.875361717253204</c:v>
                </c:pt>
                <c:pt idx="3">
                  <c:v>2.0736638641583758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B-884C-A4A4-05397300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90992"/>
        <c:axId val="343292720"/>
      </c:barChart>
      <c:catAx>
        <c:axId val="3432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292720"/>
        <c:crosses val="autoZero"/>
        <c:auto val="1"/>
        <c:lblAlgn val="ctr"/>
        <c:lblOffset val="100"/>
        <c:noMultiLvlLbl val="0"/>
      </c:catAx>
      <c:valAx>
        <c:axId val="343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Relative speedup</a:t>
                </a:r>
              </a:p>
            </c:rich>
          </c:tx>
          <c:layout>
            <c:manualLayout>
              <c:xMode val="edge"/>
              <c:yMode val="edge"/>
              <c:x val="6.3965884861407248E-3"/>
              <c:y val="0.27693195861728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2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'Kernel perf'!$H$8</c:f>
              <c:strCache>
                <c:ptCount val="1"/>
                <c:pt idx="0">
                  <c:v>Pure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'Kernel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'Kernel perf'!$H$9:$H$12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A-FE4D-893C-835600C25B33}"/>
            </c:ext>
          </c:extLst>
        </c:ser>
        <c:ser>
          <c:idx val="1"/>
          <c:order val="1"/>
          <c:tx>
            <c:strRef>
              <c:f>'Kernel perf'!$I$8</c:f>
              <c:strCache>
                <c:ptCount val="1"/>
                <c:pt idx="0">
                  <c:v>NMSIS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'Kernel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'Kernel perf'!$I$9:$I$12</c:f>
              <c:numCache>
                <c:formatCode>General</c:formatCode>
                <c:ptCount val="4"/>
                <c:pt idx="0">
                  <c:v>2.8672452173686374</c:v>
                </c:pt>
                <c:pt idx="1">
                  <c:v>2.4915416353017972</c:v>
                </c:pt>
                <c:pt idx="2">
                  <c:v>2.4266393857924036</c:v>
                </c:pt>
                <c:pt idx="3">
                  <c:v>1.7948020334022641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A-FE4D-893C-835600C25B33}"/>
            </c:ext>
          </c:extLst>
        </c:ser>
        <c:ser>
          <c:idx val="2"/>
          <c:order val="2"/>
          <c:tx>
            <c:strRef>
              <c:f>'Kernel perf'!$J$8</c:f>
              <c:strCache>
                <c:ptCount val="1"/>
                <c:pt idx="0">
                  <c:v>muRISCV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'Kernel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'Kernel perf'!$J$9:$J$12</c:f>
              <c:numCache>
                <c:formatCode>General</c:formatCode>
                <c:ptCount val="4"/>
                <c:pt idx="0">
                  <c:v>3.1258106198393834</c:v>
                </c:pt>
                <c:pt idx="1">
                  <c:v>2.7109624571533755</c:v>
                </c:pt>
                <c:pt idx="2">
                  <c:v>2.8267641210350125</c:v>
                </c:pt>
                <c:pt idx="3">
                  <c:v>1.789912323773742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A-FE4D-893C-835600C25B33}"/>
            </c:ext>
          </c:extLst>
        </c:ser>
        <c:ser>
          <c:idx val="3"/>
          <c:order val="3"/>
          <c:tx>
            <c:strRef>
              <c:f>'Kernel perf'!$K$8</c:f>
              <c:strCache>
                <c:ptCount val="1"/>
                <c:pt idx="0">
                  <c:v>TVM BYOC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'Kernel perf'!$G$9:$G$12</c:f>
              <c:strCache>
                <c:ptCount val="4"/>
                <c:pt idx="0">
                  <c:v>AWW</c:v>
                </c:pt>
                <c:pt idx="1">
                  <c:v>VWW</c:v>
                </c:pt>
                <c:pt idx="2">
                  <c:v>ResNet</c:v>
                </c:pt>
                <c:pt idx="3">
                  <c:v>Toycar</c:v>
                </c:pt>
              </c:strCache>
            </c:strRef>
          </c:cat>
          <c:val>
            <c:numRef>
              <c:f>'Kernel perf'!$K$9:$K$12</c:f>
              <c:numCache>
                <c:formatCode>General</c:formatCode>
                <c:ptCount val="4"/>
                <c:pt idx="0">
                  <c:v>3.0948369912989735</c:v>
                </c:pt>
                <c:pt idx="1">
                  <c:v>2.7514435250397264</c:v>
                </c:pt>
                <c:pt idx="2">
                  <c:v>2.8375587428383207</c:v>
                </c:pt>
                <c:pt idx="3">
                  <c:v>1.8764357827617508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4-A149-9199-51EB43BB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94255"/>
        <c:axId val="1218924591"/>
      </c:barChart>
      <c:catAx>
        <c:axId val="2142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8924591"/>
        <c:crosses val="autoZero"/>
        <c:auto val="1"/>
        <c:lblAlgn val="ctr"/>
        <c:lblOffset val="100"/>
        <c:noMultiLvlLbl val="0"/>
      </c:catAx>
      <c:valAx>
        <c:axId val="12189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Relative Speedup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9818824730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2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'HW tflmi'!$A$16</c:f>
              <c:strCache>
                <c:ptCount val="1"/>
                <c:pt idx="0">
                  <c:v>AWW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tflmi'!$D$16:$I$16</c:f>
              <c:numCache>
                <c:formatCode>General</c:formatCode>
                <c:ptCount val="6"/>
                <c:pt idx="0">
                  <c:v>1.0272753738911589</c:v>
                </c:pt>
                <c:pt idx="1">
                  <c:v>1.8956312474413555</c:v>
                </c:pt>
                <c:pt idx="2">
                  <c:v>3.1662776631294629</c:v>
                </c:pt>
                <c:pt idx="3">
                  <c:v>4.7093928604731206</c:v>
                </c:pt>
                <c:pt idx="4">
                  <c:v>6.2188197744961915</c:v>
                </c:pt>
                <c:pt idx="5">
                  <c:v>7.5451641450426417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0643-9220-3DF56CA311A3}"/>
            </c:ext>
          </c:extLst>
        </c:ser>
        <c:ser>
          <c:idx val="1"/>
          <c:order val="1"/>
          <c:tx>
            <c:strRef>
              <c:f>'HW tflmi'!$A$17</c:f>
              <c:strCache>
                <c:ptCount val="1"/>
                <c:pt idx="0">
                  <c:v>VWW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tflmi'!$D$17:$I$17</c:f>
              <c:numCache>
                <c:formatCode>General</c:formatCode>
                <c:ptCount val="6"/>
                <c:pt idx="0">
                  <c:v>1.0493257464614638</c:v>
                </c:pt>
                <c:pt idx="1">
                  <c:v>1.8824903891518658</c:v>
                </c:pt>
                <c:pt idx="2">
                  <c:v>2.98767307147989</c:v>
                </c:pt>
                <c:pt idx="3">
                  <c:v>4.1473504443740614</c:v>
                </c:pt>
                <c:pt idx="4">
                  <c:v>5.0787156717953801</c:v>
                </c:pt>
                <c:pt idx="5">
                  <c:v>5.5416303546248846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0643-9220-3DF56CA311A3}"/>
            </c:ext>
          </c:extLst>
        </c:ser>
        <c:ser>
          <c:idx val="2"/>
          <c:order val="2"/>
          <c:tx>
            <c:strRef>
              <c:f>'HW tflmi'!$A$18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tflmi'!$D$18:$I$18</c:f>
              <c:numCache>
                <c:formatCode>General</c:formatCode>
                <c:ptCount val="6"/>
                <c:pt idx="0">
                  <c:v>0.8597103429735039</c:v>
                </c:pt>
                <c:pt idx="1">
                  <c:v>1.6489244378231802</c:v>
                </c:pt>
                <c:pt idx="2">
                  <c:v>2.980086538069104</c:v>
                </c:pt>
                <c:pt idx="3">
                  <c:v>5.0327989924917809</c:v>
                </c:pt>
                <c:pt idx="4">
                  <c:v>7.4335881581687095</c:v>
                </c:pt>
                <c:pt idx="5">
                  <c:v>9.4990658800137826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7-0643-9220-3DF56CA311A3}"/>
            </c:ext>
          </c:extLst>
        </c:ser>
        <c:ser>
          <c:idx val="3"/>
          <c:order val="3"/>
          <c:tx>
            <c:strRef>
              <c:f>'HW tflmi'!$A$19</c:f>
              <c:strCache>
                <c:ptCount val="1"/>
                <c:pt idx="0">
                  <c:v>Toycar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tflmi'!$D$19:$I$19</c:f>
              <c:numCache>
                <c:formatCode>General</c:formatCode>
                <c:ptCount val="6"/>
                <c:pt idx="0">
                  <c:v>1.701913615187614</c:v>
                </c:pt>
                <c:pt idx="1">
                  <c:v>2.7792249336013732</c:v>
                </c:pt>
                <c:pt idx="2">
                  <c:v>3.2498412840038293</c:v>
                </c:pt>
                <c:pt idx="3">
                  <c:v>3.5504463331696221</c:v>
                </c:pt>
                <c:pt idx="4">
                  <c:v>3.7226142228756296</c:v>
                </c:pt>
                <c:pt idx="5">
                  <c:v>3.7452275396765762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7-0643-9220-3DF56CA3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86960"/>
        <c:axId val="408488688"/>
      </c:lineChart>
      <c:catAx>
        <c:axId val="4084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layout>
            <c:manualLayout>
              <c:xMode val="edge"/>
              <c:yMode val="edge"/>
              <c:x val="0.3821445756780402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8688"/>
        <c:crosses val="autoZero"/>
        <c:auto val="1"/>
        <c:lblAlgn val="ctr"/>
        <c:lblOffset val="100"/>
        <c:noMultiLvlLbl val="0"/>
      </c:catAx>
      <c:valAx>
        <c:axId val="4084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'HW tflmi'!$M$16</c:f>
              <c:strCache>
                <c:ptCount val="1"/>
                <c:pt idx="0">
                  <c:v>AWW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tflmi'!$P$16:$U$16</c:f>
              <c:numCache>
                <c:formatCode>General</c:formatCode>
                <c:ptCount val="6"/>
                <c:pt idx="0">
                  <c:v>1.9032836491836744</c:v>
                </c:pt>
                <c:pt idx="1">
                  <c:v>2.0831439540315317</c:v>
                </c:pt>
                <c:pt idx="2">
                  <c:v>2.2231708094663145</c:v>
                </c:pt>
                <c:pt idx="3">
                  <c:v>2.2732441708631983</c:v>
                </c:pt>
                <c:pt idx="4">
                  <c:v>2.2837691688165869</c:v>
                </c:pt>
                <c:pt idx="5">
                  <c:v>2.2892122153617538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2-7C48-9BCB-74DDA86E476E}"/>
            </c:ext>
          </c:extLst>
        </c:ser>
        <c:ser>
          <c:idx val="1"/>
          <c:order val="1"/>
          <c:tx>
            <c:strRef>
              <c:f>'HW tflmi'!$M$17</c:f>
              <c:strCache>
                <c:ptCount val="1"/>
                <c:pt idx="0">
                  <c:v>VWW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tflmi'!$P$17:$U$17</c:f>
              <c:numCache>
                <c:formatCode>General</c:formatCode>
                <c:ptCount val="6"/>
                <c:pt idx="0">
                  <c:v>1.8807908521152503</c:v>
                </c:pt>
                <c:pt idx="1">
                  <c:v>2.0276806176654514</c:v>
                </c:pt>
                <c:pt idx="2">
                  <c:v>2.1317812377606398</c:v>
                </c:pt>
                <c:pt idx="3">
                  <c:v>2.1726658094381111</c:v>
                </c:pt>
                <c:pt idx="4">
                  <c:v>2.1828456583473872</c:v>
                </c:pt>
                <c:pt idx="5">
                  <c:v>2.1870036652230347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2-7C48-9BCB-74DDA86E476E}"/>
            </c:ext>
          </c:extLst>
        </c:ser>
        <c:ser>
          <c:idx val="2"/>
          <c:order val="2"/>
          <c:tx>
            <c:strRef>
              <c:f>'HW tflmi'!$M$18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tflmi'!$P$18:$U$18</c:f>
              <c:numCache>
                <c:formatCode>General</c:formatCode>
                <c:ptCount val="6"/>
                <c:pt idx="0">
                  <c:v>2.4482601006086995</c:v>
                </c:pt>
                <c:pt idx="1">
                  <c:v>3.8946921680483193</c:v>
                </c:pt>
                <c:pt idx="2">
                  <c:v>5.6035834063973411</c:v>
                </c:pt>
                <c:pt idx="3">
                  <c:v>7.0366480678335144</c:v>
                </c:pt>
                <c:pt idx="4">
                  <c:v>8.0553054874931682</c:v>
                </c:pt>
                <c:pt idx="5">
                  <c:v>8.9858782489343305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2-7C48-9BCB-74DDA86E476E}"/>
            </c:ext>
          </c:extLst>
        </c:ser>
        <c:ser>
          <c:idx val="3"/>
          <c:order val="3"/>
          <c:tx>
            <c:strRef>
              <c:f>'HW tflmi'!$M$19</c:f>
              <c:strCache>
                <c:ptCount val="1"/>
                <c:pt idx="0">
                  <c:v>Toycar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tflmi'!$P$19:$U$19</c:f>
              <c:numCache>
                <c:formatCode>General</c:formatCode>
                <c:ptCount val="6"/>
                <c:pt idx="0">
                  <c:v>1.8016318377580847</c:v>
                </c:pt>
                <c:pt idx="1">
                  <c:v>3.1670886075949367</c:v>
                </c:pt>
                <c:pt idx="2">
                  <c:v>3.7465314180140759</c:v>
                </c:pt>
                <c:pt idx="3">
                  <c:v>4.1237687571305397</c:v>
                </c:pt>
                <c:pt idx="4">
                  <c:v>4.342385634925912</c:v>
                </c:pt>
                <c:pt idx="5">
                  <c:v>4.3713899948069939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2-7C48-9BCB-74DDA86E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60815"/>
        <c:axId val="1942911295"/>
      </c:lineChart>
      <c:catAx>
        <c:axId val="194296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42911295"/>
        <c:crosses val="autoZero"/>
        <c:auto val="1"/>
        <c:lblAlgn val="ctr"/>
        <c:lblOffset val="100"/>
        <c:noMultiLvlLbl val="0"/>
      </c:catAx>
      <c:valAx>
        <c:axId val="19429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429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12827430435735E-2"/>
          <c:y val="6.8733139051056089E-2"/>
          <c:w val="0.74910327195156379"/>
          <c:h val="0.74190690368510215"/>
        </c:manualLayout>
      </c:layout>
      <c:lineChart>
        <c:grouping val="standard"/>
        <c:varyColors val="0"/>
        <c:ser>
          <c:idx val="0"/>
          <c:order val="0"/>
          <c:tx>
            <c:strRef>
              <c:f>'HW tflmi'!$G$26</c:f>
              <c:strCache>
                <c:ptCount val="1"/>
                <c:pt idx="0">
                  <c:v>AWW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tflmi'!$J$25:$O$25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tflmi'!$J$26:$O$26</c:f>
              <c:numCache>
                <c:formatCode>General</c:formatCode>
                <c:ptCount val="6"/>
                <c:pt idx="0">
                  <c:v>1.8527492214422827</c:v>
                </c:pt>
                <c:pt idx="1">
                  <c:v>1.0989183454552531</c:v>
                </c:pt>
                <c:pt idx="2">
                  <c:v>0.70214019299526409</c:v>
                </c:pt>
                <c:pt idx="3">
                  <c:v>0.48270429718085173</c:v>
                </c:pt>
                <c:pt idx="4">
                  <c:v>0.3672351429418298</c:v>
                </c:pt>
                <c:pt idx="5">
                  <c:v>0.30340124765421073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7-BE48-8527-DF8AD37BC692}"/>
            </c:ext>
          </c:extLst>
        </c:ser>
        <c:ser>
          <c:idx val="1"/>
          <c:order val="1"/>
          <c:tx>
            <c:strRef>
              <c:f>'HW tflmi'!$G$27</c:f>
              <c:strCache>
                <c:ptCount val="1"/>
                <c:pt idx="0">
                  <c:v>VWW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tflmi'!$J$25:$O$25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tflmi'!$J$27:$O$27</c:f>
              <c:numCache>
                <c:formatCode>General</c:formatCode>
                <c:ptCount val="6"/>
                <c:pt idx="0">
                  <c:v>1.7923803532484102</c:v>
                </c:pt>
                <c:pt idx="1">
                  <c:v>1.0771266771667287</c:v>
                </c:pt>
                <c:pt idx="2">
                  <c:v>0.71352560563284806</c:v>
                </c:pt>
                <c:pt idx="3">
                  <c:v>0.52386839226122361</c:v>
                </c:pt>
                <c:pt idx="4">
                  <c:v>0.42980269017023515</c:v>
                </c:pt>
                <c:pt idx="5">
                  <c:v>0.39464986389751244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7-BE48-8527-DF8AD37BC692}"/>
            </c:ext>
          </c:extLst>
        </c:ser>
        <c:ser>
          <c:idx val="2"/>
          <c:order val="2"/>
          <c:tx>
            <c:strRef>
              <c:f>'HW tflmi'!$G$28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'HW tflmi'!$J$25:$O$25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tflmi'!$J$28:$O$28</c:f>
              <c:numCache>
                <c:formatCode>General</c:formatCode>
                <c:ptCount val="6"/>
                <c:pt idx="0">
                  <c:v>2.8477732303892433</c:v>
                </c:pt>
                <c:pt idx="1">
                  <c:v>2.3619591527128305</c:v>
                </c:pt>
                <c:pt idx="2">
                  <c:v>1.8803425118077568</c:v>
                </c:pt>
                <c:pt idx="3">
                  <c:v>1.3981579789558836</c:v>
                </c:pt>
                <c:pt idx="4">
                  <c:v>1.083636235435139</c:v>
                </c:pt>
                <c:pt idx="5">
                  <c:v>0.94597493716100989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7-BE48-8527-DF8AD37BC692}"/>
            </c:ext>
          </c:extLst>
        </c:ser>
        <c:ser>
          <c:idx val="3"/>
          <c:order val="3"/>
          <c:tx>
            <c:strRef>
              <c:f>'HW tflmi'!$G$29</c:f>
              <c:strCache>
                <c:ptCount val="1"/>
                <c:pt idx="0">
                  <c:v>Toycar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'HW tflmi'!$J$25:$O$25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tflmi'!$J$29:$O$29</c:f>
              <c:numCache>
                <c:formatCode>General</c:formatCode>
                <c:ptCount val="6"/>
                <c:pt idx="0">
                  <c:v>1.0585918237451071</c:v>
                </c:pt>
                <c:pt idx="1">
                  <c:v>1.1395582161430029</c:v>
                </c:pt>
                <c:pt idx="2">
                  <c:v>1.152835197354106</c:v>
                </c:pt>
                <c:pt idx="3">
                  <c:v>1.161478971982965</c:v>
                </c:pt>
                <c:pt idx="4">
                  <c:v>1.1664882190160235</c:v>
                </c:pt>
                <c:pt idx="5">
                  <c:v>1.1671894293462581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7-BE48-8527-DF8AD37B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7695"/>
        <c:axId val="79329423"/>
      </c:lineChart>
      <c:catAx>
        <c:axId val="793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329423"/>
        <c:crosses val="autoZero"/>
        <c:auto val="1"/>
        <c:lblAlgn val="ctr"/>
        <c:lblOffset val="100"/>
        <c:noMultiLvlLbl val="0"/>
      </c:catAx>
      <c:valAx>
        <c:axId val="793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3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'HW tflmi'!$A$16</c:f>
              <c:strCache>
                <c:ptCount val="1"/>
                <c:pt idx="0">
                  <c:v>AWW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tflmi'!$D$16:$I$16</c:f>
              <c:numCache>
                <c:formatCode>General</c:formatCode>
                <c:ptCount val="6"/>
                <c:pt idx="0">
                  <c:v>1.0272753738911589</c:v>
                </c:pt>
                <c:pt idx="1">
                  <c:v>1.8956312474413555</c:v>
                </c:pt>
                <c:pt idx="2">
                  <c:v>3.1662776631294629</c:v>
                </c:pt>
                <c:pt idx="3">
                  <c:v>4.7093928604731206</c:v>
                </c:pt>
                <c:pt idx="4">
                  <c:v>6.2188197744961915</c:v>
                </c:pt>
                <c:pt idx="5">
                  <c:v>7.5451641450426417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0-734D-86DE-1E69D4D3E9D9}"/>
            </c:ext>
          </c:extLst>
        </c:ser>
        <c:ser>
          <c:idx val="1"/>
          <c:order val="1"/>
          <c:tx>
            <c:strRef>
              <c:f>'HW tflmi'!$A$17</c:f>
              <c:strCache>
                <c:ptCount val="1"/>
                <c:pt idx="0">
                  <c:v>VWW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tflmi'!$D$17:$I$17</c:f>
              <c:numCache>
                <c:formatCode>General</c:formatCode>
                <c:ptCount val="6"/>
                <c:pt idx="0">
                  <c:v>1.0493257464614638</c:v>
                </c:pt>
                <c:pt idx="1">
                  <c:v>1.8824903891518658</c:v>
                </c:pt>
                <c:pt idx="2">
                  <c:v>2.98767307147989</c:v>
                </c:pt>
                <c:pt idx="3">
                  <c:v>4.1473504443740614</c:v>
                </c:pt>
                <c:pt idx="4">
                  <c:v>5.0787156717953801</c:v>
                </c:pt>
                <c:pt idx="5">
                  <c:v>5.5416303546248846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0-734D-86DE-1E69D4D3E9D9}"/>
            </c:ext>
          </c:extLst>
        </c:ser>
        <c:ser>
          <c:idx val="2"/>
          <c:order val="2"/>
          <c:tx>
            <c:strRef>
              <c:f>'HW tflmi'!$A$18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tflmi'!$D$18:$I$18</c:f>
              <c:numCache>
                <c:formatCode>General</c:formatCode>
                <c:ptCount val="6"/>
                <c:pt idx="0">
                  <c:v>0.8597103429735039</c:v>
                </c:pt>
                <c:pt idx="1">
                  <c:v>1.6489244378231802</c:v>
                </c:pt>
                <c:pt idx="2">
                  <c:v>2.980086538069104</c:v>
                </c:pt>
                <c:pt idx="3">
                  <c:v>5.0327989924917809</c:v>
                </c:pt>
                <c:pt idx="4">
                  <c:v>7.4335881581687095</c:v>
                </c:pt>
                <c:pt idx="5">
                  <c:v>9.4990658800137826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0-734D-86DE-1E69D4D3E9D9}"/>
            </c:ext>
          </c:extLst>
        </c:ser>
        <c:ser>
          <c:idx val="3"/>
          <c:order val="3"/>
          <c:tx>
            <c:strRef>
              <c:f>'HW tflmi'!$A$19</c:f>
              <c:strCache>
                <c:ptCount val="1"/>
                <c:pt idx="0">
                  <c:v>Toycar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'HW tflmi'!$D$15:$I$15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tflmi'!$D$19:$I$19</c:f>
              <c:numCache>
                <c:formatCode>General</c:formatCode>
                <c:ptCount val="6"/>
                <c:pt idx="0">
                  <c:v>1.701913615187614</c:v>
                </c:pt>
                <c:pt idx="1">
                  <c:v>2.7792249336013732</c:v>
                </c:pt>
                <c:pt idx="2">
                  <c:v>3.2498412840038293</c:v>
                </c:pt>
                <c:pt idx="3">
                  <c:v>3.5504463331696221</c:v>
                </c:pt>
                <c:pt idx="4">
                  <c:v>3.7226142228756296</c:v>
                </c:pt>
                <c:pt idx="5">
                  <c:v>3.7452275396765762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0-734D-86DE-1E69D4D3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86960"/>
        <c:axId val="408488688"/>
      </c:lineChart>
      <c:catAx>
        <c:axId val="4084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layout>
            <c:manualLayout>
              <c:xMode val="edge"/>
              <c:yMode val="edge"/>
              <c:x val="0.3821445756780402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8688"/>
        <c:crosses val="autoZero"/>
        <c:auto val="1"/>
        <c:lblAlgn val="ctr"/>
        <c:lblOffset val="100"/>
        <c:noMultiLvlLbl val="0"/>
      </c:catAx>
      <c:valAx>
        <c:axId val="4084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'HW tflmi'!$M$16</c:f>
              <c:strCache>
                <c:ptCount val="1"/>
                <c:pt idx="0">
                  <c:v>AWW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tflmi'!$P$16:$U$16</c:f>
              <c:numCache>
                <c:formatCode>General</c:formatCode>
                <c:ptCount val="6"/>
                <c:pt idx="0">
                  <c:v>1.9032836491836744</c:v>
                </c:pt>
                <c:pt idx="1">
                  <c:v>2.0831439540315317</c:v>
                </c:pt>
                <c:pt idx="2">
                  <c:v>2.2231708094663145</c:v>
                </c:pt>
                <c:pt idx="3">
                  <c:v>2.2732441708631983</c:v>
                </c:pt>
                <c:pt idx="4">
                  <c:v>2.2837691688165869</c:v>
                </c:pt>
                <c:pt idx="5">
                  <c:v>2.2892122153617538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2B48-BDF0-F3A2E43F1D57}"/>
            </c:ext>
          </c:extLst>
        </c:ser>
        <c:ser>
          <c:idx val="1"/>
          <c:order val="1"/>
          <c:tx>
            <c:strRef>
              <c:f>'HW tflmi'!$M$17</c:f>
              <c:strCache>
                <c:ptCount val="1"/>
                <c:pt idx="0">
                  <c:v>VWW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tflmi'!$P$17:$U$17</c:f>
              <c:numCache>
                <c:formatCode>General</c:formatCode>
                <c:ptCount val="6"/>
                <c:pt idx="0">
                  <c:v>1.8807908521152503</c:v>
                </c:pt>
                <c:pt idx="1">
                  <c:v>2.0276806176654514</c:v>
                </c:pt>
                <c:pt idx="2">
                  <c:v>2.1317812377606398</c:v>
                </c:pt>
                <c:pt idx="3">
                  <c:v>2.1726658094381111</c:v>
                </c:pt>
                <c:pt idx="4">
                  <c:v>2.1828456583473872</c:v>
                </c:pt>
                <c:pt idx="5">
                  <c:v>2.1870036652230347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2B48-BDF0-F3A2E43F1D57}"/>
            </c:ext>
          </c:extLst>
        </c:ser>
        <c:ser>
          <c:idx val="2"/>
          <c:order val="2"/>
          <c:tx>
            <c:strRef>
              <c:f>'HW tflmi'!$M$18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tflmi'!$P$18:$U$18</c:f>
              <c:numCache>
                <c:formatCode>General</c:formatCode>
                <c:ptCount val="6"/>
                <c:pt idx="0">
                  <c:v>2.4482601006086995</c:v>
                </c:pt>
                <c:pt idx="1">
                  <c:v>3.8946921680483193</c:v>
                </c:pt>
                <c:pt idx="2">
                  <c:v>5.6035834063973411</c:v>
                </c:pt>
                <c:pt idx="3">
                  <c:v>7.0366480678335144</c:v>
                </c:pt>
                <c:pt idx="4">
                  <c:v>8.0553054874931682</c:v>
                </c:pt>
                <c:pt idx="5">
                  <c:v>8.9858782489343305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A-2B48-BDF0-F3A2E43F1D57}"/>
            </c:ext>
          </c:extLst>
        </c:ser>
        <c:ser>
          <c:idx val="3"/>
          <c:order val="3"/>
          <c:tx>
            <c:strRef>
              <c:f>'HW tflmi'!$M$19</c:f>
              <c:strCache>
                <c:ptCount val="1"/>
                <c:pt idx="0">
                  <c:v>Toycar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'HW tflmi'!$P$15:$U$15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tflmi'!$P$19:$U$19</c:f>
              <c:numCache>
                <c:formatCode>General</c:formatCode>
                <c:ptCount val="6"/>
                <c:pt idx="0">
                  <c:v>1.8016318377580847</c:v>
                </c:pt>
                <c:pt idx="1">
                  <c:v>3.1670886075949367</c:v>
                </c:pt>
                <c:pt idx="2">
                  <c:v>3.7465314180140759</c:v>
                </c:pt>
                <c:pt idx="3">
                  <c:v>4.1237687571305397</c:v>
                </c:pt>
                <c:pt idx="4">
                  <c:v>4.342385634925912</c:v>
                </c:pt>
                <c:pt idx="5">
                  <c:v>4.3713899948069939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A-2B48-BDF0-F3A2E43F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86960"/>
        <c:axId val="408488688"/>
      </c:lineChart>
      <c:catAx>
        <c:axId val="4084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layout>
            <c:manualLayout>
              <c:xMode val="edge"/>
              <c:yMode val="edge"/>
              <c:x val="0.3821445756780402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8688"/>
        <c:crosses val="autoZero"/>
        <c:auto val="1"/>
        <c:lblAlgn val="ctr"/>
        <c:lblOffset val="100"/>
        <c:noMultiLvlLbl val="0"/>
      </c:catAx>
      <c:valAx>
        <c:axId val="4084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84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12827430435735E-2"/>
          <c:y val="6.8733139051056089E-2"/>
          <c:w val="0.74910327195156379"/>
          <c:h val="0.74190690368510215"/>
        </c:manualLayout>
      </c:layout>
      <c:lineChart>
        <c:grouping val="standard"/>
        <c:varyColors val="0"/>
        <c:ser>
          <c:idx val="0"/>
          <c:order val="0"/>
          <c:tx>
            <c:strRef>
              <c:f>'HW tflmi'!$N$77</c:f>
              <c:strCache>
                <c:ptCount val="1"/>
                <c:pt idx="0">
                  <c:v>muRISCV-NN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'HW tflmi'!$Q$76:$V$76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tflmi'!$Q$77:$V$77</c:f>
              <c:numCache>
                <c:formatCode>General</c:formatCode>
                <c:ptCount val="6"/>
                <c:pt idx="0">
                  <c:v>1.1595562696284352</c:v>
                </c:pt>
                <c:pt idx="1">
                  <c:v>2.051567752004444</c:v>
                </c:pt>
                <c:pt idx="2">
                  <c:v>3.0959696391705718</c:v>
                </c:pt>
                <c:pt idx="3">
                  <c:v>4.3599971576271459</c:v>
                </c:pt>
                <c:pt idx="4">
                  <c:v>5.6134344568339785</c:v>
                </c:pt>
                <c:pt idx="5">
                  <c:v>6.582771979839471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F54C-9666-B219803D5B55}"/>
            </c:ext>
          </c:extLst>
        </c:ser>
        <c:ser>
          <c:idx val="1"/>
          <c:order val="1"/>
          <c:tx>
            <c:strRef>
              <c:f>'HW tflmi'!$N$78</c:f>
              <c:strCache>
                <c:ptCount val="1"/>
                <c:pt idx="0">
                  <c:v>NMSIS-NN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'HW tflmi'!$Q$76:$V$76</c:f>
              <c:strCache>
                <c:ptCount val="6"/>
                <c:pt idx="0">
                  <c:v>32*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strCache>
            </c:strRef>
          </c:cat>
          <c:val>
            <c:numRef>
              <c:f>'HW tflmi'!$Q$78:$V$78</c:f>
              <c:numCache>
                <c:formatCode>General</c:formatCode>
                <c:ptCount val="6"/>
                <c:pt idx="0">
                  <c:v>2.0084916099164269</c:v>
                </c:pt>
                <c:pt idx="1">
                  <c:v>2.7931513368350602</c:v>
                </c:pt>
                <c:pt idx="2">
                  <c:v>3.4262667179095927</c:v>
                </c:pt>
                <c:pt idx="3">
                  <c:v>3.9015817013163407</c:v>
                </c:pt>
                <c:pt idx="4">
                  <c:v>4.2160764873957639</c:v>
                </c:pt>
                <c:pt idx="5">
                  <c:v>4.4583710310815281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F54C-9666-B219803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7695"/>
        <c:axId val="79329423"/>
      </c:lineChart>
      <c:catAx>
        <c:axId val="793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329423"/>
        <c:crosses val="autoZero"/>
        <c:auto val="1"/>
        <c:lblAlgn val="ctr"/>
        <c:lblOffset val="100"/>
        <c:noMultiLvlLbl val="0"/>
      </c:catAx>
      <c:valAx>
        <c:axId val="793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Reative average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3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247651</xdr:colOff>
      <xdr:row>4</xdr:row>
      <xdr:rowOff>72989</xdr:rowOff>
    </xdr:from>
    <xdr:to>
      <xdr:col>19</xdr:col>
      <xdr:colOff>423335</xdr:colOff>
      <xdr:row>20</xdr:row>
      <xdr:rowOff>190499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014B297-7BB5-2F3D-1665-83FFD9D2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5838</xdr:colOff>
      <xdr:row>22</xdr:row>
      <xdr:rowOff>15910</xdr:rowOff>
    </xdr:from>
    <xdr:to>
      <xdr:col>19</xdr:col>
      <xdr:colOff>204367</xdr:colOff>
      <xdr:row>37</xdr:row>
      <xdr:rowOff>58390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7D69FC-5478-DF45-C29F-4D0C7C6C3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1</xdr:row>
      <xdr:rowOff>127000</xdr:rowOff>
    </xdr:from>
    <xdr:to>
      <xdr:col>18</xdr:col>
      <xdr:colOff>25400</xdr:colOff>
      <xdr:row>15</xdr:row>
      <xdr:rowOff>101600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239BFFB-F755-A978-7F7C-D74548E9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16930</xdr:colOff>
      <xdr:row>42</xdr:row>
      <xdr:rowOff>59265</xdr:rowOff>
    </xdr:from>
    <xdr:to>
      <xdr:col>31</xdr:col>
      <xdr:colOff>592666</xdr:colOff>
      <xdr:row>57</xdr:row>
      <xdr:rowOff>169333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F0A721-5022-BADC-F4BC-356ED957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61176</xdr:colOff>
      <xdr:row>8</xdr:row>
      <xdr:rowOff>32774</xdr:rowOff>
    </xdr:from>
    <xdr:to>
      <xdr:col>31</xdr:col>
      <xdr:colOff>569177</xdr:colOff>
      <xdr:row>23</xdr:row>
      <xdr:rowOff>102148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03D7FEC-FEC3-A159-36D9-31DFC89B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8466</xdr:colOff>
      <xdr:row>25</xdr:row>
      <xdr:rowOff>8466</xdr:rowOff>
    </xdr:from>
    <xdr:to>
      <xdr:col>31</xdr:col>
      <xdr:colOff>575733</xdr:colOff>
      <xdr:row>40</xdr:row>
      <xdr:rowOff>101600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87F4747-4FED-CF33-1519-914BB752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609600</xdr:colOff>
      <xdr:row>60</xdr:row>
      <xdr:rowOff>139700</xdr:rowOff>
    </xdr:from>
    <xdr:to>
      <xdr:col>27</xdr:col>
      <xdr:colOff>571500</xdr:colOff>
      <xdr:row>76</xdr:row>
      <xdr:rowOff>46568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37C301A-B3EA-6B42-BE16-73BB1DBD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749300</xdr:colOff>
      <xdr:row>60</xdr:row>
      <xdr:rowOff>127000</xdr:rowOff>
    </xdr:from>
    <xdr:to>
      <xdr:col>32</xdr:col>
      <xdr:colOff>723900</xdr:colOff>
      <xdr:row>76</xdr:row>
      <xdr:rowOff>33868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C39CC1A-6E9B-2540-AE85-2F4598CB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19538</xdr:colOff>
      <xdr:row>82</xdr:row>
      <xdr:rowOff>156309</xdr:rowOff>
    </xdr:from>
    <xdr:to>
      <xdr:col>22</xdr:col>
      <xdr:colOff>743113</xdr:colOff>
      <xdr:row>98</xdr:row>
      <xdr:rowOff>54059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8DAA1E1-697F-2844-A9FE-96CAF48D2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</xdr:row>
      <xdr:rowOff>127000</xdr:rowOff>
    </xdr:from>
    <xdr:to>
      <xdr:col>19</xdr:col>
      <xdr:colOff>590550</xdr:colOff>
      <xdr:row>15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8265722-5DCA-AB44-A087-4163A3709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16</xdr:row>
      <xdr:rowOff>50800</xdr:rowOff>
    </xdr:from>
    <xdr:to>
      <xdr:col>19</xdr:col>
      <xdr:colOff>603250</xdr:colOff>
      <xdr:row>30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AB5D2E5-A6F6-A84D-A068-F766ADF7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18</xdr:row>
      <xdr:rowOff>50800</xdr:rowOff>
    </xdr:from>
    <xdr:to>
      <xdr:col>15</xdr:col>
      <xdr:colOff>546100</xdr:colOff>
      <xdr:row>32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B7B9D5-8D69-4642-B9B7-FFAD3B6A6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19</xdr:row>
      <xdr:rowOff>76200</xdr:rowOff>
    </xdr:from>
    <xdr:to>
      <xdr:col>7</xdr:col>
      <xdr:colOff>768350</xdr:colOff>
      <xdr:row>32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A2357A9-FFF9-A281-7F5F-A6C533A0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DE07-081D-1943-B6F2-38D2D0765C88}">
  <dimension ref="A2:K35"/>
  <sheetViews>
    <sheetView zoomScaleNormal="100" workbookViewId="0">
      <selection activeCell="I39" sqref="I39"/>
    </sheetView>
  </sheetViews>
  <sheetFormatPr baseColWidth="10" defaultRowHeight="16" x14ac:dyDescent="0.2"/>
  <cols>
    <col min="2" max="2" width="11.6640625" bestFit="1" customWidth="1"/>
    <col min="3" max="3" width="12.5" customWidth="1"/>
  </cols>
  <sheetData>
    <row r="2" spans="1:11" x14ac:dyDescent="0.2">
      <c r="B2" t="s">
        <v>4</v>
      </c>
      <c r="C2" t="s">
        <v>5</v>
      </c>
      <c r="D2" t="s">
        <v>6</v>
      </c>
      <c r="E2" t="s">
        <v>7</v>
      </c>
    </row>
    <row r="3" spans="1:11" x14ac:dyDescent="0.2">
      <c r="A3" t="s">
        <v>0</v>
      </c>
      <c r="B3" s="1">
        <v>47517926</v>
      </c>
      <c r="C3" s="1">
        <v>49529714</v>
      </c>
      <c r="D3" s="1">
        <v>32149845</v>
      </c>
      <c r="E3" s="1">
        <v>30865693</v>
      </c>
    </row>
    <row r="4" spans="1:11" x14ac:dyDescent="0.2">
      <c r="A4" t="s">
        <v>1</v>
      </c>
      <c r="B4" s="1">
        <v>123961960</v>
      </c>
      <c r="C4">
        <v>125097780</v>
      </c>
      <c r="D4" s="1">
        <v>88674031</v>
      </c>
      <c r="E4" s="1">
        <v>84680079</v>
      </c>
    </row>
    <row r="5" spans="1:11" x14ac:dyDescent="0.2">
      <c r="A5" t="s">
        <v>2</v>
      </c>
      <c r="B5" s="1">
        <v>155009373</v>
      </c>
      <c r="C5" s="1">
        <v>166603876</v>
      </c>
      <c r="D5" s="1">
        <v>84040644</v>
      </c>
      <c r="E5" s="1">
        <v>82655720</v>
      </c>
    </row>
    <row r="6" spans="1:11" x14ac:dyDescent="0.2">
      <c r="A6" t="s">
        <v>3</v>
      </c>
      <c r="B6" s="1">
        <v>3390119</v>
      </c>
      <c r="C6" s="1">
        <v>3318417</v>
      </c>
      <c r="D6" s="1">
        <v>3050563</v>
      </c>
      <c r="E6" s="1">
        <v>1634845</v>
      </c>
    </row>
    <row r="8" spans="1:11" x14ac:dyDescent="0.2">
      <c r="B8" t="s">
        <v>4</v>
      </c>
      <c r="C8" t="s">
        <v>5</v>
      </c>
      <c r="D8" t="s">
        <v>6</v>
      </c>
      <c r="E8" t="s">
        <v>7</v>
      </c>
      <c r="H8" t="s">
        <v>18</v>
      </c>
      <c r="I8" t="s">
        <v>5</v>
      </c>
      <c r="J8" t="s">
        <v>6</v>
      </c>
      <c r="K8" t="s">
        <v>38</v>
      </c>
    </row>
    <row r="9" spans="1:11" x14ac:dyDescent="0.2">
      <c r="A9" t="s">
        <v>0</v>
      </c>
      <c r="B9" s="1">
        <f>B3/B3</f>
        <v>1</v>
      </c>
      <c r="C9" s="1">
        <f>C3/B3</f>
        <v>1.0423374538695145</v>
      </c>
      <c r="D9" s="1">
        <f>D3/B3</f>
        <v>0.67658350661179956</v>
      </c>
      <c r="E9" s="1">
        <f>E3/B3</f>
        <v>0.64955892645651248</v>
      </c>
      <c r="G9" t="s">
        <v>0</v>
      </c>
      <c r="H9" s="1">
        <f>1/B9</f>
        <v>1</v>
      </c>
      <c r="I9" s="1">
        <f t="shared" ref="I9:K9" si="0">1/C9</f>
        <v>0.95938220034947097</v>
      </c>
      <c r="J9" s="1">
        <f t="shared" si="0"/>
        <v>1.478014155278198</v>
      </c>
      <c r="K9" s="1">
        <f t="shared" si="0"/>
        <v>1.5395062083977831</v>
      </c>
    </row>
    <row r="10" spans="1:11" x14ac:dyDescent="0.2">
      <c r="A10" t="s">
        <v>1</v>
      </c>
      <c r="B10" s="1">
        <f t="shared" ref="B10:B12" si="1">B4/B4</f>
        <v>1</v>
      </c>
      <c r="C10" s="1">
        <f t="shared" ref="C10:C12" si="2">C4/B4</f>
        <v>1.0091626495741113</v>
      </c>
      <c r="D10" s="1">
        <f t="shared" ref="D10:D12" si="3">D4/B4</f>
        <v>0.71533259880692435</v>
      </c>
      <c r="E10" s="1">
        <f t="shared" ref="E10:E12" si="4">E4/B4</f>
        <v>0.68311342447312062</v>
      </c>
      <c r="G10" t="s">
        <v>1</v>
      </c>
      <c r="H10" s="1">
        <f t="shared" ref="H10:H12" si="5">1/B10</f>
        <v>1</v>
      </c>
      <c r="I10" s="1">
        <f t="shared" ref="I10:I12" si="6">1/C10</f>
        <v>0.9909205423149795</v>
      </c>
      <c r="J10" s="1">
        <f t="shared" ref="J10:J12" si="7">1/D10</f>
        <v>1.3979511092712138</v>
      </c>
      <c r="K10" s="1">
        <f t="shared" ref="K10:K12" si="8">1/E10</f>
        <v>1.4638857386989448</v>
      </c>
    </row>
    <row r="11" spans="1:11" x14ac:dyDescent="0.2">
      <c r="A11" t="s">
        <v>2</v>
      </c>
      <c r="B11" s="1">
        <f t="shared" si="1"/>
        <v>1</v>
      </c>
      <c r="C11" s="1">
        <f t="shared" si="2"/>
        <v>1.0747987220101844</v>
      </c>
      <c r="D11" s="1">
        <f t="shared" si="3"/>
        <v>0.54216491798853994</v>
      </c>
      <c r="E11" s="1">
        <f t="shared" si="4"/>
        <v>0.53323046471518853</v>
      </c>
      <c r="G11" t="s">
        <v>2</v>
      </c>
      <c r="H11" s="1">
        <f t="shared" si="5"/>
        <v>1</v>
      </c>
      <c r="I11" s="1">
        <f t="shared" si="6"/>
        <v>0.93040676316558213</v>
      </c>
      <c r="J11" s="1">
        <f t="shared" si="7"/>
        <v>1.84445722476853</v>
      </c>
      <c r="K11" s="1">
        <f t="shared" si="8"/>
        <v>1.875361717253204</v>
      </c>
    </row>
    <row r="12" spans="1:11" x14ac:dyDescent="0.2">
      <c r="A12" t="s">
        <v>3</v>
      </c>
      <c r="B12" s="1">
        <f t="shared" si="1"/>
        <v>1</v>
      </c>
      <c r="C12" s="1">
        <f t="shared" si="2"/>
        <v>0.97884970999543086</v>
      </c>
      <c r="D12" s="1">
        <f t="shared" si="3"/>
        <v>0.89983950415899849</v>
      </c>
      <c r="E12" s="1">
        <f t="shared" si="4"/>
        <v>0.48223823411508565</v>
      </c>
      <c r="G12" t="s">
        <v>3</v>
      </c>
      <c r="H12" s="1">
        <f t="shared" si="5"/>
        <v>1</v>
      </c>
      <c r="I12" s="1">
        <f t="shared" si="6"/>
        <v>1.0216072904640978</v>
      </c>
      <c r="J12" s="1">
        <f t="shared" si="7"/>
        <v>1.111309289465584</v>
      </c>
      <c r="K12" s="1">
        <f t="shared" si="8"/>
        <v>2.0736638641583758</v>
      </c>
    </row>
    <row r="14" spans="1:11" x14ac:dyDescent="0.2">
      <c r="C14" s="1">
        <f>AVERAGE(C9:C12)</f>
        <v>1.0262871338623103</v>
      </c>
      <c r="D14" s="1">
        <f>AVERAGE(D9:D12)</f>
        <v>0.70848013189156556</v>
      </c>
      <c r="E14" s="1">
        <f>AVERAGE(E9:E12)</f>
        <v>0.58703526243997683</v>
      </c>
      <c r="I14" s="1">
        <f>AVERAGE(I9:I12)</f>
        <v>0.97557919907353252</v>
      </c>
      <c r="J14" s="1">
        <f>AVERAGE(J9:J12)</f>
        <v>1.4579329446958815</v>
      </c>
      <c r="K14" s="1">
        <f>AVERAGE(K9:K12)</f>
        <v>1.738104382127077</v>
      </c>
    </row>
    <row r="15" spans="1:11" x14ac:dyDescent="0.2">
      <c r="D15">
        <f>D14/C14</f>
        <v>0.69033324935613716</v>
      </c>
      <c r="E15">
        <f>E14/C14</f>
        <v>0.57199904692436221</v>
      </c>
      <c r="J15">
        <f>J14/I14</f>
        <v>1.494428075219747</v>
      </c>
      <c r="K15">
        <f>K14/I14</f>
        <v>1.7816127934848174</v>
      </c>
    </row>
    <row r="16" spans="1:11" x14ac:dyDescent="0.2">
      <c r="E16">
        <f>E15/D15</f>
        <v>0.82858394472214203</v>
      </c>
      <c r="K16">
        <f>K15/J15</f>
        <v>1.1921703178808667</v>
      </c>
    </row>
    <row r="18" spans="1:11" x14ac:dyDescent="0.2">
      <c r="I18">
        <f>AVERAGE(I9:I11)</f>
        <v>0.9602365019433442</v>
      </c>
      <c r="J18">
        <f t="shared" ref="J18:K18" si="9">AVERAGE(J9:J11)</f>
        <v>1.5734741631059805</v>
      </c>
      <c r="K18">
        <f t="shared" si="9"/>
        <v>1.6262512214499774</v>
      </c>
    </row>
    <row r="20" spans="1:11" x14ac:dyDescent="0.2">
      <c r="A20" t="s">
        <v>15</v>
      </c>
    </row>
    <row r="21" spans="1:11" x14ac:dyDescent="0.2">
      <c r="B21" t="s">
        <v>4</v>
      </c>
      <c r="C21" t="s">
        <v>5</v>
      </c>
      <c r="D21" t="s">
        <v>6</v>
      </c>
      <c r="E21" t="s">
        <v>7</v>
      </c>
      <c r="H21" t="s">
        <v>4</v>
      </c>
      <c r="I21" t="s">
        <v>5</v>
      </c>
      <c r="J21" t="s">
        <v>6</v>
      </c>
      <c r="K21" t="s">
        <v>7</v>
      </c>
    </row>
    <row r="22" spans="1:11" x14ac:dyDescent="0.2">
      <c r="A22" t="s">
        <v>0</v>
      </c>
      <c r="B22" s="3">
        <v>36220</v>
      </c>
      <c r="C22" s="3">
        <v>26484</v>
      </c>
      <c r="D22" s="3">
        <v>1053036</v>
      </c>
      <c r="E22" s="3">
        <v>172628</v>
      </c>
      <c r="G22" t="s">
        <v>0</v>
      </c>
      <c r="H22" s="3">
        <v>1</v>
      </c>
      <c r="I22" s="3">
        <f>C22/B22</f>
        <v>0.73119823302043074</v>
      </c>
      <c r="J22" s="3">
        <f>D22/B22</f>
        <v>29.073329652125896</v>
      </c>
      <c r="K22" s="3">
        <f>E22/B22</f>
        <v>4.7660960795140808</v>
      </c>
    </row>
    <row r="23" spans="1:11" x14ac:dyDescent="0.2">
      <c r="A23" t="s">
        <v>1</v>
      </c>
      <c r="B23" s="3">
        <v>134536</v>
      </c>
      <c r="C23" s="3">
        <v>105764</v>
      </c>
      <c r="D23" s="3">
        <v>4225996</v>
      </c>
      <c r="E23" s="3">
        <v>426732</v>
      </c>
      <c r="G23" t="s">
        <v>1</v>
      </c>
      <c r="H23" s="3">
        <v>1</v>
      </c>
      <c r="I23" s="3">
        <f t="shared" ref="I23:I25" si="10">C23/B23</f>
        <v>0.78613902598560981</v>
      </c>
      <c r="J23" s="3">
        <f t="shared" ref="J23:J25" si="11">D23/B23</f>
        <v>31.411637033953738</v>
      </c>
      <c r="K23" s="3">
        <f t="shared" ref="K23:K25" si="12">E23/B23</f>
        <v>3.1718796455967175</v>
      </c>
    </row>
    <row r="24" spans="1:11" x14ac:dyDescent="0.2">
      <c r="A24" t="s">
        <v>2</v>
      </c>
      <c r="B24" s="3">
        <v>68992</v>
      </c>
      <c r="C24" s="3">
        <v>58028</v>
      </c>
      <c r="D24" s="3">
        <v>1055616</v>
      </c>
      <c r="E24" s="3">
        <v>124968</v>
      </c>
      <c r="G24" t="s">
        <v>2</v>
      </c>
      <c r="H24" s="3">
        <v>1</v>
      </c>
      <c r="I24" s="3">
        <f t="shared" si="10"/>
        <v>0.84108302411873836</v>
      </c>
      <c r="J24" s="3">
        <f t="shared" si="11"/>
        <v>15.300556586270872</v>
      </c>
      <c r="K24" s="3">
        <f t="shared" si="12"/>
        <v>1.8113404452690167</v>
      </c>
    </row>
    <row r="25" spans="1:11" x14ac:dyDescent="0.2">
      <c r="A25" t="s">
        <v>3</v>
      </c>
      <c r="B25" s="3">
        <v>19392</v>
      </c>
      <c r="C25" s="3">
        <v>6008</v>
      </c>
      <c r="D25" s="3">
        <v>1053700</v>
      </c>
      <c r="E25" s="3">
        <v>5908</v>
      </c>
      <c r="G25" t="s">
        <v>3</v>
      </c>
      <c r="H25" s="3">
        <v>1</v>
      </c>
      <c r="I25" s="3">
        <f t="shared" si="10"/>
        <v>0.30981848184818483</v>
      </c>
      <c r="J25" s="3">
        <f t="shared" si="11"/>
        <v>54.336839933993396</v>
      </c>
      <c r="K25" s="3">
        <f t="shared" si="12"/>
        <v>0.30466171617161714</v>
      </c>
    </row>
    <row r="26" spans="1:11" x14ac:dyDescent="0.2">
      <c r="H26">
        <f>AVERAGE(H22:H25)</f>
        <v>1</v>
      </c>
      <c r="I26">
        <f t="shared" ref="I26:K26" si="13">AVERAGE(I22:I25)</f>
        <v>0.66705969124324094</v>
      </c>
      <c r="J26">
        <f t="shared" si="13"/>
        <v>32.530590801585973</v>
      </c>
      <c r="K26">
        <f t="shared" si="13"/>
        <v>2.5134944716378578</v>
      </c>
    </row>
    <row r="28" spans="1:11" x14ac:dyDescent="0.2">
      <c r="K28">
        <f>K26/I26</f>
        <v>3.7680203205702636</v>
      </c>
    </row>
    <row r="29" spans="1:11" x14ac:dyDescent="0.2">
      <c r="A29" t="s">
        <v>16</v>
      </c>
    </row>
    <row r="30" spans="1:11" x14ac:dyDescent="0.2">
      <c r="A30" s="2"/>
      <c r="B30" s="2" t="s">
        <v>4</v>
      </c>
      <c r="C30" s="2" t="s">
        <v>5</v>
      </c>
      <c r="D30" s="2" t="s">
        <v>6</v>
      </c>
      <c r="E30" s="2" t="s">
        <v>7</v>
      </c>
      <c r="G30" s="2"/>
      <c r="H30" s="2" t="s">
        <v>4</v>
      </c>
      <c r="I30" s="2" t="s">
        <v>5</v>
      </c>
      <c r="J30" s="2" t="s">
        <v>6</v>
      </c>
      <c r="K30" s="2" t="s">
        <v>7</v>
      </c>
    </row>
    <row r="31" spans="1:11" x14ac:dyDescent="0.2">
      <c r="A31" s="2" t="s">
        <v>0</v>
      </c>
      <c r="B31" s="4">
        <v>155265</v>
      </c>
      <c r="C31" s="4">
        <v>109749</v>
      </c>
      <c r="D31" s="4">
        <v>158303</v>
      </c>
      <c r="E31" s="4">
        <v>127022</v>
      </c>
      <c r="G31" s="2" t="s">
        <v>0</v>
      </c>
      <c r="H31" s="4">
        <v>1</v>
      </c>
      <c r="I31" s="4">
        <f>C31/B31</f>
        <v>0.70684957975074869</v>
      </c>
      <c r="J31" s="4">
        <f>D31/B31</f>
        <v>1.019566547515538</v>
      </c>
      <c r="K31" s="4">
        <f>E31/B31</f>
        <v>0.81809809036163983</v>
      </c>
    </row>
    <row r="32" spans="1:11" x14ac:dyDescent="0.2">
      <c r="A32" s="2" t="s">
        <v>1</v>
      </c>
      <c r="B32" s="4">
        <v>428763</v>
      </c>
      <c r="C32" s="4">
        <v>342863</v>
      </c>
      <c r="D32" s="4">
        <v>631001</v>
      </c>
      <c r="E32" s="4">
        <v>588828</v>
      </c>
      <c r="G32" s="2" t="s">
        <v>1</v>
      </c>
      <c r="H32" s="4">
        <v>1</v>
      </c>
      <c r="I32" s="4">
        <f t="shared" ref="I32:I34" si="14">C32/B32</f>
        <v>0.79965622033617645</v>
      </c>
      <c r="J32" s="4">
        <f t="shared" ref="J32:J34" si="15">D32/B32</f>
        <v>1.4716778266781416</v>
      </c>
      <c r="K32" s="4">
        <f t="shared" ref="K32:K34" si="16">E32/B32</f>
        <v>1.3733181267973216</v>
      </c>
    </row>
    <row r="33" spans="1:11" x14ac:dyDescent="0.2">
      <c r="A33" s="2" t="s">
        <v>2</v>
      </c>
      <c r="B33" s="4">
        <v>199501</v>
      </c>
      <c r="C33" s="4">
        <v>170649</v>
      </c>
      <c r="D33" s="4">
        <v>262137</v>
      </c>
      <c r="E33" s="4">
        <v>230518</v>
      </c>
      <c r="G33" s="2" t="s">
        <v>2</v>
      </c>
      <c r="H33" s="4">
        <v>1</v>
      </c>
      <c r="I33" s="4">
        <f t="shared" si="14"/>
        <v>0.85537917103172412</v>
      </c>
      <c r="J33" s="4">
        <f t="shared" si="15"/>
        <v>1.3139633385296314</v>
      </c>
      <c r="K33" s="4">
        <f t="shared" si="16"/>
        <v>1.1554729048977199</v>
      </c>
    </row>
    <row r="34" spans="1:11" x14ac:dyDescent="0.2">
      <c r="A34" s="2" t="s">
        <v>3</v>
      </c>
      <c r="B34" s="4">
        <v>350782</v>
      </c>
      <c r="C34" s="4">
        <v>327760</v>
      </c>
      <c r="D34" s="4">
        <v>629175</v>
      </c>
      <c r="E34" s="4">
        <v>597994</v>
      </c>
      <c r="G34" s="2" t="s">
        <v>3</v>
      </c>
      <c r="H34" s="4">
        <v>1</v>
      </c>
      <c r="I34" s="4">
        <f t="shared" si="14"/>
        <v>0.93436949444384265</v>
      </c>
      <c r="J34" s="4">
        <f t="shared" si="15"/>
        <v>1.7936353632740563</v>
      </c>
      <c r="K34" s="4">
        <f t="shared" si="16"/>
        <v>1.7047453974263218</v>
      </c>
    </row>
    <row r="35" spans="1:11" x14ac:dyDescent="0.2">
      <c r="H35">
        <f>AVERAGE(H31:H34)</f>
        <v>1</v>
      </c>
      <c r="I35">
        <f t="shared" ref="I35:J35" si="17">AVERAGE(I31:I34)</f>
        <v>0.82406361639062298</v>
      </c>
      <c r="J35">
        <f t="shared" si="17"/>
        <v>1.3997107689993418</v>
      </c>
      <c r="K35">
        <f>AVERAGE(K31:K34)</f>
        <v>1.2629086298707508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EF49-ABDA-374B-928D-410162965376}">
  <dimension ref="A2:K37"/>
  <sheetViews>
    <sheetView workbookViewId="0">
      <selection activeCell="E6" sqref="A2:E6"/>
    </sheetView>
  </sheetViews>
  <sheetFormatPr baseColWidth="10" defaultRowHeight="16" x14ac:dyDescent="0.2"/>
  <cols>
    <col min="2" max="2" width="12.5" customWidth="1"/>
    <col min="3" max="3" width="14.6640625" customWidth="1"/>
    <col min="4" max="4" width="13.33203125" customWidth="1"/>
    <col min="10" max="10" width="13.5" customWidth="1"/>
  </cols>
  <sheetData>
    <row r="2" spans="1:11" x14ac:dyDescent="0.2">
      <c r="B2" t="s">
        <v>8</v>
      </c>
      <c r="C2" t="s">
        <v>9</v>
      </c>
      <c r="D2" t="s">
        <v>10</v>
      </c>
      <c r="E2" t="s">
        <v>29</v>
      </c>
      <c r="G2" t="s">
        <v>11</v>
      </c>
    </row>
    <row r="3" spans="1:11" x14ac:dyDescent="0.2">
      <c r="A3" t="s">
        <v>0</v>
      </c>
      <c r="B3" s="1">
        <v>47517926</v>
      </c>
      <c r="C3" s="1">
        <v>16572676</v>
      </c>
      <c r="D3" s="1">
        <v>15201793</v>
      </c>
      <c r="E3" s="1">
        <v>15353935</v>
      </c>
      <c r="G3" t="s">
        <v>17</v>
      </c>
    </row>
    <row r="4" spans="1:11" x14ac:dyDescent="0.2">
      <c r="A4" t="s">
        <v>1</v>
      </c>
      <c r="B4" s="1">
        <v>123961960</v>
      </c>
      <c r="C4" s="1">
        <v>49753116</v>
      </c>
      <c r="D4" s="1">
        <v>45726181</v>
      </c>
      <c r="E4" s="1">
        <v>45053427</v>
      </c>
    </row>
    <row r="5" spans="1:11" x14ac:dyDescent="0.2">
      <c r="A5" t="s">
        <v>2</v>
      </c>
      <c r="B5" s="1">
        <v>155009373</v>
      </c>
      <c r="C5" s="1">
        <v>63878207</v>
      </c>
      <c r="D5" s="1">
        <v>54836331</v>
      </c>
      <c r="E5" s="1">
        <v>54627723</v>
      </c>
      <c r="G5" t="s">
        <v>30</v>
      </c>
    </row>
    <row r="6" spans="1:11" x14ac:dyDescent="0.2">
      <c r="A6" t="s">
        <v>3</v>
      </c>
      <c r="B6" s="1">
        <v>3390119</v>
      </c>
      <c r="C6" s="1">
        <v>1888854</v>
      </c>
      <c r="D6" s="1">
        <v>1894014</v>
      </c>
      <c r="E6" s="1">
        <v>1806680</v>
      </c>
      <c r="G6" t="s">
        <v>39</v>
      </c>
    </row>
    <row r="8" spans="1:11" x14ac:dyDescent="0.2">
      <c r="B8" t="s">
        <v>13</v>
      </c>
      <c r="C8" t="s">
        <v>12</v>
      </c>
      <c r="D8" t="s">
        <v>14</v>
      </c>
      <c r="E8" t="s">
        <v>26</v>
      </c>
      <c r="H8" t="s">
        <v>40</v>
      </c>
      <c r="I8" t="s">
        <v>9</v>
      </c>
      <c r="J8" t="s">
        <v>10</v>
      </c>
      <c r="K8" t="s">
        <v>26</v>
      </c>
    </row>
    <row r="9" spans="1:11" x14ac:dyDescent="0.2">
      <c r="A9" t="s">
        <v>0</v>
      </c>
      <c r="B9" s="1">
        <f>B3/B3</f>
        <v>1</v>
      </c>
      <c r="C9" s="1">
        <f>C3/B3</f>
        <v>0.3487668211781802</v>
      </c>
      <c r="D9" s="1">
        <f>D3/B3</f>
        <v>0.31991701405486428</v>
      </c>
      <c r="E9" s="1">
        <f t="shared" ref="E9:E11" si="0">E3/B3</f>
        <v>0.32311879521004344</v>
      </c>
      <c r="G9" t="s">
        <v>0</v>
      </c>
      <c r="H9" s="1">
        <f>1/B9</f>
        <v>1</v>
      </c>
      <c r="I9" s="1">
        <f>1/C9</f>
        <v>2.8672452173686374</v>
      </c>
      <c r="J9" s="1">
        <f>1/D9</f>
        <v>3.1258106198393834</v>
      </c>
      <c r="K9" s="1">
        <f>1/E9</f>
        <v>3.0948369912989735</v>
      </c>
    </row>
    <row r="10" spans="1:11" x14ac:dyDescent="0.2">
      <c r="A10" t="s">
        <v>1</v>
      </c>
      <c r="B10" s="1">
        <f t="shared" ref="B10:B12" si="1">B4/B4</f>
        <v>1</v>
      </c>
      <c r="C10" s="1">
        <f t="shared" ref="C10:C11" si="2">C4/B4</f>
        <v>0.40135793270774356</v>
      </c>
      <c r="D10" s="1">
        <f t="shared" ref="D10" si="3">D4/B4</f>
        <v>0.36887268481395424</v>
      </c>
      <c r="E10" s="1">
        <f t="shared" si="0"/>
        <v>0.36344558443574143</v>
      </c>
      <c r="G10" t="s">
        <v>1</v>
      </c>
      <c r="H10" s="1">
        <f t="shared" ref="H10:J12" si="4">1/B10</f>
        <v>1</v>
      </c>
      <c r="I10" s="1">
        <f t="shared" si="4"/>
        <v>2.4915416353017972</v>
      </c>
      <c r="J10" s="1">
        <f t="shared" si="4"/>
        <v>2.7109624571533755</v>
      </c>
      <c r="K10" s="1">
        <f t="shared" ref="K10:K12" si="5">1/E10</f>
        <v>2.7514435250397264</v>
      </c>
    </row>
    <row r="11" spans="1:11" x14ac:dyDescent="0.2">
      <c r="A11" t="s">
        <v>2</v>
      </c>
      <c r="B11" s="1">
        <f t="shared" si="1"/>
        <v>1</v>
      </c>
      <c r="C11" s="1">
        <f t="shared" si="2"/>
        <v>0.41209254488114083</v>
      </c>
      <c r="D11" s="1">
        <f t="shared" ref="D11" si="6">D5/B5</f>
        <v>0.35376138835165793</v>
      </c>
      <c r="E11" s="1">
        <f t="shared" si="0"/>
        <v>0.35241561166756025</v>
      </c>
      <c r="G11" t="s">
        <v>2</v>
      </c>
      <c r="H11" s="1">
        <f t="shared" si="4"/>
        <v>1</v>
      </c>
      <c r="I11" s="1">
        <f t="shared" si="4"/>
        <v>2.4266393857924036</v>
      </c>
      <c r="J11" s="1">
        <f t="shared" si="4"/>
        <v>2.8267641210350125</v>
      </c>
      <c r="K11" s="1">
        <f t="shared" si="5"/>
        <v>2.8375587428383207</v>
      </c>
    </row>
    <row r="12" spans="1:11" x14ac:dyDescent="0.2">
      <c r="A12" t="s">
        <v>3</v>
      </c>
      <c r="B12" s="1">
        <f t="shared" si="1"/>
        <v>1</v>
      </c>
      <c r="C12" s="1">
        <f>C6/B6</f>
        <v>0.55716451251416244</v>
      </c>
      <c r="D12" s="1">
        <f>D6/B6</f>
        <v>0.55868658297835561</v>
      </c>
      <c r="E12" s="1">
        <f>E6/B6</f>
        <v>0.53292524539699049</v>
      </c>
      <c r="G12" t="s">
        <v>3</v>
      </c>
      <c r="H12" s="1">
        <f t="shared" si="4"/>
        <v>1</v>
      </c>
      <c r="I12" s="1">
        <f t="shared" si="4"/>
        <v>1.7948020334022641</v>
      </c>
      <c r="J12" s="1">
        <f t="shared" si="4"/>
        <v>1.789912323773742</v>
      </c>
      <c r="K12" s="1">
        <f t="shared" si="5"/>
        <v>1.8764357827617508</v>
      </c>
    </row>
    <row r="14" spans="1:11" x14ac:dyDescent="0.2">
      <c r="C14" s="1">
        <f>AVERAGE(C9:C12)</f>
        <v>0.42984545282030673</v>
      </c>
      <c r="D14" s="1">
        <f>AVERAGE(D9:D12)</f>
        <v>0.400309417549708</v>
      </c>
      <c r="E14" s="1">
        <f>AVERAGE(E9:E12)</f>
        <v>0.39297630917758386</v>
      </c>
      <c r="I14" s="1">
        <f>AVERAGE(I9:I12)</f>
        <v>2.3950570679662757</v>
      </c>
      <c r="J14" s="1">
        <f>AVERAGE(J9:J12)</f>
        <v>2.6133623804503783</v>
      </c>
      <c r="K14" s="1">
        <f>AVERAGE(K9:K12)</f>
        <v>2.6400687604846929</v>
      </c>
    </row>
    <row r="15" spans="1:11" x14ac:dyDescent="0.2">
      <c r="D15">
        <f>D14/C14</f>
        <v>0.9312868495483515</v>
      </c>
      <c r="E15">
        <f>E14/C14</f>
        <v>0.9142269776245936</v>
      </c>
      <c r="J15">
        <f>J14/I14</f>
        <v>1.0911482717484777</v>
      </c>
      <c r="K15">
        <f>K14/I14</f>
        <v>1.1022988954189994</v>
      </c>
    </row>
    <row r="16" spans="1:11" x14ac:dyDescent="0.2">
      <c r="E16">
        <f>E15/D15</f>
        <v>0.98168139931103771</v>
      </c>
      <c r="K16">
        <f>K15/J15</f>
        <v>1.0102191644886662</v>
      </c>
    </row>
    <row r="18" spans="1:11" x14ac:dyDescent="0.2">
      <c r="A18" t="s">
        <v>15</v>
      </c>
    </row>
    <row r="19" spans="1:11" x14ac:dyDescent="0.2">
      <c r="B19" t="s">
        <v>13</v>
      </c>
      <c r="C19" t="s">
        <v>12</v>
      </c>
      <c r="D19" t="s">
        <v>14</v>
      </c>
      <c r="E19" t="s">
        <v>26</v>
      </c>
      <c r="H19" t="s">
        <v>13</v>
      </c>
      <c r="I19" t="s">
        <v>12</v>
      </c>
      <c r="J19" t="s">
        <v>14</v>
      </c>
      <c r="K19" t="s">
        <v>26</v>
      </c>
    </row>
    <row r="20" spans="1:11" x14ac:dyDescent="0.2">
      <c r="A20" t="s">
        <v>0</v>
      </c>
      <c r="B20" s="3">
        <v>36220</v>
      </c>
      <c r="C20" s="3">
        <v>36228</v>
      </c>
      <c r="D20" s="3">
        <v>36220</v>
      </c>
      <c r="E20" s="3">
        <v>19144</v>
      </c>
      <c r="G20" t="s">
        <v>0</v>
      </c>
      <c r="H20" s="1">
        <v>1</v>
      </c>
      <c r="I20" s="1">
        <f>C20/B20</f>
        <v>1.0002208724461623</v>
      </c>
      <c r="J20" s="1">
        <f>D20/B20</f>
        <v>1</v>
      </c>
      <c r="K20">
        <f>E20/B20</f>
        <v>0.5285477636664826</v>
      </c>
    </row>
    <row r="21" spans="1:11" x14ac:dyDescent="0.2">
      <c r="A21" t="s">
        <v>1</v>
      </c>
      <c r="B21" s="3">
        <v>134536</v>
      </c>
      <c r="C21" s="3">
        <v>134544</v>
      </c>
      <c r="D21" s="3">
        <v>134536</v>
      </c>
      <c r="E21" s="3">
        <v>85592</v>
      </c>
      <c r="G21" t="s">
        <v>1</v>
      </c>
      <c r="H21" s="1">
        <v>1</v>
      </c>
      <c r="I21" s="1">
        <f>C21/B21</f>
        <v>1.0000594636379854</v>
      </c>
      <c r="J21" s="1">
        <f>D21/B21</f>
        <v>1</v>
      </c>
      <c r="K21">
        <f t="shared" ref="K21:K23" si="7">E21/B21</f>
        <v>0.63620146280549439</v>
      </c>
    </row>
    <row r="22" spans="1:11" x14ac:dyDescent="0.2">
      <c r="A22" t="s">
        <v>2</v>
      </c>
      <c r="B22" s="3">
        <v>68992</v>
      </c>
      <c r="C22" s="3">
        <v>68984</v>
      </c>
      <c r="D22" s="3">
        <v>68976</v>
      </c>
      <c r="E22" s="3">
        <v>55448</v>
      </c>
      <c r="G22" t="s">
        <v>2</v>
      </c>
      <c r="H22" s="1">
        <v>1</v>
      </c>
      <c r="I22" s="1">
        <f>C22/B22</f>
        <v>0.99988404452690172</v>
      </c>
      <c r="J22" s="1">
        <f>D22/B22</f>
        <v>0.99976808905380332</v>
      </c>
      <c r="K22">
        <f t="shared" si="7"/>
        <v>0.80368738404452689</v>
      </c>
    </row>
    <row r="23" spans="1:11" x14ac:dyDescent="0.2">
      <c r="A23" t="s">
        <v>3</v>
      </c>
      <c r="B23" s="3">
        <v>19392</v>
      </c>
      <c r="C23" s="3">
        <v>19392</v>
      </c>
      <c r="D23" s="3">
        <v>19392</v>
      </c>
      <c r="E23" s="3">
        <v>4692</v>
      </c>
      <c r="G23" t="s">
        <v>3</v>
      </c>
      <c r="H23" s="1">
        <v>1</v>
      </c>
      <c r="I23" s="1">
        <f>C23/B23</f>
        <v>1</v>
      </c>
      <c r="J23" s="1">
        <f>D23/B23</f>
        <v>1</v>
      </c>
      <c r="K23">
        <f t="shared" si="7"/>
        <v>0.24195544554455445</v>
      </c>
    </row>
    <row r="24" spans="1:11" x14ac:dyDescent="0.2">
      <c r="H24" s="1">
        <v>1</v>
      </c>
      <c r="I24" s="1">
        <f>AVERAGE(I20:I23)</f>
        <v>1.0000410951527623</v>
      </c>
      <c r="J24" s="1">
        <f>AVERAGE(J20:J23)</f>
        <v>0.99994202226345086</v>
      </c>
      <c r="K24" s="1">
        <f>AVERAGE(K20:K23)</f>
        <v>0.55259801401526454</v>
      </c>
    </row>
    <row r="26" spans="1:11" x14ac:dyDescent="0.2">
      <c r="A26" t="s">
        <v>16</v>
      </c>
    </row>
    <row r="27" spans="1:11" x14ac:dyDescent="0.2">
      <c r="A27" s="2"/>
      <c r="B27" s="2" t="s">
        <v>13</v>
      </c>
      <c r="C27" s="2" t="s">
        <v>12</v>
      </c>
      <c r="D27" s="2" t="s">
        <v>14</v>
      </c>
      <c r="E27" t="s">
        <v>26</v>
      </c>
      <c r="H27" t="s">
        <v>13</v>
      </c>
      <c r="I27" t="s">
        <v>12</v>
      </c>
      <c r="J27" t="s">
        <v>14</v>
      </c>
      <c r="K27" t="s">
        <v>26</v>
      </c>
    </row>
    <row r="28" spans="1:11" x14ac:dyDescent="0.2">
      <c r="A28" s="2" t="s">
        <v>0</v>
      </c>
      <c r="B28" s="4">
        <v>155265</v>
      </c>
      <c r="C28" s="4">
        <v>167444</v>
      </c>
      <c r="D28" s="4">
        <v>165804</v>
      </c>
      <c r="E28" s="4">
        <v>102514</v>
      </c>
      <c r="G28" t="s">
        <v>0</v>
      </c>
      <c r="H28" s="1">
        <v>1</v>
      </c>
      <c r="I28" s="1">
        <f>C28/B28</f>
        <v>1.0784400863040609</v>
      </c>
      <c r="J28" s="1">
        <f>D28/B28</f>
        <v>1.0678774997584775</v>
      </c>
      <c r="K28">
        <f>E28/B28</f>
        <v>0.66025182752069045</v>
      </c>
    </row>
    <row r="29" spans="1:11" x14ac:dyDescent="0.2">
      <c r="A29" s="2" t="s">
        <v>1</v>
      </c>
      <c r="B29" s="4">
        <v>428763</v>
      </c>
      <c r="C29" s="4">
        <v>440942</v>
      </c>
      <c r="D29" s="4">
        <v>439302</v>
      </c>
      <c r="E29" s="4">
        <v>335162</v>
      </c>
      <c r="G29" t="s">
        <v>1</v>
      </c>
      <c r="H29" s="1">
        <v>1</v>
      </c>
      <c r="I29" s="1">
        <f>C29/B29</f>
        <v>1.0284049696452353</v>
      </c>
      <c r="J29" s="1">
        <f>D29/B29</f>
        <v>1.0245800127343077</v>
      </c>
      <c r="K29">
        <f t="shared" ref="K29:K31" si="8">E29/B29</f>
        <v>0.78169524889041264</v>
      </c>
    </row>
    <row r="30" spans="1:11" x14ac:dyDescent="0.2">
      <c r="A30" s="2" t="s">
        <v>2</v>
      </c>
      <c r="B30" s="4">
        <v>199501</v>
      </c>
      <c r="C30" s="4">
        <v>205978</v>
      </c>
      <c r="D30" s="4">
        <v>203926</v>
      </c>
      <c r="E30" s="4">
        <v>149088</v>
      </c>
      <c r="G30" t="s">
        <v>2</v>
      </c>
      <c r="H30" s="1">
        <v>1</v>
      </c>
      <c r="I30" s="1">
        <f>C30/B30</f>
        <v>1.0324660026766783</v>
      </c>
      <c r="J30" s="1">
        <f>D30/B30</f>
        <v>1.0221803399481706</v>
      </c>
      <c r="K30">
        <f t="shared" si="8"/>
        <v>0.74730452478934939</v>
      </c>
    </row>
    <row r="31" spans="1:11" x14ac:dyDescent="0.2">
      <c r="A31" s="2" t="s">
        <v>3</v>
      </c>
      <c r="B31" s="4">
        <v>350782</v>
      </c>
      <c r="C31" s="4">
        <v>353644</v>
      </c>
      <c r="D31" s="4">
        <v>353154</v>
      </c>
      <c r="E31" s="4">
        <v>324824</v>
      </c>
      <c r="G31" t="s">
        <v>3</v>
      </c>
      <c r="H31" s="1">
        <v>1</v>
      </c>
      <c r="I31" s="1">
        <f>C31/B31</f>
        <v>1.0081589135132361</v>
      </c>
      <c r="J31" s="1">
        <f>D31/B31</f>
        <v>1.0067620345399706</v>
      </c>
      <c r="K31">
        <f t="shared" si="8"/>
        <v>0.92599962369790922</v>
      </c>
    </row>
    <row r="32" spans="1:11" x14ac:dyDescent="0.2">
      <c r="H32" s="1">
        <v>1</v>
      </c>
      <c r="I32" s="1">
        <f>AVERAGE(I28:I31)</f>
        <v>1.0368674930348027</v>
      </c>
      <c r="J32" s="1">
        <f>AVERAGE(J28:J31)</f>
        <v>1.0303499717452316</v>
      </c>
      <c r="K32" s="1">
        <f>AVERAGE(K28:K31)</f>
        <v>0.77881280622459048</v>
      </c>
    </row>
    <row r="35" spans="8:8" x14ac:dyDescent="0.2">
      <c r="H35" t="s">
        <v>35</v>
      </c>
    </row>
    <row r="36" spans="8:8" x14ac:dyDescent="0.2">
      <c r="H36" t="s">
        <v>36</v>
      </c>
    </row>
    <row r="37" spans="8:8" x14ac:dyDescent="0.2">
      <c r="H37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5763-FAB4-FD42-A90C-D34A13E6B306}">
  <dimension ref="A1:X81"/>
  <sheetViews>
    <sheetView topLeftCell="D1" zoomScale="93" zoomScaleNormal="90" workbookViewId="0">
      <selection activeCell="V6" sqref="M3:V6"/>
    </sheetView>
  </sheetViews>
  <sheetFormatPr baseColWidth="10" defaultRowHeight="16" x14ac:dyDescent="0.2"/>
  <cols>
    <col min="2" max="2" width="13.5" bestFit="1" customWidth="1"/>
    <col min="3" max="3" width="12.1640625" bestFit="1" customWidth="1"/>
    <col min="4" max="4" width="13.5" customWidth="1"/>
    <col min="5" max="7" width="11" bestFit="1" customWidth="1"/>
    <col min="8" max="8" width="14" bestFit="1" customWidth="1"/>
    <col min="9" max="9" width="11" bestFit="1" customWidth="1"/>
    <col min="10" max="10" width="14" bestFit="1" customWidth="1"/>
    <col min="11" max="11" width="11" bestFit="1" customWidth="1"/>
    <col min="14" max="14" width="13.5" bestFit="1" customWidth="1"/>
    <col min="15" max="15" width="11" bestFit="1" customWidth="1"/>
    <col min="16" max="16" width="16.33203125" bestFit="1" customWidth="1"/>
    <col min="17" max="17" width="14.6640625" customWidth="1"/>
    <col min="18" max="18" width="14" bestFit="1" customWidth="1"/>
    <col min="19" max="20" width="11" bestFit="1" customWidth="1"/>
    <col min="21" max="21" width="14" bestFit="1" customWidth="1"/>
    <col min="22" max="22" width="12.1640625" bestFit="1" customWidth="1"/>
    <col min="23" max="23" width="11" bestFit="1" customWidth="1"/>
  </cols>
  <sheetData>
    <row r="1" spans="1:24" x14ac:dyDescent="0.2">
      <c r="A1" t="s">
        <v>14</v>
      </c>
      <c r="C1" t="s">
        <v>18</v>
      </c>
      <c r="E1" t="s">
        <v>24</v>
      </c>
      <c r="M1" t="s">
        <v>12</v>
      </c>
      <c r="O1" t="s">
        <v>24</v>
      </c>
    </row>
    <row r="2" spans="1:24" x14ac:dyDescent="0.2">
      <c r="B2" t="s">
        <v>19</v>
      </c>
      <c r="C2">
        <v>0</v>
      </c>
      <c r="D2" t="s">
        <v>23</v>
      </c>
      <c r="E2">
        <v>64</v>
      </c>
      <c r="F2">
        <v>128</v>
      </c>
      <c r="G2">
        <v>256</v>
      </c>
      <c r="H2">
        <v>512</v>
      </c>
      <c r="I2">
        <v>1024</v>
      </c>
      <c r="J2" t="s">
        <v>20</v>
      </c>
      <c r="N2" t="s">
        <v>19</v>
      </c>
      <c r="O2">
        <v>0</v>
      </c>
      <c r="P2" t="s">
        <v>23</v>
      </c>
      <c r="Q2">
        <v>64</v>
      </c>
      <c r="R2">
        <v>128</v>
      </c>
      <c r="S2">
        <v>256</v>
      </c>
      <c r="T2">
        <v>512</v>
      </c>
      <c r="U2">
        <v>1024</v>
      </c>
      <c r="V2" t="s">
        <v>20</v>
      </c>
    </row>
    <row r="3" spans="1:24" x14ac:dyDescent="0.2">
      <c r="A3" t="s">
        <v>0</v>
      </c>
      <c r="B3" s="1">
        <v>47517926</v>
      </c>
      <c r="C3" s="1">
        <v>15201793</v>
      </c>
      <c r="D3" s="8">
        <f>E3*1.8453</f>
        <v>14798167.449899999</v>
      </c>
      <c r="E3" s="1">
        <v>8019383</v>
      </c>
      <c r="F3" s="1">
        <v>4801156</v>
      </c>
      <c r="G3" s="1">
        <v>3227973</v>
      </c>
      <c r="H3" s="1">
        <v>2444482</v>
      </c>
      <c r="I3" s="1">
        <v>2014773</v>
      </c>
      <c r="J3" s="1">
        <v>5908086</v>
      </c>
      <c r="M3" t="s">
        <v>0</v>
      </c>
      <c r="N3" s="1">
        <v>47517926</v>
      </c>
      <c r="O3" s="1">
        <v>15201793</v>
      </c>
      <c r="P3" s="8">
        <f>Q3*1.0945</f>
        <v>7987140.0180000002</v>
      </c>
      <c r="Q3" s="1">
        <v>7297524</v>
      </c>
      <c r="R3" s="1">
        <v>6837888</v>
      </c>
      <c r="S3" s="1">
        <v>6687268</v>
      </c>
      <c r="T3" s="1">
        <v>6656449</v>
      </c>
      <c r="U3" s="1">
        <v>6640622</v>
      </c>
      <c r="V3" s="1">
        <v>13552623</v>
      </c>
    </row>
    <row r="4" spans="1:24" x14ac:dyDescent="0.2">
      <c r="A4" t="s">
        <v>1</v>
      </c>
      <c r="B4" s="1">
        <v>123961960</v>
      </c>
      <c r="C4" s="1">
        <v>45726181</v>
      </c>
      <c r="D4" s="8">
        <f>E4*1.794</f>
        <v>43576726.439999998</v>
      </c>
      <c r="E4" s="1">
        <v>24290260</v>
      </c>
      <c r="F4" s="1">
        <v>15304948</v>
      </c>
      <c r="G4" s="1">
        <v>11025396</v>
      </c>
      <c r="H4" s="1">
        <v>9003493</v>
      </c>
      <c r="I4" s="1">
        <v>8251395</v>
      </c>
      <c r="J4" s="1">
        <v>19318078</v>
      </c>
      <c r="M4" t="s">
        <v>1</v>
      </c>
      <c r="N4" s="1">
        <v>123961960</v>
      </c>
      <c r="O4" s="1">
        <v>45726181</v>
      </c>
      <c r="P4" s="8">
        <f>Q4*1.0781</f>
        <v>24312209.3818</v>
      </c>
      <c r="Q4" s="1">
        <v>22550978</v>
      </c>
      <c r="R4" s="1">
        <v>21449753</v>
      </c>
      <c r="S4" s="1">
        <v>21046118</v>
      </c>
      <c r="T4" s="1">
        <v>20947968</v>
      </c>
      <c r="U4" s="1">
        <v>20908141</v>
      </c>
      <c r="V4" s="1">
        <v>41024052</v>
      </c>
    </row>
    <row r="5" spans="1:24" x14ac:dyDescent="0.2">
      <c r="A5" t="s">
        <v>2</v>
      </c>
      <c r="B5" s="1">
        <v>155009373</v>
      </c>
      <c r="C5" s="1">
        <v>54836331</v>
      </c>
      <c r="D5" s="8">
        <f>E5*1.918</f>
        <v>63784658.923999995</v>
      </c>
      <c r="E5" s="1">
        <v>33255818</v>
      </c>
      <c r="F5" s="1">
        <v>18400919</v>
      </c>
      <c r="G5" s="1">
        <v>10895792</v>
      </c>
      <c r="H5" s="1">
        <v>7376832</v>
      </c>
      <c r="I5" s="1">
        <v>5772813</v>
      </c>
      <c r="J5" s="1">
        <v>26695857</v>
      </c>
      <c r="M5" t="s">
        <v>2</v>
      </c>
      <c r="N5" s="1">
        <v>155009373</v>
      </c>
      <c r="O5" s="1">
        <v>54836331</v>
      </c>
      <c r="P5" s="8">
        <f>Q5*1.5908</f>
        <v>22398082.208000001</v>
      </c>
      <c r="Q5" s="1">
        <v>14079760</v>
      </c>
      <c r="R5" s="1">
        <v>9785940</v>
      </c>
      <c r="S5" s="1">
        <v>7792962</v>
      </c>
      <c r="T5" s="1">
        <v>6807480</v>
      </c>
      <c r="U5" s="1">
        <v>6102501</v>
      </c>
      <c r="V5" s="1">
        <v>50890652</v>
      </c>
    </row>
    <row r="6" spans="1:24" x14ac:dyDescent="0.2">
      <c r="A6" t="s">
        <v>3</v>
      </c>
      <c r="B6" s="1">
        <v>3390119</v>
      </c>
      <c r="C6" s="1">
        <v>1894014</v>
      </c>
      <c r="D6" s="8">
        <f>E6*1.633</f>
        <v>1112873.17</v>
      </c>
      <c r="E6" s="1">
        <v>681490</v>
      </c>
      <c r="F6" s="1">
        <v>582802</v>
      </c>
      <c r="G6" s="1">
        <v>533458</v>
      </c>
      <c r="H6" s="1">
        <v>508786</v>
      </c>
      <c r="I6" s="1">
        <v>505714</v>
      </c>
      <c r="J6" s="1">
        <v>761955</v>
      </c>
      <c r="M6" t="s">
        <v>3</v>
      </c>
      <c r="N6" s="1">
        <v>3390119</v>
      </c>
      <c r="O6" s="1">
        <v>1894014</v>
      </c>
      <c r="P6" s="8">
        <f>Q6*1.7579</f>
        <v>1051276.9369999999</v>
      </c>
      <c r="Q6">
        <v>598030</v>
      </c>
      <c r="R6" s="1">
        <v>505538</v>
      </c>
      <c r="S6" s="1">
        <v>459292</v>
      </c>
      <c r="T6" s="1">
        <v>436169</v>
      </c>
      <c r="U6" s="1">
        <v>433275</v>
      </c>
      <c r="V6" s="1">
        <v>1620807</v>
      </c>
    </row>
    <row r="7" spans="1:24" x14ac:dyDescent="0.2">
      <c r="D7" s="1"/>
      <c r="X7">
        <f>Q16/N16</f>
        <v>6.5115134941659658</v>
      </c>
    </row>
    <row r="8" spans="1:24" x14ac:dyDescent="0.2">
      <c r="X8">
        <f t="shared" ref="X8:X10" si="0">Q17/N17</f>
        <v>5.4969660295886058</v>
      </c>
    </row>
    <row r="9" spans="1:24" x14ac:dyDescent="0.2">
      <c r="B9" t="s">
        <v>19</v>
      </c>
      <c r="C9">
        <v>0</v>
      </c>
      <c r="D9">
        <v>32</v>
      </c>
      <c r="E9">
        <v>64</v>
      </c>
      <c r="F9">
        <v>128</v>
      </c>
      <c r="G9">
        <v>256</v>
      </c>
      <c r="H9">
        <v>512</v>
      </c>
      <c r="I9">
        <v>1024</v>
      </c>
      <c r="J9" t="s">
        <v>20</v>
      </c>
      <c r="N9" t="s">
        <v>19</v>
      </c>
      <c r="O9">
        <v>0</v>
      </c>
      <c r="P9">
        <v>32</v>
      </c>
      <c r="Q9">
        <v>64</v>
      </c>
      <c r="R9">
        <v>128</v>
      </c>
      <c r="S9">
        <v>256</v>
      </c>
      <c r="T9">
        <v>512</v>
      </c>
      <c r="U9">
        <v>1024</v>
      </c>
      <c r="V9" t="s">
        <v>20</v>
      </c>
      <c r="X9">
        <f t="shared" si="0"/>
        <v>11.009376083115054</v>
      </c>
    </row>
    <row r="10" spans="1:24" x14ac:dyDescent="0.2">
      <c r="A10" t="s">
        <v>0</v>
      </c>
      <c r="B10" s="1">
        <f>B3/C3</f>
        <v>3.1258106198393834</v>
      </c>
      <c r="C10" s="1">
        <v>1</v>
      </c>
      <c r="D10" s="1">
        <f>D3/C3</f>
        <v>0.9734488194846489</v>
      </c>
      <c r="E10">
        <f>E3/C3</f>
        <v>0.52752875927201481</v>
      </c>
      <c r="F10" s="1">
        <f>F3/C3</f>
        <v>0.31582827104671141</v>
      </c>
      <c r="G10" s="1">
        <f>G3/C3</f>
        <v>0.21234159681032364</v>
      </c>
      <c r="H10">
        <f>H3/C3</f>
        <v>0.16080221589650642</v>
      </c>
      <c r="I10" s="1">
        <f>I3/C3</f>
        <v>0.13253522133869342</v>
      </c>
      <c r="J10" s="1">
        <f>J3/C3</f>
        <v>0.38864402376745955</v>
      </c>
      <c r="M10" t="s">
        <v>0</v>
      </c>
      <c r="N10" s="1">
        <f>N3/O3</f>
        <v>3.1258106198393834</v>
      </c>
      <c r="O10" s="1">
        <v>1</v>
      </c>
      <c r="P10" s="1">
        <f>P3/O3</f>
        <v>0.52540776065033912</v>
      </c>
      <c r="Q10">
        <f>Q3/O3</f>
        <v>0.48004363695782465</v>
      </c>
      <c r="R10" s="1">
        <f>R3/O3</f>
        <v>0.44980799304397845</v>
      </c>
      <c r="S10" s="1">
        <f>S3/O3</f>
        <v>0.43989995127548442</v>
      </c>
      <c r="T10">
        <f>T3/O3</f>
        <v>0.43787262463052878</v>
      </c>
      <c r="U10" s="1">
        <f>U3/O3</f>
        <v>0.43683149744243988</v>
      </c>
      <c r="V10" s="1">
        <f>V3/O3</f>
        <v>0.89151477065896112</v>
      </c>
      <c r="X10">
        <f t="shared" si="0"/>
        <v>5.6688109292175977</v>
      </c>
    </row>
    <row r="11" spans="1:24" x14ac:dyDescent="0.2">
      <c r="A11" t="s">
        <v>1</v>
      </c>
      <c r="B11" s="1">
        <f>B4/C4</f>
        <v>2.7109624571533755</v>
      </c>
      <c r="C11" s="1">
        <v>1</v>
      </c>
      <c r="D11" s="1">
        <f>D4/C4</f>
        <v>0.95299291318468071</v>
      </c>
      <c r="E11">
        <f>E4/C4</f>
        <v>0.53121121136269833</v>
      </c>
      <c r="F11" s="1">
        <f>F4/C4</f>
        <v>0.3347086431731528</v>
      </c>
      <c r="G11" s="1">
        <f>G4/C4</f>
        <v>0.24111779638890027</v>
      </c>
      <c r="H11">
        <f>H4/C4</f>
        <v>0.19690017410375907</v>
      </c>
      <c r="I11" s="1">
        <f>I4/C4</f>
        <v>0.18045231024213459</v>
      </c>
      <c r="J11" s="1">
        <f>J4/C4</f>
        <v>0.42247302480826027</v>
      </c>
      <c r="M11" t="s">
        <v>1</v>
      </c>
      <c r="N11" s="1">
        <f>N4/O4</f>
        <v>2.7109624571533755</v>
      </c>
      <c r="O11" s="1">
        <v>1</v>
      </c>
      <c r="P11" s="1">
        <f>P4/O4</f>
        <v>0.5316912291844359</v>
      </c>
      <c r="Q11">
        <f>Q4/O4</f>
        <v>0.49317431516968363</v>
      </c>
      <c r="R11" s="1">
        <f>R4/O4</f>
        <v>0.46909128492493174</v>
      </c>
      <c r="S11" s="1">
        <f>S4/O4</f>
        <v>0.46026406622499266</v>
      </c>
      <c r="T11">
        <f>T4/O4</f>
        <v>0.45811759350731696</v>
      </c>
      <c r="U11" s="1">
        <f>U4/O4</f>
        <v>0.45724660452181648</v>
      </c>
      <c r="V11" s="1">
        <f>V4/O4</f>
        <v>0.89716768605714092</v>
      </c>
      <c r="X11">
        <f>AVERAGE(X7:X10)</f>
        <v>7.1716666340218058</v>
      </c>
    </row>
    <row r="12" spans="1:24" x14ac:dyDescent="0.2">
      <c r="A12" t="s">
        <v>2</v>
      </c>
      <c r="B12" s="1">
        <f>B5/C5</f>
        <v>2.8267641210350125</v>
      </c>
      <c r="C12" s="1">
        <v>1</v>
      </c>
      <c r="D12" s="1">
        <f>D5/C5</f>
        <v>1.1631824697389035</v>
      </c>
      <c r="E12">
        <f>E5/C5</f>
        <v>0.60645592791392267</v>
      </c>
      <c r="F12" s="1">
        <f>F5/C5</f>
        <v>0.33556072524254038</v>
      </c>
      <c r="G12" s="1">
        <f>G5/C5</f>
        <v>0.19869659040463519</v>
      </c>
      <c r="H12">
        <f>H5/C5</f>
        <v>0.13452453629693059</v>
      </c>
      <c r="I12" s="1">
        <f>I5/C5</f>
        <v>0.10527350927252956</v>
      </c>
      <c r="J12" s="1">
        <f>J5/C5</f>
        <v>0.48682792070826181</v>
      </c>
      <c r="M12" t="s">
        <v>2</v>
      </c>
      <c r="N12" s="1">
        <f>N5/O5</f>
        <v>2.8267641210350125</v>
      </c>
      <c r="O12" s="1">
        <v>1</v>
      </c>
      <c r="P12" s="1">
        <f>P5/O5</f>
        <v>0.40845333375786941</v>
      </c>
      <c r="Q12">
        <f>Q5/O5</f>
        <v>0.25675970188450425</v>
      </c>
      <c r="R12" s="1">
        <f>R5/O5</f>
        <v>0.17845723485767129</v>
      </c>
      <c r="S12" s="1">
        <f>S5/O5</f>
        <v>0.14211311839955157</v>
      </c>
      <c r="T12">
        <f>T5/O5</f>
        <v>0.12414178475945081</v>
      </c>
      <c r="U12" s="1">
        <f>U5/O5</f>
        <v>0.11128572770486778</v>
      </c>
      <c r="V12" s="1">
        <f>V5/O5</f>
        <v>0.92804626188429706</v>
      </c>
    </row>
    <row r="13" spans="1:24" x14ac:dyDescent="0.2">
      <c r="A13" t="s">
        <v>3</v>
      </c>
      <c r="B13" s="1">
        <f>B6/C6</f>
        <v>1.789912323773742</v>
      </c>
      <c r="C13" s="1">
        <v>1</v>
      </c>
      <c r="D13" s="1">
        <f>D6/C6</f>
        <v>0.58757388804940192</v>
      </c>
      <c r="E13">
        <f>E6/C6</f>
        <v>0.35981254626417758</v>
      </c>
      <c r="F13" s="1">
        <f>F6/C6</f>
        <v>0.30770733479266787</v>
      </c>
      <c r="G13" s="1">
        <f>G6/C6</f>
        <v>0.28165472905691297</v>
      </c>
      <c r="H13">
        <f>H6/C6</f>
        <v>0.26862842618903554</v>
      </c>
      <c r="I13" s="1">
        <f>I6/C6</f>
        <v>0.267006474080973</v>
      </c>
      <c r="J13" s="1">
        <f>J6/C6</f>
        <v>0.40229639274049717</v>
      </c>
      <c r="M13" t="s">
        <v>3</v>
      </c>
      <c r="N13" s="1">
        <f>N6/O6</f>
        <v>1.789912323773742</v>
      </c>
      <c r="O13" s="1">
        <v>1</v>
      </c>
      <c r="P13" s="1">
        <f>P6/O6</f>
        <v>0.55505235811350917</v>
      </c>
      <c r="Q13">
        <f>Q6/O6</f>
        <v>0.31574740207833735</v>
      </c>
      <c r="R13" s="1">
        <f>R6/O6</f>
        <v>0.2669135497414486</v>
      </c>
      <c r="S13" s="1">
        <f>S6/O6</f>
        <v>0.24249662357300422</v>
      </c>
      <c r="T13">
        <f>T6/O6</f>
        <v>0.23028816048878203</v>
      </c>
      <c r="U13" s="1">
        <f>U6/O6</f>
        <v>0.22876018867864756</v>
      </c>
      <c r="V13" s="1">
        <f>V6/O6</f>
        <v>0.85575238620200278</v>
      </c>
    </row>
    <row r="15" spans="1:24" x14ac:dyDescent="0.2">
      <c r="B15" t="s">
        <v>19</v>
      </c>
      <c r="C15">
        <v>0</v>
      </c>
      <c r="D15" t="s">
        <v>23</v>
      </c>
      <c r="E15">
        <v>64</v>
      </c>
      <c r="F15">
        <v>128</v>
      </c>
      <c r="G15">
        <v>256</v>
      </c>
      <c r="H15">
        <v>512</v>
      </c>
      <c r="I15">
        <v>1024</v>
      </c>
      <c r="J15" t="s">
        <v>20</v>
      </c>
      <c r="N15" t="s">
        <v>19</v>
      </c>
      <c r="O15">
        <v>0</v>
      </c>
      <c r="P15" t="s">
        <v>23</v>
      </c>
      <c r="Q15">
        <v>64</v>
      </c>
      <c r="R15">
        <v>128</v>
      </c>
      <c r="S15">
        <v>256</v>
      </c>
      <c r="T15">
        <v>512</v>
      </c>
      <c r="U15">
        <v>1024</v>
      </c>
      <c r="V15" t="s">
        <v>20</v>
      </c>
    </row>
    <row r="16" spans="1:24" x14ac:dyDescent="0.2">
      <c r="A16" t="s">
        <v>0</v>
      </c>
      <c r="B16" s="1">
        <f t="shared" ref="B16:J16" si="1">1/B10</f>
        <v>0.31991701405486428</v>
      </c>
      <c r="C16" s="1">
        <f t="shared" si="1"/>
        <v>1</v>
      </c>
      <c r="D16" s="1">
        <f>1/D10</f>
        <v>1.0272753738911589</v>
      </c>
      <c r="E16" s="1">
        <f t="shared" si="1"/>
        <v>1.8956312474413555</v>
      </c>
      <c r="F16" s="1">
        <f t="shared" si="1"/>
        <v>3.1662776631294629</v>
      </c>
      <c r="G16" s="1">
        <f t="shared" si="1"/>
        <v>4.7093928604731206</v>
      </c>
      <c r="H16" s="1">
        <f t="shared" si="1"/>
        <v>6.2188197744961915</v>
      </c>
      <c r="I16" s="1">
        <f t="shared" si="1"/>
        <v>7.5451641450426417</v>
      </c>
      <c r="J16" s="1">
        <f t="shared" si="1"/>
        <v>2.5730486996973299</v>
      </c>
      <c r="M16" t="s">
        <v>0</v>
      </c>
      <c r="N16" s="1">
        <f t="shared" ref="N16:V16" si="2">1/N10</f>
        <v>0.31991701405486428</v>
      </c>
      <c r="O16" s="1">
        <f t="shared" si="2"/>
        <v>1</v>
      </c>
      <c r="P16" s="1">
        <f t="shared" si="2"/>
        <v>1.9032836491836744</v>
      </c>
      <c r="Q16" s="1">
        <f t="shared" si="2"/>
        <v>2.0831439540315317</v>
      </c>
      <c r="R16" s="1">
        <f t="shared" si="2"/>
        <v>2.2231708094663145</v>
      </c>
      <c r="S16" s="1">
        <f t="shared" si="2"/>
        <v>2.2732441708631983</v>
      </c>
      <c r="T16" s="1">
        <f t="shared" si="2"/>
        <v>2.2837691688165869</v>
      </c>
      <c r="U16" s="1">
        <f t="shared" si="2"/>
        <v>2.2892122153617538</v>
      </c>
      <c r="V16" s="1">
        <f t="shared" si="2"/>
        <v>1.1216864071257644</v>
      </c>
    </row>
    <row r="17" spans="1:22" x14ac:dyDescent="0.2">
      <c r="A17" t="s">
        <v>1</v>
      </c>
      <c r="B17" s="1">
        <f t="shared" ref="B17:J17" si="3">1/B11</f>
        <v>0.36887268481395424</v>
      </c>
      <c r="C17" s="1">
        <f t="shared" si="3"/>
        <v>1</v>
      </c>
      <c r="D17" s="1">
        <f t="shared" si="3"/>
        <v>1.0493257464614638</v>
      </c>
      <c r="E17" s="1">
        <f t="shared" si="3"/>
        <v>1.8824903891518658</v>
      </c>
      <c r="F17" s="1">
        <f t="shared" si="3"/>
        <v>2.98767307147989</v>
      </c>
      <c r="G17" s="1">
        <f t="shared" si="3"/>
        <v>4.1473504443740614</v>
      </c>
      <c r="H17" s="1">
        <f t="shared" si="3"/>
        <v>5.0787156717953801</v>
      </c>
      <c r="I17" s="1">
        <f t="shared" si="3"/>
        <v>5.5416303546248846</v>
      </c>
      <c r="J17" s="1">
        <f t="shared" si="3"/>
        <v>2.3670150312054856</v>
      </c>
      <c r="M17" t="s">
        <v>1</v>
      </c>
      <c r="N17" s="1">
        <f t="shared" ref="N17:V17" si="4">1/N11</f>
        <v>0.36887268481395424</v>
      </c>
      <c r="O17" s="1">
        <f t="shared" si="4"/>
        <v>1</v>
      </c>
      <c r="P17" s="1">
        <f t="shared" si="4"/>
        <v>1.8807908521152503</v>
      </c>
      <c r="Q17" s="1">
        <f t="shared" si="4"/>
        <v>2.0276806176654514</v>
      </c>
      <c r="R17" s="1">
        <f t="shared" si="4"/>
        <v>2.1317812377606398</v>
      </c>
      <c r="S17" s="1">
        <f t="shared" si="4"/>
        <v>2.1726658094381111</v>
      </c>
      <c r="T17" s="1">
        <f t="shared" si="4"/>
        <v>2.1828456583473872</v>
      </c>
      <c r="U17" s="1">
        <f t="shared" si="4"/>
        <v>2.1870036652230347</v>
      </c>
      <c r="V17" s="1">
        <f t="shared" si="4"/>
        <v>1.114618833848982</v>
      </c>
    </row>
    <row r="18" spans="1:22" x14ac:dyDescent="0.2">
      <c r="A18" t="s">
        <v>2</v>
      </c>
      <c r="B18" s="1">
        <f t="shared" ref="B18:J18" si="5">1/B12</f>
        <v>0.35376138835165793</v>
      </c>
      <c r="C18" s="1">
        <f t="shared" si="5"/>
        <v>1</v>
      </c>
      <c r="D18" s="1">
        <f t="shared" si="5"/>
        <v>0.8597103429735039</v>
      </c>
      <c r="E18" s="1">
        <f t="shared" si="5"/>
        <v>1.6489244378231802</v>
      </c>
      <c r="F18" s="1">
        <f t="shared" si="5"/>
        <v>2.980086538069104</v>
      </c>
      <c r="G18" s="1">
        <f t="shared" si="5"/>
        <v>5.0327989924917809</v>
      </c>
      <c r="H18" s="1">
        <f t="shared" si="5"/>
        <v>7.4335881581687095</v>
      </c>
      <c r="I18" s="1">
        <f t="shared" si="5"/>
        <v>9.4990658800137826</v>
      </c>
      <c r="J18" s="1">
        <f t="shared" si="5"/>
        <v>2.0541139023931692</v>
      </c>
      <c r="M18" t="s">
        <v>2</v>
      </c>
      <c r="N18" s="1">
        <f t="shared" ref="N18:V18" si="6">1/N12</f>
        <v>0.35376138835165793</v>
      </c>
      <c r="O18" s="1">
        <f t="shared" si="6"/>
        <v>1</v>
      </c>
      <c r="P18" s="1">
        <f t="shared" si="6"/>
        <v>2.4482601006086995</v>
      </c>
      <c r="Q18" s="1">
        <f t="shared" si="6"/>
        <v>3.8946921680483193</v>
      </c>
      <c r="R18" s="1">
        <f t="shared" si="6"/>
        <v>5.6035834063973411</v>
      </c>
      <c r="S18" s="1">
        <f t="shared" si="6"/>
        <v>7.0366480678335144</v>
      </c>
      <c r="T18" s="1">
        <f t="shared" si="6"/>
        <v>8.0553054874931682</v>
      </c>
      <c r="U18" s="1">
        <f t="shared" si="6"/>
        <v>8.9858782489343305</v>
      </c>
      <c r="V18" s="1">
        <f t="shared" si="6"/>
        <v>1.0775324906428789</v>
      </c>
    </row>
    <row r="19" spans="1:22" x14ac:dyDescent="0.2">
      <c r="A19" t="s">
        <v>3</v>
      </c>
      <c r="B19" s="1">
        <f t="shared" ref="B19:J19" si="7">1/B13</f>
        <v>0.55868658297835561</v>
      </c>
      <c r="C19" s="1">
        <f t="shared" si="7"/>
        <v>1</v>
      </c>
      <c r="D19" s="1">
        <f t="shared" si="7"/>
        <v>1.701913615187614</v>
      </c>
      <c r="E19" s="1">
        <f t="shared" si="7"/>
        <v>2.7792249336013732</v>
      </c>
      <c r="F19" s="1">
        <f t="shared" si="7"/>
        <v>3.2498412840038293</v>
      </c>
      <c r="G19" s="1">
        <f t="shared" si="7"/>
        <v>3.5504463331696221</v>
      </c>
      <c r="H19" s="1">
        <f t="shared" si="7"/>
        <v>3.7226142228756296</v>
      </c>
      <c r="I19" s="1">
        <f t="shared" si="7"/>
        <v>3.7452275396765762</v>
      </c>
      <c r="J19" s="1">
        <f t="shared" si="7"/>
        <v>2.4857294722129262</v>
      </c>
      <c r="M19" t="s">
        <v>3</v>
      </c>
      <c r="N19" s="1">
        <f t="shared" ref="N19:V19" si="8">1/N13</f>
        <v>0.55868658297835561</v>
      </c>
      <c r="O19" s="1">
        <f t="shared" si="8"/>
        <v>1</v>
      </c>
      <c r="P19" s="1">
        <f t="shared" si="8"/>
        <v>1.8016318377580847</v>
      </c>
      <c r="Q19" s="1">
        <f t="shared" si="8"/>
        <v>3.1670886075949367</v>
      </c>
      <c r="R19" s="1">
        <f t="shared" si="8"/>
        <v>3.7465314180140759</v>
      </c>
      <c r="S19" s="1">
        <f t="shared" si="8"/>
        <v>4.1237687571305397</v>
      </c>
      <c r="T19" s="1">
        <f t="shared" si="8"/>
        <v>4.342385634925912</v>
      </c>
      <c r="U19" s="1">
        <f t="shared" si="8"/>
        <v>4.3713899948069939</v>
      </c>
      <c r="V19" s="1">
        <f t="shared" si="8"/>
        <v>1.1685623272851116</v>
      </c>
    </row>
    <row r="20" spans="1:22" x14ac:dyDescent="0.2">
      <c r="D20" s="1">
        <f>AVERAGE(D16:D19)</f>
        <v>1.1595562696284352</v>
      </c>
      <c r="E20" s="1">
        <f t="shared" ref="E20:J20" si="9">AVERAGE(E16:E19)</f>
        <v>2.051567752004444</v>
      </c>
      <c r="F20" s="1">
        <f t="shared" si="9"/>
        <v>3.0959696391705718</v>
      </c>
      <c r="G20" s="1">
        <f t="shared" si="9"/>
        <v>4.3599971576271459</v>
      </c>
      <c r="H20" s="1">
        <f t="shared" si="9"/>
        <v>5.6134344568339785</v>
      </c>
      <c r="I20" s="1">
        <f t="shared" si="9"/>
        <v>6.582771979839471</v>
      </c>
      <c r="J20" s="1">
        <f t="shared" si="9"/>
        <v>2.3699767763772277</v>
      </c>
      <c r="P20" s="1">
        <f>AVERAGE(P16:P19)</f>
        <v>2.0084916099164269</v>
      </c>
      <c r="Q20" s="1">
        <f t="shared" ref="Q20:V20" si="10">AVERAGE(Q16:Q19)</f>
        <v>2.7931513368350602</v>
      </c>
      <c r="R20" s="1">
        <f t="shared" si="10"/>
        <v>3.4262667179095927</v>
      </c>
      <c r="S20" s="1">
        <f t="shared" si="10"/>
        <v>3.9015817013163407</v>
      </c>
      <c r="T20" s="1">
        <f t="shared" si="10"/>
        <v>4.2160764873957639</v>
      </c>
      <c r="U20" s="1">
        <f t="shared" si="10"/>
        <v>4.4583710310815281</v>
      </c>
      <c r="V20" s="1">
        <f t="shared" si="10"/>
        <v>1.1206000147256843</v>
      </c>
    </row>
    <row r="24" spans="1:22" x14ac:dyDescent="0.2">
      <c r="G24" t="s">
        <v>25</v>
      </c>
      <c r="I24" t="s">
        <v>24</v>
      </c>
    </row>
    <row r="25" spans="1:22" x14ac:dyDescent="0.2">
      <c r="H25" t="s">
        <v>19</v>
      </c>
      <c r="I25">
        <v>0</v>
      </c>
      <c r="J25" t="s">
        <v>23</v>
      </c>
      <c r="K25">
        <v>64</v>
      </c>
      <c r="L25">
        <v>128</v>
      </c>
      <c r="M25">
        <v>256</v>
      </c>
      <c r="N25">
        <v>512</v>
      </c>
      <c r="O25">
        <v>1024</v>
      </c>
      <c r="P25" t="s">
        <v>20</v>
      </c>
    </row>
    <row r="26" spans="1:22" x14ac:dyDescent="0.2">
      <c r="G26" t="s">
        <v>0</v>
      </c>
      <c r="H26" s="1">
        <v>1</v>
      </c>
      <c r="I26" s="1">
        <f>C3/O3</f>
        <v>1</v>
      </c>
      <c r="J26" s="1">
        <f t="shared" ref="I26:J29" si="11">D3/P3</f>
        <v>1.8527492214422827</v>
      </c>
      <c r="K26" s="1">
        <f>E3/Q3</f>
        <v>1.0989183454552531</v>
      </c>
      <c r="L26" s="1">
        <f t="shared" ref="L26:P29" si="12">F3/R3</f>
        <v>0.70214019299526409</v>
      </c>
      <c r="M26" s="1">
        <f t="shared" si="12"/>
        <v>0.48270429718085173</v>
      </c>
      <c r="N26" s="1">
        <f t="shared" si="12"/>
        <v>0.3672351429418298</v>
      </c>
      <c r="O26" s="1">
        <f t="shared" si="12"/>
        <v>0.30340124765421073</v>
      </c>
      <c r="P26" s="1">
        <f t="shared" si="12"/>
        <v>0.43593671867062189</v>
      </c>
    </row>
    <row r="27" spans="1:22" x14ac:dyDescent="0.2">
      <c r="G27" t="s">
        <v>1</v>
      </c>
      <c r="H27" s="1">
        <v>1</v>
      </c>
      <c r="I27" s="1">
        <f t="shared" si="11"/>
        <v>1</v>
      </c>
      <c r="J27" s="1">
        <f t="shared" si="11"/>
        <v>1.7923803532484102</v>
      </c>
      <c r="K27" s="1">
        <f t="shared" ref="K27:K29" si="13">E4/Q4</f>
        <v>1.0771266771667287</v>
      </c>
      <c r="L27" s="1">
        <f t="shared" si="12"/>
        <v>0.71352560563284806</v>
      </c>
      <c r="M27" s="1">
        <f t="shared" si="12"/>
        <v>0.52386839226122361</v>
      </c>
      <c r="N27" s="1">
        <f t="shared" si="12"/>
        <v>0.42980269017023515</v>
      </c>
      <c r="O27" s="1">
        <f t="shared" si="12"/>
        <v>0.39464986389751244</v>
      </c>
      <c r="P27" s="1">
        <f t="shared" si="12"/>
        <v>0.47089639024443514</v>
      </c>
    </row>
    <row r="28" spans="1:22" x14ac:dyDescent="0.2">
      <c r="G28" t="s">
        <v>2</v>
      </c>
      <c r="H28" s="1">
        <v>1</v>
      </c>
      <c r="I28" s="1">
        <f t="shared" si="11"/>
        <v>1</v>
      </c>
      <c r="J28" s="1">
        <f t="shared" si="11"/>
        <v>2.8477732303892433</v>
      </c>
      <c r="K28" s="1">
        <f t="shared" si="13"/>
        <v>2.3619591527128305</v>
      </c>
      <c r="L28" s="1">
        <f t="shared" si="12"/>
        <v>1.8803425118077568</v>
      </c>
      <c r="M28" s="1">
        <f t="shared" si="12"/>
        <v>1.3981579789558836</v>
      </c>
      <c r="N28" s="1">
        <f t="shared" si="12"/>
        <v>1.083636235435139</v>
      </c>
      <c r="O28" s="1">
        <f t="shared" si="12"/>
        <v>0.94597493716100989</v>
      </c>
      <c r="P28" s="1">
        <f t="shared" si="12"/>
        <v>0.52457290191526729</v>
      </c>
      <c r="R28" t="s">
        <v>34</v>
      </c>
    </row>
    <row r="29" spans="1:22" x14ac:dyDescent="0.2">
      <c r="G29" t="s">
        <v>3</v>
      </c>
      <c r="H29" s="1">
        <v>1</v>
      </c>
      <c r="I29" s="1">
        <f t="shared" si="11"/>
        <v>1</v>
      </c>
      <c r="J29" s="1">
        <f t="shared" si="11"/>
        <v>1.0585918237451071</v>
      </c>
      <c r="K29" s="1">
        <f t="shared" si="13"/>
        <v>1.1395582161430029</v>
      </c>
      <c r="L29" s="1">
        <f t="shared" si="12"/>
        <v>1.152835197354106</v>
      </c>
      <c r="M29" s="1">
        <f t="shared" si="12"/>
        <v>1.161478971982965</v>
      </c>
      <c r="N29" s="1">
        <f t="shared" si="12"/>
        <v>1.1664882190160235</v>
      </c>
      <c r="O29" s="1">
        <f t="shared" si="12"/>
        <v>1.1671894293462581</v>
      </c>
      <c r="P29" s="1">
        <f t="shared" si="12"/>
        <v>0.47010840895924066</v>
      </c>
    </row>
    <row r="30" spans="1:22" x14ac:dyDescent="0.2">
      <c r="H30" s="1">
        <v>1</v>
      </c>
      <c r="I30" s="1">
        <f>AVERAGE(I26:I29)</f>
        <v>1</v>
      </c>
      <c r="J30" s="1">
        <f>AVERAGE(J26:J29)</f>
        <v>1.8878736572062609</v>
      </c>
      <c r="K30" s="1">
        <f t="shared" ref="K30:P30" si="14">AVERAGE(K26:K29)</f>
        <v>1.4193905978694539</v>
      </c>
      <c r="L30" s="1">
        <f t="shared" si="14"/>
        <v>1.1122108769474939</v>
      </c>
      <c r="M30" s="1">
        <f t="shared" si="14"/>
        <v>0.89155241009523101</v>
      </c>
      <c r="N30" s="1">
        <f t="shared" si="14"/>
        <v>0.7617905718908069</v>
      </c>
      <c r="O30" s="1">
        <f t="shared" si="14"/>
        <v>0.70280386951474783</v>
      </c>
      <c r="P30" s="1">
        <f t="shared" si="14"/>
        <v>0.4753786049473912</v>
      </c>
    </row>
    <row r="34" spans="1:23" x14ac:dyDescent="0.2">
      <c r="A34" t="s">
        <v>15</v>
      </c>
      <c r="M34" t="s">
        <v>15</v>
      </c>
    </row>
    <row r="35" spans="1:23" x14ac:dyDescent="0.2">
      <c r="A35" s="6"/>
      <c r="B35" s="6" t="s">
        <v>19</v>
      </c>
      <c r="C35" s="6" t="s">
        <v>21</v>
      </c>
      <c r="D35" s="6" t="s">
        <v>22</v>
      </c>
      <c r="E35" s="6" t="s">
        <v>20</v>
      </c>
      <c r="F35" s="6"/>
      <c r="H35" t="s">
        <v>19</v>
      </c>
      <c r="I35" t="s">
        <v>21</v>
      </c>
      <c r="J35" t="s">
        <v>22</v>
      </c>
      <c r="K35" t="s">
        <v>20</v>
      </c>
      <c r="N35" t="s">
        <v>19</v>
      </c>
      <c r="O35" t="s">
        <v>9</v>
      </c>
      <c r="P35" t="s">
        <v>22</v>
      </c>
      <c r="Q35" t="s">
        <v>20</v>
      </c>
      <c r="T35" t="s">
        <v>19</v>
      </c>
      <c r="U35" t="s">
        <v>9</v>
      </c>
      <c r="V35" t="s">
        <v>22</v>
      </c>
      <c r="W35" t="s">
        <v>20</v>
      </c>
    </row>
    <row r="36" spans="1:23" x14ac:dyDescent="0.2">
      <c r="A36" s="6" t="s">
        <v>0</v>
      </c>
      <c r="B36" s="3">
        <v>36220</v>
      </c>
      <c r="C36" s="3">
        <v>36220</v>
      </c>
      <c r="D36" s="3">
        <v>36228</v>
      </c>
      <c r="E36" s="3">
        <v>36364</v>
      </c>
      <c r="F36" s="6"/>
      <c r="G36" t="s">
        <v>0</v>
      </c>
      <c r="H36">
        <f>B36/C36</f>
        <v>1</v>
      </c>
      <c r="I36">
        <v>1</v>
      </c>
      <c r="J36">
        <f>D36/C36</f>
        <v>1.0002208724461623</v>
      </c>
      <c r="K36">
        <f>E36/C36</f>
        <v>1.0039757040309221</v>
      </c>
      <c r="M36" t="s">
        <v>0</v>
      </c>
      <c r="N36" s="3">
        <v>36220</v>
      </c>
      <c r="O36" s="3">
        <v>36228</v>
      </c>
      <c r="P36" s="3">
        <v>36236</v>
      </c>
      <c r="Q36" s="3">
        <v>36372</v>
      </c>
      <c r="S36" t="s">
        <v>0</v>
      </c>
      <c r="T36">
        <f>N36/O36</f>
        <v>0.9997791763277023</v>
      </c>
      <c r="U36">
        <v>1</v>
      </c>
      <c r="V36">
        <f>P36/O36</f>
        <v>1.0002208236722976</v>
      </c>
      <c r="W36">
        <f>Q36/O36</f>
        <v>1.0039748261013581</v>
      </c>
    </row>
    <row r="37" spans="1:23" x14ac:dyDescent="0.2">
      <c r="A37" s="6" t="s">
        <v>1</v>
      </c>
      <c r="B37" s="3">
        <v>134536</v>
      </c>
      <c r="C37" s="3">
        <v>134536</v>
      </c>
      <c r="D37" s="3">
        <v>134544</v>
      </c>
      <c r="E37" s="3">
        <v>134680</v>
      </c>
      <c r="F37" s="6"/>
      <c r="G37" t="s">
        <v>1</v>
      </c>
      <c r="H37">
        <f t="shared" ref="H37:H39" si="15">B37/C37</f>
        <v>1</v>
      </c>
      <c r="I37">
        <v>1</v>
      </c>
      <c r="J37">
        <f t="shared" ref="J37:J39" si="16">D37/C37</f>
        <v>1.0000594636379854</v>
      </c>
      <c r="K37">
        <f t="shared" ref="K37:K39" si="17">E37/C37</f>
        <v>1.0010703454837366</v>
      </c>
      <c r="M37" t="s">
        <v>1</v>
      </c>
      <c r="N37" s="3">
        <v>134536</v>
      </c>
      <c r="O37" s="3">
        <v>134544</v>
      </c>
      <c r="P37" s="3">
        <v>134552</v>
      </c>
      <c r="Q37" s="3">
        <v>134688</v>
      </c>
      <c r="S37" t="s">
        <v>1</v>
      </c>
      <c r="T37">
        <f t="shared" ref="T37:T39" si="18">N37/O37</f>
        <v>0.99994053989772858</v>
      </c>
      <c r="U37">
        <v>1</v>
      </c>
      <c r="V37">
        <f t="shared" ref="V37:V39" si="19">P37/O37</f>
        <v>1.0000594601022714</v>
      </c>
      <c r="W37">
        <f t="shared" ref="W37:W39" si="20">Q37/O37</f>
        <v>1.0010702818408848</v>
      </c>
    </row>
    <row r="38" spans="1:23" x14ac:dyDescent="0.2">
      <c r="A38" s="6" t="s">
        <v>2</v>
      </c>
      <c r="B38" s="3">
        <v>68992</v>
      </c>
      <c r="C38" s="3">
        <v>68976</v>
      </c>
      <c r="D38" s="3">
        <v>68984</v>
      </c>
      <c r="E38" s="3">
        <v>69120</v>
      </c>
      <c r="F38" s="6"/>
      <c r="G38" t="s">
        <v>2</v>
      </c>
      <c r="H38">
        <f t="shared" si="15"/>
        <v>1.0002319647413593</v>
      </c>
      <c r="I38">
        <v>1</v>
      </c>
      <c r="J38">
        <f t="shared" si="16"/>
        <v>1.0001159823706796</v>
      </c>
      <c r="K38">
        <f t="shared" si="17"/>
        <v>1.0020876826722338</v>
      </c>
      <c r="M38" t="s">
        <v>2</v>
      </c>
      <c r="N38" s="3">
        <v>68992</v>
      </c>
      <c r="O38" s="4">
        <v>68984</v>
      </c>
      <c r="P38" s="4">
        <v>68992</v>
      </c>
      <c r="Q38" s="4">
        <v>69128</v>
      </c>
      <c r="S38" t="s">
        <v>2</v>
      </c>
      <c r="T38">
        <f t="shared" si="18"/>
        <v>1.0001159689203294</v>
      </c>
      <c r="U38">
        <v>1</v>
      </c>
      <c r="V38">
        <f t="shared" si="19"/>
        <v>1.0001159689203294</v>
      </c>
      <c r="W38">
        <f t="shared" si="20"/>
        <v>1.0020874405659284</v>
      </c>
    </row>
    <row r="39" spans="1:23" x14ac:dyDescent="0.2">
      <c r="A39" s="6" t="s">
        <v>3</v>
      </c>
      <c r="B39" s="3">
        <v>19392</v>
      </c>
      <c r="C39" s="3">
        <v>19392</v>
      </c>
      <c r="D39" s="3">
        <v>19396</v>
      </c>
      <c r="E39" s="3">
        <v>19536</v>
      </c>
      <c r="F39" s="6"/>
      <c r="G39" t="s">
        <v>3</v>
      </c>
      <c r="H39">
        <f t="shared" si="15"/>
        <v>1</v>
      </c>
      <c r="I39">
        <v>1</v>
      </c>
      <c r="J39">
        <f t="shared" si="16"/>
        <v>1.0002062706270627</v>
      </c>
      <c r="K39">
        <f t="shared" si="17"/>
        <v>1.0074257425742574</v>
      </c>
      <c r="M39" t="s">
        <v>3</v>
      </c>
      <c r="N39" s="3">
        <v>19392</v>
      </c>
      <c r="O39" s="4">
        <v>19392</v>
      </c>
      <c r="P39" s="6">
        <v>19396</v>
      </c>
      <c r="Q39" s="4">
        <v>19536</v>
      </c>
      <c r="S39" t="s">
        <v>3</v>
      </c>
      <c r="T39">
        <f t="shared" si="18"/>
        <v>1</v>
      </c>
      <c r="U39">
        <v>1</v>
      </c>
      <c r="V39">
        <f t="shared" si="19"/>
        <v>1.0002062706270627</v>
      </c>
      <c r="W39">
        <f t="shared" si="20"/>
        <v>1.0074257425742574</v>
      </c>
    </row>
    <row r="40" spans="1:23" x14ac:dyDescent="0.2">
      <c r="A40" s="6"/>
      <c r="B40" s="6"/>
      <c r="C40" s="6"/>
      <c r="D40" s="6"/>
      <c r="E40" s="6"/>
      <c r="F40" s="6"/>
      <c r="H40">
        <f>AVERAGE(H36:H39)</f>
        <v>1.0000579911853398</v>
      </c>
      <c r="I40">
        <f t="shared" ref="I40:K40" si="21">AVERAGE(I36:I39)</f>
        <v>1</v>
      </c>
      <c r="J40">
        <f t="shared" si="21"/>
        <v>1.0001506472704724</v>
      </c>
      <c r="K40">
        <f t="shared" si="21"/>
        <v>1.0036398686902874</v>
      </c>
      <c r="T40">
        <f>AVERAGE(T36:T39)</f>
        <v>0.99995892128644004</v>
      </c>
      <c r="U40">
        <f t="shared" ref="U40" si="22">AVERAGE(U36:U39)</f>
        <v>1</v>
      </c>
      <c r="V40">
        <f t="shared" ref="V40" si="23">AVERAGE(V36:V39)</f>
        <v>1.0001506308304904</v>
      </c>
      <c r="W40">
        <f t="shared" ref="W40" si="24">AVERAGE(W36:W39)</f>
        <v>1.0036395727706071</v>
      </c>
    </row>
    <row r="41" spans="1:23" x14ac:dyDescent="0.2">
      <c r="A41" s="6"/>
      <c r="B41" s="6"/>
      <c r="C41" s="6"/>
      <c r="D41" s="6"/>
      <c r="E41" s="6"/>
      <c r="F41" s="6"/>
    </row>
    <row r="42" spans="1:23" x14ac:dyDescent="0.2">
      <c r="A42" s="6"/>
      <c r="B42" s="6"/>
      <c r="C42" s="6"/>
      <c r="D42" s="6"/>
      <c r="E42" s="6"/>
      <c r="F42" s="6"/>
    </row>
    <row r="43" spans="1:23" x14ac:dyDescent="0.2">
      <c r="A43" s="6"/>
      <c r="B43" s="6"/>
      <c r="C43" s="6"/>
      <c r="D43" s="6"/>
      <c r="E43" s="6"/>
      <c r="F43" s="6"/>
    </row>
    <row r="44" spans="1:23" x14ac:dyDescent="0.2">
      <c r="A44" s="6" t="s">
        <v>16</v>
      </c>
      <c r="B44" s="6"/>
      <c r="C44" s="6"/>
      <c r="D44" s="6"/>
      <c r="E44" s="6"/>
      <c r="F44" s="6"/>
      <c r="M44" t="s">
        <v>16</v>
      </c>
    </row>
    <row r="45" spans="1:23" x14ac:dyDescent="0.2">
      <c r="A45" s="6"/>
      <c r="B45" s="6" t="s">
        <v>19</v>
      </c>
      <c r="C45" s="6" t="s">
        <v>21</v>
      </c>
      <c r="D45" s="6" t="s">
        <v>22</v>
      </c>
      <c r="E45" s="6" t="s">
        <v>20</v>
      </c>
      <c r="F45" s="6"/>
      <c r="H45" t="s">
        <v>19</v>
      </c>
      <c r="I45" t="s">
        <v>21</v>
      </c>
      <c r="J45" t="s">
        <v>22</v>
      </c>
      <c r="K45" t="s">
        <v>20</v>
      </c>
      <c r="N45" t="s">
        <v>19</v>
      </c>
      <c r="O45" t="s">
        <v>9</v>
      </c>
      <c r="P45" t="s">
        <v>22</v>
      </c>
      <c r="Q45" t="s">
        <v>20</v>
      </c>
      <c r="T45" t="s">
        <v>19</v>
      </c>
      <c r="U45" t="s">
        <v>9</v>
      </c>
      <c r="V45" t="s">
        <v>22</v>
      </c>
      <c r="W45" t="s">
        <v>20</v>
      </c>
    </row>
    <row r="46" spans="1:23" x14ac:dyDescent="0.2">
      <c r="A46" s="6" t="s">
        <v>0</v>
      </c>
      <c r="B46" s="4">
        <v>155265</v>
      </c>
      <c r="C46" s="4">
        <v>165804</v>
      </c>
      <c r="D46" s="4">
        <v>171396</v>
      </c>
      <c r="E46" s="4">
        <v>209112</v>
      </c>
      <c r="F46" s="6"/>
      <c r="G46" t="s">
        <v>0</v>
      </c>
      <c r="H46">
        <f>B46/C46</f>
        <v>0.93643699790113633</v>
      </c>
      <c r="I46">
        <v>1</v>
      </c>
      <c r="J46">
        <f>D46/C46</f>
        <v>1.033726568719693</v>
      </c>
      <c r="K46">
        <f>E46/C46</f>
        <v>1.2611999710501556</v>
      </c>
      <c r="M46" t="s">
        <v>0</v>
      </c>
      <c r="N46" s="4">
        <v>155265</v>
      </c>
      <c r="O46" s="4">
        <v>167444</v>
      </c>
      <c r="P46" s="4">
        <v>176938</v>
      </c>
      <c r="Q46" s="4">
        <v>206378</v>
      </c>
      <c r="S46" t="s">
        <v>0</v>
      </c>
      <c r="T46">
        <f>N46/O46</f>
        <v>0.9272652349442202</v>
      </c>
      <c r="U46">
        <v>1</v>
      </c>
      <c r="V46">
        <f>P46/O46</f>
        <v>1.0566995532834857</v>
      </c>
      <c r="W46">
        <f>Q46/P46</f>
        <v>1.1663859657055013</v>
      </c>
    </row>
    <row r="47" spans="1:23" x14ac:dyDescent="0.2">
      <c r="A47" s="6" t="s">
        <v>1</v>
      </c>
      <c r="B47" s="4">
        <v>428763</v>
      </c>
      <c r="C47" s="4">
        <v>439302</v>
      </c>
      <c r="D47" s="4">
        <v>445010</v>
      </c>
      <c r="E47" s="4">
        <v>482602</v>
      </c>
      <c r="F47" s="6"/>
      <c r="G47" t="s">
        <v>1</v>
      </c>
      <c r="H47">
        <f t="shared" ref="H47:H49" si="25">B47/C47</f>
        <v>0.97600966988540916</v>
      </c>
      <c r="I47">
        <v>1</v>
      </c>
      <c r="J47">
        <f t="shared" ref="J47:J49" si="26">D47/C47</f>
        <v>1.0129933394339201</v>
      </c>
      <c r="K47">
        <f t="shared" ref="K47:K49" si="27">E47/C47</f>
        <v>1.0985654515572432</v>
      </c>
      <c r="M47" t="s">
        <v>1</v>
      </c>
      <c r="N47" s="4">
        <v>428763</v>
      </c>
      <c r="O47" s="4">
        <v>440942</v>
      </c>
      <c r="P47" s="4">
        <v>450552</v>
      </c>
      <c r="Q47" s="4">
        <v>479868</v>
      </c>
      <c r="S47" t="s">
        <v>1</v>
      </c>
      <c r="T47">
        <f>N47/O47</f>
        <v>0.97237958733801722</v>
      </c>
      <c r="U47">
        <v>1</v>
      </c>
      <c r="V47">
        <f t="shared" ref="V47:W49" si="28">P47/O47</f>
        <v>1.0217942495838455</v>
      </c>
      <c r="W47">
        <f t="shared" si="28"/>
        <v>1.0650668513290364</v>
      </c>
    </row>
    <row r="48" spans="1:23" x14ac:dyDescent="0.2">
      <c r="A48" s="6" t="s">
        <v>2</v>
      </c>
      <c r="B48" s="4">
        <v>199501</v>
      </c>
      <c r="C48" s="4">
        <v>203926</v>
      </c>
      <c r="D48" s="4">
        <v>214178</v>
      </c>
      <c r="E48" s="4">
        <v>250204</v>
      </c>
      <c r="F48" s="6"/>
      <c r="G48" t="s">
        <v>2</v>
      </c>
      <c r="H48">
        <f t="shared" si="25"/>
        <v>0.97830095230622871</v>
      </c>
      <c r="I48">
        <v>1</v>
      </c>
      <c r="J48">
        <f t="shared" si="26"/>
        <v>1.0502731382952639</v>
      </c>
      <c r="K48">
        <f t="shared" si="27"/>
        <v>1.2269352608299089</v>
      </c>
      <c r="M48" t="s">
        <v>2</v>
      </c>
      <c r="N48" s="4">
        <v>199501</v>
      </c>
      <c r="O48" s="4">
        <v>205978</v>
      </c>
      <c r="P48" s="4">
        <v>219620</v>
      </c>
      <c r="Q48" s="4">
        <v>245314</v>
      </c>
      <c r="S48" t="s">
        <v>2</v>
      </c>
      <c r="T48">
        <f t="shared" ref="T48:T49" si="29">N48/O48</f>
        <v>0.96855489421200325</v>
      </c>
      <c r="U48">
        <v>1</v>
      </c>
      <c r="V48">
        <f t="shared" si="28"/>
        <v>1.0662303741176242</v>
      </c>
      <c r="W48">
        <f t="shared" si="28"/>
        <v>1.1169929878881706</v>
      </c>
    </row>
    <row r="49" spans="1:23" x14ac:dyDescent="0.2">
      <c r="A49" s="6" t="s">
        <v>3</v>
      </c>
      <c r="B49" s="4">
        <v>350782</v>
      </c>
      <c r="C49" s="4">
        <v>353154</v>
      </c>
      <c r="D49" s="4">
        <v>354944</v>
      </c>
      <c r="E49" s="4">
        <v>397434</v>
      </c>
      <c r="F49" s="6"/>
      <c r="G49" t="s">
        <v>3</v>
      </c>
      <c r="H49">
        <f t="shared" si="25"/>
        <v>0.99328338345311107</v>
      </c>
      <c r="I49">
        <v>1</v>
      </c>
      <c r="J49">
        <f t="shared" si="26"/>
        <v>1.0050686102946589</v>
      </c>
      <c r="K49">
        <f t="shared" si="27"/>
        <v>1.1253843932108938</v>
      </c>
      <c r="M49" t="s">
        <v>3</v>
      </c>
      <c r="N49" s="4">
        <v>350782</v>
      </c>
      <c r="O49" s="4">
        <v>353644</v>
      </c>
      <c r="P49" s="4">
        <v>355818</v>
      </c>
      <c r="Q49" s="4">
        <v>392606</v>
      </c>
      <c r="S49" t="s">
        <v>3</v>
      </c>
      <c r="T49">
        <f t="shared" si="29"/>
        <v>0.99190711563040801</v>
      </c>
      <c r="U49">
        <v>1</v>
      </c>
      <c r="V49">
        <f t="shared" si="28"/>
        <v>1.0061474250941624</v>
      </c>
      <c r="W49">
        <f t="shared" si="28"/>
        <v>1.1033899353040038</v>
      </c>
    </row>
    <row r="50" spans="1:23" x14ac:dyDescent="0.2">
      <c r="A50" s="6"/>
      <c r="B50" s="6"/>
      <c r="C50" s="6"/>
      <c r="D50" s="6"/>
      <c r="E50" s="6"/>
      <c r="F50" s="6"/>
      <c r="H50">
        <f>AVERAGE(H46:H49)</f>
        <v>0.97100775088647129</v>
      </c>
      <c r="I50">
        <f t="shared" ref="I50:K50" si="30">AVERAGE(I46:I49)</f>
        <v>1</v>
      </c>
      <c r="J50">
        <f t="shared" si="30"/>
        <v>1.025515414185884</v>
      </c>
      <c r="K50">
        <f t="shared" si="30"/>
        <v>1.1780212691620504</v>
      </c>
      <c r="T50">
        <f>AVERAGE(T46:T49)</f>
        <v>0.96502670803116208</v>
      </c>
      <c r="U50">
        <f t="shared" ref="U50" si="31">AVERAGE(U46:U49)</f>
        <v>1</v>
      </c>
      <c r="V50">
        <f t="shared" ref="V50" si="32">AVERAGE(V46:V49)</f>
        <v>1.0377179005197794</v>
      </c>
      <c r="W50">
        <f t="shared" ref="W50" si="33">AVERAGE(W46:W49)</f>
        <v>1.112958935056678</v>
      </c>
    </row>
    <row r="53" spans="1:23" x14ac:dyDescent="0.2">
      <c r="G53" t="s">
        <v>25</v>
      </c>
    </row>
    <row r="54" spans="1:23" x14ac:dyDescent="0.2">
      <c r="G54" t="s">
        <v>15</v>
      </c>
    </row>
    <row r="55" spans="1:23" x14ac:dyDescent="0.2">
      <c r="H55" t="s">
        <v>19</v>
      </c>
      <c r="I55" t="s">
        <v>9</v>
      </c>
      <c r="J55" t="s">
        <v>22</v>
      </c>
      <c r="K55" t="s">
        <v>20</v>
      </c>
    </row>
    <row r="56" spans="1:23" x14ac:dyDescent="0.2">
      <c r="G56" t="s">
        <v>0</v>
      </c>
      <c r="H56" s="3">
        <f>1</f>
        <v>1</v>
      </c>
      <c r="I56" s="3">
        <f>O36/C36</f>
        <v>1.0002208724461623</v>
      </c>
      <c r="J56" s="3">
        <f t="shared" ref="J56:K59" si="34">P36/D36</f>
        <v>1.0002208236722976</v>
      </c>
      <c r="K56" s="3">
        <f t="shared" si="34"/>
        <v>1.0002199978000219</v>
      </c>
    </row>
    <row r="57" spans="1:23" x14ac:dyDescent="0.2">
      <c r="G57" t="s">
        <v>1</v>
      </c>
      <c r="H57" s="3">
        <v>1</v>
      </c>
      <c r="I57" s="3">
        <f t="shared" ref="I57:I59" si="35">O37/C37</f>
        <v>1.0000594636379854</v>
      </c>
      <c r="J57" s="3">
        <f t="shared" si="34"/>
        <v>1.0000594601022714</v>
      </c>
      <c r="K57" s="3">
        <f t="shared" si="34"/>
        <v>1.0000594000594001</v>
      </c>
    </row>
    <row r="58" spans="1:23" x14ac:dyDescent="0.2">
      <c r="G58" t="s">
        <v>2</v>
      </c>
      <c r="H58" s="3">
        <v>1</v>
      </c>
      <c r="I58" s="3">
        <f t="shared" si="35"/>
        <v>1.0001159823706796</v>
      </c>
      <c r="J58" s="3">
        <f t="shared" si="34"/>
        <v>1.0001159689203294</v>
      </c>
      <c r="K58" s="3">
        <f t="shared" si="34"/>
        <v>1.0001157407407408</v>
      </c>
    </row>
    <row r="59" spans="1:23" x14ac:dyDescent="0.2">
      <c r="G59" t="s">
        <v>3</v>
      </c>
      <c r="H59" s="3">
        <v>1</v>
      </c>
      <c r="I59" s="3">
        <f t="shared" si="35"/>
        <v>1</v>
      </c>
      <c r="J59" s="3">
        <f t="shared" si="34"/>
        <v>1</v>
      </c>
      <c r="K59" s="3">
        <f t="shared" si="34"/>
        <v>1</v>
      </c>
    </row>
    <row r="62" spans="1:23" x14ac:dyDescent="0.2">
      <c r="M62" t="s">
        <v>28</v>
      </c>
    </row>
    <row r="64" spans="1:23" x14ac:dyDescent="0.2">
      <c r="G64" t="s">
        <v>16</v>
      </c>
    </row>
    <row r="65" spans="7:23" x14ac:dyDescent="0.2">
      <c r="H65" t="s">
        <v>19</v>
      </c>
      <c r="I65" t="s">
        <v>9</v>
      </c>
      <c r="J65" t="s">
        <v>22</v>
      </c>
      <c r="K65" t="s">
        <v>20</v>
      </c>
    </row>
    <row r="66" spans="7:23" x14ac:dyDescent="0.2">
      <c r="G66" t="s">
        <v>0</v>
      </c>
      <c r="H66" s="4">
        <v>1</v>
      </c>
      <c r="I66" s="4">
        <f>O46/C46</f>
        <v>1.009891196834817</v>
      </c>
      <c r="J66" s="4">
        <f>P46/D46</f>
        <v>1.0323344768839413</v>
      </c>
      <c r="K66" s="4">
        <f t="shared" ref="J66:K69" si="36">Q46/E46</f>
        <v>0.98692566662840964</v>
      </c>
    </row>
    <row r="67" spans="7:23" x14ac:dyDescent="0.2">
      <c r="G67" t="s">
        <v>1</v>
      </c>
      <c r="H67" s="4">
        <v>1</v>
      </c>
      <c r="I67" s="4">
        <f>O47/C47</f>
        <v>1.0037331949319603</v>
      </c>
      <c r="J67" s="4">
        <f t="shared" si="36"/>
        <v>1.012453652726905</v>
      </c>
      <c r="K67" s="4">
        <f t="shared" si="36"/>
        <v>0.99433487635774409</v>
      </c>
    </row>
    <row r="68" spans="7:23" x14ac:dyDescent="0.2">
      <c r="G68" t="s">
        <v>2</v>
      </c>
      <c r="H68" s="4">
        <v>1</v>
      </c>
      <c r="I68" s="4">
        <f>O48/C48</f>
        <v>1.0100624736423998</v>
      </c>
      <c r="J68" s="4">
        <f t="shared" si="36"/>
        <v>1.0254087721427971</v>
      </c>
      <c r="K68" s="4">
        <f t="shared" si="36"/>
        <v>0.98045594794647573</v>
      </c>
    </row>
    <row r="69" spans="7:23" x14ac:dyDescent="0.2">
      <c r="G69" t="s">
        <v>3</v>
      </c>
      <c r="H69" s="4">
        <v>1</v>
      </c>
      <c r="I69" s="4">
        <f t="shared" ref="I69" si="37">O49/C49</f>
        <v>1.0013874966728395</v>
      </c>
      <c r="J69" s="4">
        <f t="shared" si="36"/>
        <v>1.0024623602596465</v>
      </c>
      <c r="K69" s="4">
        <f t="shared" si="36"/>
        <v>0.98785207103569395</v>
      </c>
    </row>
    <row r="75" spans="7:23" x14ac:dyDescent="0.2">
      <c r="N75" t="s">
        <v>25</v>
      </c>
      <c r="P75" t="s">
        <v>24</v>
      </c>
    </row>
    <row r="76" spans="7:23" x14ac:dyDescent="0.2">
      <c r="O76" t="s">
        <v>19</v>
      </c>
      <c r="P76">
        <v>0</v>
      </c>
      <c r="Q76" t="s">
        <v>23</v>
      </c>
      <c r="R76">
        <v>64</v>
      </c>
      <c r="S76">
        <v>128</v>
      </c>
      <c r="T76">
        <v>256</v>
      </c>
      <c r="U76">
        <v>512</v>
      </c>
      <c r="V76">
        <v>1024</v>
      </c>
      <c r="W76" t="s">
        <v>20</v>
      </c>
    </row>
    <row r="77" spans="7:23" x14ac:dyDescent="0.2">
      <c r="N77" t="s">
        <v>14</v>
      </c>
      <c r="O77" s="1">
        <v>1</v>
      </c>
      <c r="P77" s="1" t="e">
        <f>J54/V54</f>
        <v>#DIV/0!</v>
      </c>
      <c r="Q77" s="1">
        <f>AVERAGE(D16:D19)</f>
        <v>1.1595562696284352</v>
      </c>
      <c r="R77" s="1">
        <f>AVERAGE(E16:E19)</f>
        <v>2.051567752004444</v>
      </c>
      <c r="S77" s="1">
        <f t="shared" ref="S77:W77" si="38">AVERAGE(F16:F19)</f>
        <v>3.0959696391705718</v>
      </c>
      <c r="T77" s="1">
        <f t="shared" si="38"/>
        <v>4.3599971576271459</v>
      </c>
      <c r="U77" s="1">
        <f t="shared" si="38"/>
        <v>5.6134344568339785</v>
      </c>
      <c r="V77" s="1">
        <f t="shared" si="38"/>
        <v>6.582771979839471</v>
      </c>
      <c r="W77" s="1">
        <f t="shared" si="38"/>
        <v>2.3699767763772277</v>
      </c>
    </row>
    <row r="78" spans="7:23" x14ac:dyDescent="0.2">
      <c r="N78" t="s">
        <v>12</v>
      </c>
      <c r="O78" s="1">
        <v>1</v>
      </c>
      <c r="P78" s="1" t="e">
        <f t="shared" ref="P78" si="39">J55/V55</f>
        <v>#VALUE!</v>
      </c>
      <c r="Q78" s="1">
        <f>AVERAGE(P16:P19)</f>
        <v>2.0084916099164269</v>
      </c>
      <c r="R78" s="1">
        <f>AVERAGE(Q16:Q19)</f>
        <v>2.7931513368350602</v>
      </c>
      <c r="S78" s="1">
        <f t="shared" ref="S78:W78" si="40">AVERAGE(R16:R19)</f>
        <v>3.4262667179095927</v>
      </c>
      <c r="T78" s="1">
        <f t="shared" si="40"/>
        <v>3.9015817013163407</v>
      </c>
      <c r="U78" s="1">
        <f t="shared" si="40"/>
        <v>4.2160764873957639</v>
      </c>
      <c r="V78" s="1">
        <f t="shared" si="40"/>
        <v>4.4583710310815281</v>
      </c>
      <c r="W78" s="1">
        <f t="shared" si="40"/>
        <v>1.1206000147256843</v>
      </c>
    </row>
    <row r="79" spans="7:23" x14ac:dyDescent="0.2">
      <c r="O79" s="1"/>
      <c r="P79" s="1"/>
      <c r="Q79" s="1"/>
      <c r="R79" s="1"/>
      <c r="S79" s="1"/>
      <c r="T79" s="1"/>
      <c r="U79" s="1"/>
      <c r="V79" s="1"/>
      <c r="W79" s="1"/>
    </row>
    <row r="80" spans="7:23" x14ac:dyDescent="0.2">
      <c r="O80" s="1"/>
      <c r="P80" s="1"/>
      <c r="Q80" s="1">
        <f>Q78/Q77</f>
        <v>1.7321208659930079</v>
      </c>
      <c r="R80" s="1">
        <f t="shared" ref="R80:W80" si="41">R78/R77</f>
        <v>1.3614716521577543</v>
      </c>
      <c r="S80" s="1">
        <f t="shared" si="41"/>
        <v>1.1066861491663431</v>
      </c>
      <c r="T80" s="1">
        <f t="shared" si="41"/>
        <v>0.89485877175197748</v>
      </c>
      <c r="U80" s="1">
        <f t="shared" si="41"/>
        <v>0.75106897921698801</v>
      </c>
      <c r="V80" s="1">
        <f t="shared" si="41"/>
        <v>0.67727866691050886</v>
      </c>
      <c r="W80" s="1">
        <f t="shared" si="41"/>
        <v>0.47283164370861291</v>
      </c>
    </row>
    <row r="81" spans="15:23" x14ac:dyDescent="0.2">
      <c r="O81" s="1"/>
      <c r="P81" s="1"/>
      <c r="Q81" s="1"/>
      <c r="R81" s="1"/>
      <c r="S81" s="1"/>
      <c r="T81" s="1"/>
      <c r="U81" s="1"/>
      <c r="V81" s="1"/>
      <c r="W8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38ED-7294-7B46-A6AA-C97D19F098BB}">
  <dimension ref="A1:K42"/>
  <sheetViews>
    <sheetView zoomScale="90" workbookViewId="0">
      <selection activeCell="J8" sqref="A4:J8"/>
    </sheetView>
  </sheetViews>
  <sheetFormatPr baseColWidth="10" defaultRowHeight="16" x14ac:dyDescent="0.2"/>
  <cols>
    <col min="2" max="2" width="15.83203125" customWidth="1"/>
    <col min="3" max="3" width="14.83203125" customWidth="1"/>
    <col min="5" max="5" width="13.6640625" customWidth="1"/>
    <col min="6" max="6" width="12.5" customWidth="1"/>
    <col min="7" max="7" width="12.33203125" customWidth="1"/>
    <col min="10" max="10" width="15.6640625" customWidth="1"/>
  </cols>
  <sheetData>
    <row r="1" spans="1:10" x14ac:dyDescent="0.2">
      <c r="I1" t="s">
        <v>27</v>
      </c>
    </row>
    <row r="3" spans="1:10" x14ac:dyDescent="0.2">
      <c r="A3" t="s">
        <v>32</v>
      </c>
      <c r="C3" t="s">
        <v>31</v>
      </c>
      <c r="E3" t="s">
        <v>24</v>
      </c>
    </row>
    <row r="4" spans="1:10" x14ac:dyDescent="0.2">
      <c r="B4" t="s">
        <v>19</v>
      </c>
      <c r="C4">
        <v>0</v>
      </c>
      <c r="D4" t="s">
        <v>23</v>
      </c>
      <c r="E4">
        <v>64</v>
      </c>
      <c r="F4">
        <v>128</v>
      </c>
      <c r="G4">
        <v>256</v>
      </c>
      <c r="H4">
        <v>512</v>
      </c>
      <c r="I4">
        <v>1024</v>
      </c>
      <c r="J4" t="s">
        <v>20</v>
      </c>
    </row>
    <row r="5" spans="1:10" x14ac:dyDescent="0.2">
      <c r="A5" t="s">
        <v>0</v>
      </c>
      <c r="B5" s="1">
        <v>47517926</v>
      </c>
      <c r="C5" s="1">
        <v>15353935</v>
      </c>
      <c r="D5" s="1"/>
      <c r="E5" s="1">
        <v>9291276</v>
      </c>
      <c r="F5" s="1">
        <v>6451018</v>
      </c>
      <c r="G5" s="1">
        <v>5029550</v>
      </c>
      <c r="H5" s="1">
        <v>4321469</v>
      </c>
      <c r="I5" s="1">
        <v>3967153</v>
      </c>
      <c r="J5" s="1">
        <v>6743038</v>
      </c>
    </row>
    <row r="6" spans="1:10" x14ac:dyDescent="0.2">
      <c r="A6" t="s">
        <v>1</v>
      </c>
      <c r="B6" s="1">
        <v>123961960</v>
      </c>
      <c r="C6" s="1">
        <v>45053427</v>
      </c>
      <c r="D6" s="1"/>
      <c r="E6" s="1">
        <v>23630940</v>
      </c>
      <c r="F6" s="1">
        <v>14646367</v>
      </c>
      <c r="G6" s="1">
        <v>10366996</v>
      </c>
      <c r="H6" s="1">
        <v>8344967</v>
      </c>
      <c r="I6" s="1">
        <v>7592471</v>
      </c>
      <c r="J6" s="1">
        <v>18606518</v>
      </c>
    </row>
    <row r="7" spans="1:10" x14ac:dyDescent="0.2">
      <c r="A7" t="s">
        <v>2</v>
      </c>
      <c r="B7" s="1">
        <v>155009373</v>
      </c>
      <c r="C7" s="1">
        <v>54627723</v>
      </c>
      <c r="D7" s="1"/>
      <c r="E7" s="1">
        <v>33048876</v>
      </c>
      <c r="F7" s="1">
        <v>18194217</v>
      </c>
      <c r="G7" s="1">
        <v>10689185</v>
      </c>
      <c r="H7" s="1">
        <v>7170200</v>
      </c>
      <c r="I7" s="1">
        <v>5566081</v>
      </c>
      <c r="J7" s="1">
        <v>26475681</v>
      </c>
    </row>
    <row r="8" spans="1:10" x14ac:dyDescent="0.2">
      <c r="A8" t="s">
        <v>3</v>
      </c>
      <c r="B8" s="1">
        <v>3390119</v>
      </c>
      <c r="C8" s="1">
        <v>1806680</v>
      </c>
      <c r="D8" s="1"/>
      <c r="E8" s="1">
        <v>605854</v>
      </c>
      <c r="F8" s="1">
        <v>506886</v>
      </c>
      <c r="G8" s="1">
        <v>457402</v>
      </c>
      <c r="H8" s="1">
        <v>432660</v>
      </c>
      <c r="I8" s="1">
        <v>429553</v>
      </c>
      <c r="J8" s="1">
        <v>664498</v>
      </c>
    </row>
    <row r="11" spans="1:10" x14ac:dyDescent="0.2">
      <c r="B11" t="s">
        <v>19</v>
      </c>
      <c r="C11">
        <v>0</v>
      </c>
      <c r="D11">
        <v>32</v>
      </c>
      <c r="E11">
        <v>64</v>
      </c>
      <c r="F11">
        <v>128</v>
      </c>
      <c r="G11">
        <v>256</v>
      </c>
      <c r="H11">
        <v>512</v>
      </c>
      <c r="I11">
        <v>1024</v>
      </c>
      <c r="J11" t="s">
        <v>20</v>
      </c>
    </row>
    <row r="12" spans="1:10" x14ac:dyDescent="0.2">
      <c r="A12" t="s">
        <v>0</v>
      </c>
      <c r="B12" s="1">
        <f>B5/C5</f>
        <v>3.0948369912989731</v>
      </c>
      <c r="C12" s="1">
        <v>1</v>
      </c>
      <c r="D12" s="1">
        <f>D5/C5</f>
        <v>0</v>
      </c>
      <c r="E12">
        <f>E5/C5</f>
        <v>0.60513972476762468</v>
      </c>
      <c r="F12" s="1">
        <f>F5/C5</f>
        <v>0.4201540517137789</v>
      </c>
      <c r="G12" s="1">
        <f>G5/C5</f>
        <v>0.32757400627265909</v>
      </c>
      <c r="H12">
        <f>H5/C5</f>
        <v>0.28145677313340195</v>
      </c>
      <c r="I12" s="1">
        <f>I5/C5</f>
        <v>0.25838021328082994</v>
      </c>
      <c r="J12" s="1">
        <f>J5/C5</f>
        <v>0.43917328033497599</v>
      </c>
    </row>
    <row r="13" spans="1:10" x14ac:dyDescent="0.2">
      <c r="A13" t="s">
        <v>1</v>
      </c>
      <c r="B13" s="1">
        <f>B6/C6</f>
        <v>2.7514435250397269</v>
      </c>
      <c r="C13" s="1">
        <v>1</v>
      </c>
      <c r="D13" s="1">
        <f>D6/C6</f>
        <v>0</v>
      </c>
      <c r="E13">
        <f>E6/C6</f>
        <v>0.52450926763018491</v>
      </c>
      <c r="F13" s="1">
        <f>F6/C6</f>
        <v>0.32508885506090357</v>
      </c>
      <c r="G13" s="1">
        <f>G6/C6</f>
        <v>0.23010449349391335</v>
      </c>
      <c r="H13">
        <f>H6/C6</f>
        <v>0.18522380106623187</v>
      </c>
      <c r="I13" s="1">
        <f>I6/C6</f>
        <v>0.16852149782079839</v>
      </c>
      <c r="J13" s="1">
        <f>J6/C6</f>
        <v>0.41298785106846592</v>
      </c>
    </row>
    <row r="14" spans="1:10" x14ac:dyDescent="0.2">
      <c r="A14" t="s">
        <v>2</v>
      </c>
      <c r="B14" s="1">
        <f>B7/C7</f>
        <v>2.8375587428383202</v>
      </c>
      <c r="C14" s="1">
        <v>1</v>
      </c>
      <c r="D14" s="1">
        <f>D7/C7</f>
        <v>0</v>
      </c>
      <c r="E14">
        <f>E7/C7</f>
        <v>0.60498359047474848</v>
      </c>
      <c r="F14" s="1">
        <f>F7/C7</f>
        <v>0.3330583081414541</v>
      </c>
      <c r="G14" s="1">
        <f>G7/C7</f>
        <v>0.19567326648412564</v>
      </c>
      <c r="H14">
        <f>H7/C7</f>
        <v>0.13125569960146427</v>
      </c>
      <c r="I14" s="1">
        <f>I7/C7</f>
        <v>0.10189114051120161</v>
      </c>
      <c r="J14" s="1">
        <f>J7/C7</f>
        <v>0.48465649941148015</v>
      </c>
    </row>
    <row r="15" spans="1:10" x14ac:dyDescent="0.2">
      <c r="A15" t="s">
        <v>3</v>
      </c>
      <c r="B15" s="1">
        <f>B8/C8</f>
        <v>1.8764357827617508</v>
      </c>
      <c r="C15" s="1">
        <v>1</v>
      </c>
      <c r="D15" s="1">
        <f>D8/C8</f>
        <v>0</v>
      </c>
      <c r="E15">
        <f>E8/C8</f>
        <v>0.33534106759359711</v>
      </c>
      <c r="F15" s="1">
        <f>F8/C8</f>
        <v>0.28056213607279651</v>
      </c>
      <c r="G15" s="1">
        <f>G8/C8</f>
        <v>0.25317267031239621</v>
      </c>
      <c r="H15">
        <f>H8/C8</f>
        <v>0.23947793743219606</v>
      </c>
      <c r="I15" s="1">
        <f>I8/C8</f>
        <v>0.23775820842650608</v>
      </c>
      <c r="J15" s="1">
        <f>J8/C8</f>
        <v>0.3678006066375894</v>
      </c>
    </row>
    <row r="17" spans="1:11" x14ac:dyDescent="0.2">
      <c r="B17" t="s">
        <v>19</v>
      </c>
      <c r="C17">
        <v>0</v>
      </c>
      <c r="D17">
        <v>32</v>
      </c>
      <c r="E17">
        <v>64</v>
      </c>
      <c r="F17">
        <v>128</v>
      </c>
      <c r="G17">
        <v>256</v>
      </c>
      <c r="H17">
        <v>512</v>
      </c>
      <c r="I17">
        <v>1024</v>
      </c>
      <c r="J17" t="s">
        <v>20</v>
      </c>
    </row>
    <row r="18" spans="1:11" x14ac:dyDescent="0.2">
      <c r="A18" t="s">
        <v>0</v>
      </c>
      <c r="B18" s="1">
        <f t="shared" ref="B18:I21" si="0">1/B12</f>
        <v>0.3231187952100435</v>
      </c>
      <c r="C18" s="1">
        <f t="shared" si="0"/>
        <v>1</v>
      </c>
      <c r="D18" s="1" t="e">
        <f t="shared" si="0"/>
        <v>#DIV/0!</v>
      </c>
      <c r="E18" s="1">
        <f t="shared" si="0"/>
        <v>1.6525109145396177</v>
      </c>
      <c r="F18" s="1">
        <f t="shared" si="0"/>
        <v>2.3800793921207477</v>
      </c>
      <c r="G18" s="1">
        <f t="shared" si="0"/>
        <v>3.0527452754222546</v>
      </c>
      <c r="H18" s="1">
        <f t="shared" si="0"/>
        <v>3.5529434551075112</v>
      </c>
      <c r="I18" s="1">
        <f t="shared" si="0"/>
        <v>3.8702654019141689</v>
      </c>
      <c r="J18" s="1">
        <f t="shared" ref="J18:J21" si="1">1/J12</f>
        <v>2.2770055574356842</v>
      </c>
    </row>
    <row r="19" spans="1:11" x14ac:dyDescent="0.2">
      <c r="A19" t="s">
        <v>1</v>
      </c>
      <c r="B19" s="1">
        <f t="shared" si="0"/>
        <v>0.36344558443574138</v>
      </c>
      <c r="C19" s="1">
        <f t="shared" si="0"/>
        <v>1</v>
      </c>
      <c r="D19" s="1" t="e">
        <f t="shared" si="0"/>
        <v>#DIV/0!</v>
      </c>
      <c r="E19" s="1">
        <f t="shared" si="0"/>
        <v>1.9065440054437108</v>
      </c>
      <c r="F19" s="1">
        <f t="shared" si="0"/>
        <v>3.0760820755071889</v>
      </c>
      <c r="G19" s="1">
        <f t="shared" si="0"/>
        <v>4.3458516816250343</v>
      </c>
      <c r="H19" s="1">
        <f t="shared" si="0"/>
        <v>5.3988741956678803</v>
      </c>
      <c r="I19" s="1">
        <f t="shared" si="0"/>
        <v>5.9339610253368109</v>
      </c>
      <c r="J19" s="1">
        <f t="shared" si="1"/>
        <v>2.421378734054378</v>
      </c>
    </row>
    <row r="20" spans="1:11" x14ac:dyDescent="0.2">
      <c r="A20" t="s">
        <v>2</v>
      </c>
      <c r="B20" s="1">
        <f t="shared" si="0"/>
        <v>0.3524156116675603</v>
      </c>
      <c r="C20" s="1">
        <f t="shared" si="0"/>
        <v>1</v>
      </c>
      <c r="D20" s="1" t="e">
        <f t="shared" si="0"/>
        <v>#DIV/0!</v>
      </c>
      <c r="E20" s="1">
        <f t="shared" si="0"/>
        <v>1.6529373949056543</v>
      </c>
      <c r="F20" s="1">
        <f t="shared" si="0"/>
        <v>3.002477270662431</v>
      </c>
      <c r="G20" s="1">
        <f t="shared" si="0"/>
        <v>5.1105601596379895</v>
      </c>
      <c r="H20" s="1">
        <f t="shared" si="0"/>
        <v>7.6187167721960334</v>
      </c>
      <c r="I20" s="1">
        <f t="shared" si="0"/>
        <v>9.8143959816610646</v>
      </c>
      <c r="J20" s="1">
        <f t="shared" si="1"/>
        <v>2.0633170115624222</v>
      </c>
    </row>
    <row r="21" spans="1:11" x14ac:dyDescent="0.2">
      <c r="A21" t="s">
        <v>3</v>
      </c>
      <c r="B21" s="1">
        <f t="shared" si="0"/>
        <v>0.53292524539699049</v>
      </c>
      <c r="C21" s="1">
        <f t="shared" si="0"/>
        <v>1</v>
      </c>
      <c r="D21" s="1" t="e">
        <f t="shared" si="0"/>
        <v>#DIV/0!</v>
      </c>
      <c r="E21" s="1">
        <f t="shared" si="0"/>
        <v>2.9820385769508824</v>
      </c>
      <c r="F21" s="1">
        <f t="shared" si="0"/>
        <v>3.5642728345229497</v>
      </c>
      <c r="G21" s="1">
        <f t="shared" si="0"/>
        <v>3.9498734155075841</v>
      </c>
      <c r="H21" s="1">
        <f t="shared" si="0"/>
        <v>4.1757500115564188</v>
      </c>
      <c r="I21" s="1">
        <f t="shared" si="0"/>
        <v>4.2059536308674366</v>
      </c>
      <c r="J21" s="1">
        <f t="shared" si="1"/>
        <v>2.7188644661082502</v>
      </c>
    </row>
    <row r="22" spans="1:11" x14ac:dyDescent="0.2">
      <c r="D22" s="1" t="e">
        <f>AVERAGE(D18:D21)</f>
        <v>#DIV/0!</v>
      </c>
      <c r="E22" s="1">
        <f t="shared" ref="E22:J22" si="2">AVERAGE(E18:E21)</f>
        <v>2.0485077229599664</v>
      </c>
      <c r="F22" s="1">
        <f t="shared" si="2"/>
        <v>3.0057278932033293</v>
      </c>
      <c r="G22" s="1">
        <f t="shared" si="2"/>
        <v>4.1147576330482156</v>
      </c>
      <c r="H22" s="1">
        <f t="shared" si="2"/>
        <v>5.186571108631961</v>
      </c>
      <c r="I22" s="1">
        <f t="shared" si="2"/>
        <v>5.9561440099448708</v>
      </c>
      <c r="J22" s="1">
        <f t="shared" si="2"/>
        <v>2.3701414422901839</v>
      </c>
    </row>
    <row r="26" spans="1:11" x14ac:dyDescent="0.2">
      <c r="A26" t="s">
        <v>15</v>
      </c>
    </row>
    <row r="27" spans="1:11" x14ac:dyDescent="0.2">
      <c r="A27" s="6"/>
      <c r="B27" s="6" t="s">
        <v>19</v>
      </c>
      <c r="C27" s="6" t="s">
        <v>33</v>
      </c>
      <c r="D27" s="6" t="s">
        <v>22</v>
      </c>
      <c r="E27" s="6" t="s">
        <v>20</v>
      </c>
      <c r="F27" s="6"/>
      <c r="H27" t="s">
        <v>19</v>
      </c>
      <c r="I27" t="s">
        <v>33</v>
      </c>
      <c r="J27" t="s">
        <v>22</v>
      </c>
      <c r="K27" t="s">
        <v>20</v>
      </c>
    </row>
    <row r="28" spans="1:11" x14ac:dyDescent="0.2">
      <c r="A28" s="6" t="s">
        <v>0</v>
      </c>
      <c r="B28" s="4">
        <v>36192</v>
      </c>
      <c r="C28" s="3">
        <v>19140</v>
      </c>
      <c r="D28" s="3">
        <v>23608</v>
      </c>
      <c r="E28" s="3">
        <v>20292</v>
      </c>
      <c r="F28" s="6"/>
      <c r="G28" t="s">
        <v>0</v>
      </c>
      <c r="H28">
        <f>B28/C28</f>
        <v>1.8909090909090909</v>
      </c>
      <c r="I28">
        <v>1</v>
      </c>
      <c r="J28">
        <f>D28/C28</f>
        <v>1.2334378265412749</v>
      </c>
      <c r="K28">
        <f>E28/C28</f>
        <v>1.0601880877742946</v>
      </c>
    </row>
    <row r="29" spans="1:11" x14ac:dyDescent="0.2">
      <c r="A29" s="6" t="s">
        <v>1</v>
      </c>
      <c r="B29" s="4">
        <v>134508</v>
      </c>
      <c r="C29" s="3">
        <v>85588</v>
      </c>
      <c r="D29" s="3">
        <v>85592</v>
      </c>
      <c r="E29" s="3">
        <v>85588</v>
      </c>
      <c r="F29" s="6"/>
      <c r="G29" t="s">
        <v>1</v>
      </c>
      <c r="H29">
        <f t="shared" ref="H29:H31" si="3">B29/C29</f>
        <v>1.5715754545029677</v>
      </c>
      <c r="I29">
        <v>1</v>
      </c>
      <c r="J29">
        <f t="shared" ref="J29:J31" si="4">D29/C29</f>
        <v>1.0000467355236715</v>
      </c>
      <c r="K29">
        <f t="shared" ref="K29:K31" si="5">E29/C29</f>
        <v>1</v>
      </c>
    </row>
    <row r="30" spans="1:11" x14ac:dyDescent="0.2">
      <c r="A30" s="6" t="s">
        <v>2</v>
      </c>
      <c r="B30" s="4">
        <v>68956</v>
      </c>
      <c r="C30" s="3">
        <v>55444</v>
      </c>
      <c r="D30" s="3">
        <v>55448</v>
      </c>
      <c r="E30" s="3">
        <v>55444</v>
      </c>
      <c r="F30" s="6"/>
      <c r="G30" t="s">
        <v>2</v>
      </c>
      <c r="H30">
        <f t="shared" si="3"/>
        <v>1.2437053603636101</v>
      </c>
      <c r="I30">
        <v>1</v>
      </c>
      <c r="J30">
        <f t="shared" si="4"/>
        <v>1.0000721448668928</v>
      </c>
      <c r="K30">
        <f t="shared" si="5"/>
        <v>1</v>
      </c>
    </row>
    <row r="31" spans="1:11" x14ac:dyDescent="0.2">
      <c r="A31" s="6" t="s">
        <v>3</v>
      </c>
      <c r="B31" s="4">
        <v>19392</v>
      </c>
      <c r="C31" s="3">
        <v>4692</v>
      </c>
      <c r="D31" s="6">
        <v>4696</v>
      </c>
      <c r="E31" s="4">
        <v>4692</v>
      </c>
      <c r="F31" s="6"/>
      <c r="G31" t="s">
        <v>3</v>
      </c>
      <c r="H31">
        <f t="shared" si="3"/>
        <v>4.132992327365729</v>
      </c>
      <c r="I31">
        <v>1</v>
      </c>
      <c r="J31">
        <f t="shared" si="4"/>
        <v>1.0008525149190111</v>
      </c>
      <c r="K31">
        <f t="shared" si="5"/>
        <v>1</v>
      </c>
    </row>
    <row r="32" spans="1:11" x14ac:dyDescent="0.2">
      <c r="A32" s="6"/>
      <c r="B32" s="6"/>
      <c r="C32" s="6"/>
      <c r="D32" s="6"/>
      <c r="E32" s="6"/>
      <c r="F32" s="6"/>
      <c r="H32">
        <f>AVERAGE(H28:H31)</f>
        <v>2.2097955582853492</v>
      </c>
      <c r="I32">
        <f t="shared" ref="I32:K32" si="6">AVERAGE(I28:I31)</f>
        <v>1</v>
      </c>
      <c r="J32">
        <f t="shared" si="6"/>
        <v>1.0586023054627125</v>
      </c>
      <c r="K32">
        <f t="shared" si="6"/>
        <v>1.0150470219435737</v>
      </c>
    </row>
    <row r="33" spans="1:11" x14ac:dyDescent="0.2">
      <c r="A33" s="6"/>
      <c r="B33" s="6"/>
      <c r="C33" s="6"/>
      <c r="D33" s="6"/>
      <c r="E33" s="6"/>
      <c r="F33" s="6"/>
    </row>
    <row r="34" spans="1:11" x14ac:dyDescent="0.2">
      <c r="A34" s="6"/>
      <c r="B34" s="6"/>
      <c r="C34" s="6"/>
      <c r="D34" s="6"/>
      <c r="E34" s="6"/>
      <c r="F34" s="6"/>
    </row>
    <row r="35" spans="1:11" x14ac:dyDescent="0.2">
      <c r="A35" s="6"/>
      <c r="B35" s="6"/>
      <c r="C35" s="6"/>
      <c r="D35" s="6"/>
      <c r="E35" s="6"/>
      <c r="F35" s="6"/>
    </row>
    <row r="36" spans="1:11" x14ac:dyDescent="0.2">
      <c r="A36" s="6" t="s">
        <v>16</v>
      </c>
      <c r="B36" s="6"/>
      <c r="C36" s="6"/>
      <c r="D36" s="6"/>
      <c r="E36" s="6"/>
      <c r="F36" s="6"/>
    </row>
    <row r="37" spans="1:11" x14ac:dyDescent="0.2">
      <c r="A37" s="6"/>
      <c r="B37" s="6" t="s">
        <v>19</v>
      </c>
      <c r="C37" s="6" t="s">
        <v>33</v>
      </c>
      <c r="D37" s="6" t="s">
        <v>22</v>
      </c>
      <c r="E37" s="6" t="s">
        <v>20</v>
      </c>
      <c r="F37" s="6"/>
      <c r="H37" t="s">
        <v>19</v>
      </c>
      <c r="I37" t="s">
        <v>33</v>
      </c>
      <c r="J37" t="s">
        <v>22</v>
      </c>
      <c r="K37" t="s">
        <v>20</v>
      </c>
    </row>
    <row r="38" spans="1:11" x14ac:dyDescent="0.2">
      <c r="A38" s="6" t="s">
        <v>0</v>
      </c>
      <c r="B38" s="4">
        <v>144897</v>
      </c>
      <c r="C38" s="4">
        <v>100412</v>
      </c>
      <c r="D38" s="4">
        <v>104070</v>
      </c>
      <c r="E38" s="4">
        <v>106808</v>
      </c>
      <c r="F38" s="6"/>
      <c r="G38" t="s">
        <v>0</v>
      </c>
      <c r="H38">
        <f>B38/C38</f>
        <v>1.4430247380791141</v>
      </c>
      <c r="I38">
        <v>1</v>
      </c>
      <c r="J38">
        <f>D38/C38</f>
        <v>1.0364299087758435</v>
      </c>
      <c r="K38">
        <f>E38/C38</f>
        <v>1.0636975660279648</v>
      </c>
    </row>
    <row r="39" spans="1:11" x14ac:dyDescent="0.2">
      <c r="A39" s="6" t="s">
        <v>1</v>
      </c>
      <c r="B39" s="4">
        <v>418609</v>
      </c>
      <c r="C39" s="4">
        <v>334098</v>
      </c>
      <c r="D39" s="4">
        <v>338022</v>
      </c>
      <c r="E39" s="4">
        <v>340770</v>
      </c>
      <c r="F39" s="6"/>
      <c r="G39" t="s">
        <v>1</v>
      </c>
      <c r="H39">
        <f t="shared" ref="H39:H41" si="7">B39/C39</f>
        <v>1.252952726445534</v>
      </c>
      <c r="I39">
        <v>1</v>
      </c>
      <c r="J39">
        <f t="shared" ref="J39:J41" si="8">D39/C39</f>
        <v>1.01174505683961</v>
      </c>
      <c r="K39">
        <f t="shared" ref="K39:K41" si="9">E39/C39</f>
        <v>1.0199701883878383</v>
      </c>
    </row>
    <row r="40" spans="1:11" x14ac:dyDescent="0.2">
      <c r="A40" s="6" t="s">
        <v>2</v>
      </c>
      <c r="B40" s="5">
        <v>184633</v>
      </c>
      <c r="C40" s="4">
        <v>147760</v>
      </c>
      <c r="D40" s="4">
        <v>152148</v>
      </c>
      <c r="E40" s="4">
        <v>156964</v>
      </c>
      <c r="F40" s="6"/>
      <c r="G40" t="s">
        <v>2</v>
      </c>
      <c r="H40">
        <f t="shared" si="7"/>
        <v>1.2495465619924202</v>
      </c>
      <c r="I40">
        <v>1</v>
      </c>
      <c r="J40">
        <f t="shared" si="8"/>
        <v>1.0296968056307525</v>
      </c>
      <c r="K40">
        <f t="shared" si="9"/>
        <v>1.0622902003248511</v>
      </c>
    </row>
    <row r="41" spans="1:11" x14ac:dyDescent="0.2">
      <c r="A41" s="6" t="s">
        <v>3</v>
      </c>
      <c r="B41" s="4">
        <v>347540</v>
      </c>
      <c r="C41" s="4">
        <v>325172</v>
      </c>
      <c r="D41" s="4">
        <v>326672</v>
      </c>
      <c r="E41" s="4">
        <v>327804</v>
      </c>
      <c r="F41" s="6"/>
      <c r="G41" t="s">
        <v>3</v>
      </c>
      <c r="H41">
        <f t="shared" si="7"/>
        <v>1.0687882105470337</v>
      </c>
      <c r="I41">
        <v>1</v>
      </c>
      <c r="J41">
        <f t="shared" si="8"/>
        <v>1.0046129433038515</v>
      </c>
      <c r="K41">
        <f t="shared" si="9"/>
        <v>1.0080941778504915</v>
      </c>
    </row>
    <row r="42" spans="1:11" x14ac:dyDescent="0.2">
      <c r="A42" s="6"/>
      <c r="B42" s="6"/>
      <c r="C42" s="6"/>
      <c r="D42" s="6"/>
      <c r="E42" s="6"/>
      <c r="F42" s="6"/>
      <c r="H42">
        <f>AVERAGE(H38:H41)</f>
        <v>1.2535780592660255</v>
      </c>
      <c r="I42">
        <f t="shared" ref="I42:K42" si="10">AVERAGE(I38:I41)</f>
        <v>1</v>
      </c>
      <c r="J42">
        <f t="shared" si="10"/>
        <v>1.0206211786375146</v>
      </c>
      <c r="K42">
        <f t="shared" si="10"/>
        <v>1.0385130331477863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459-9109-F74E-A932-070373305BA6}">
  <dimension ref="A1:M22"/>
  <sheetViews>
    <sheetView workbookViewId="0">
      <selection activeCell="U20" sqref="U20"/>
    </sheetView>
  </sheetViews>
  <sheetFormatPr baseColWidth="10" defaultRowHeight="16" x14ac:dyDescent="0.2"/>
  <cols>
    <col min="2" max="2" width="14" customWidth="1"/>
    <col min="3" max="3" width="13.5" customWidth="1"/>
  </cols>
  <sheetData>
    <row r="1" spans="1:11" x14ac:dyDescent="0.2">
      <c r="B1" t="s">
        <v>19</v>
      </c>
      <c r="C1" t="s">
        <v>42</v>
      </c>
      <c r="D1" t="s">
        <v>14</v>
      </c>
      <c r="E1" t="s">
        <v>12</v>
      </c>
      <c r="F1" t="s">
        <v>26</v>
      </c>
    </row>
    <row r="2" spans="1:11" x14ac:dyDescent="0.2">
      <c r="A2" t="s">
        <v>0</v>
      </c>
      <c r="B2" s="1">
        <v>47517926</v>
      </c>
      <c r="C2" s="1">
        <v>15201793</v>
      </c>
      <c r="D2" s="1">
        <v>5908086</v>
      </c>
      <c r="E2" s="1">
        <v>13552623</v>
      </c>
      <c r="F2" s="1">
        <v>6743038</v>
      </c>
    </row>
    <row r="3" spans="1:11" x14ac:dyDescent="0.2">
      <c r="A3" t="s">
        <v>1</v>
      </c>
      <c r="B3" s="1">
        <v>123961960</v>
      </c>
      <c r="C3" s="1">
        <v>45726181</v>
      </c>
      <c r="D3" s="1">
        <v>19318078</v>
      </c>
      <c r="E3" s="1">
        <v>41024052</v>
      </c>
      <c r="F3" s="1">
        <v>18606518</v>
      </c>
      <c r="H3" t="s">
        <v>44</v>
      </c>
    </row>
    <row r="4" spans="1:11" x14ac:dyDescent="0.2">
      <c r="A4" t="s">
        <v>2</v>
      </c>
      <c r="B4" s="1">
        <v>155009373</v>
      </c>
      <c r="C4" s="1">
        <v>54836331</v>
      </c>
      <c r="D4" s="1">
        <v>26695857</v>
      </c>
      <c r="E4" s="1">
        <v>50890652</v>
      </c>
      <c r="F4" s="1">
        <v>26475681</v>
      </c>
    </row>
    <row r="5" spans="1:11" x14ac:dyDescent="0.2">
      <c r="A5" t="s">
        <v>3</v>
      </c>
      <c r="B5" s="1">
        <v>3390119</v>
      </c>
      <c r="C5" s="1">
        <v>1894014</v>
      </c>
      <c r="D5" s="1">
        <v>761955</v>
      </c>
      <c r="E5" s="1">
        <v>1620807</v>
      </c>
      <c r="F5" s="1">
        <v>664498</v>
      </c>
    </row>
    <row r="7" spans="1:11" x14ac:dyDescent="0.2">
      <c r="G7" s="7" t="s">
        <v>41</v>
      </c>
    </row>
    <row r="8" spans="1:11" x14ac:dyDescent="0.2">
      <c r="B8" t="s">
        <v>19</v>
      </c>
      <c r="C8" t="s">
        <v>14</v>
      </c>
      <c r="D8" t="s">
        <v>12</v>
      </c>
      <c r="E8" t="s">
        <v>26</v>
      </c>
      <c r="H8" t="s">
        <v>43</v>
      </c>
      <c r="I8" t="s">
        <v>12</v>
      </c>
      <c r="J8" t="s">
        <v>14</v>
      </c>
      <c r="K8" t="s">
        <v>26</v>
      </c>
    </row>
    <row r="9" spans="1:11" x14ac:dyDescent="0.2">
      <c r="A9" t="s">
        <v>0</v>
      </c>
      <c r="B9" s="1">
        <v>1</v>
      </c>
      <c r="C9" s="1">
        <f>D2/C2</f>
        <v>0.38864402376745955</v>
      </c>
      <c r="D9" s="1">
        <f>E2/C2</f>
        <v>0.89151477065896112</v>
      </c>
      <c r="E9" s="1">
        <f>F2/C2</f>
        <v>0.44356859746741717</v>
      </c>
      <c r="G9" t="s">
        <v>0</v>
      </c>
      <c r="H9" s="1">
        <v>1</v>
      </c>
      <c r="I9" s="1">
        <f>1/D9</f>
        <v>1.1216864071257644</v>
      </c>
      <c r="J9" s="1">
        <f>1/C9</f>
        <v>2.5730486996973299</v>
      </c>
      <c r="K9" s="1">
        <f>1/E9</f>
        <v>2.2544427304132055</v>
      </c>
    </row>
    <row r="10" spans="1:11" x14ac:dyDescent="0.2">
      <c r="A10" t="s">
        <v>1</v>
      </c>
      <c r="B10" s="1">
        <v>1</v>
      </c>
      <c r="C10" s="1">
        <f t="shared" ref="C10:C12" si="0">D3/C3</f>
        <v>0.42247302480826027</v>
      </c>
      <c r="D10" s="1">
        <f t="shared" ref="D10:D12" si="1">E3/C3</f>
        <v>0.89716768605714092</v>
      </c>
      <c r="E10" s="1">
        <f t="shared" ref="E10:E12" si="2">F3/C3</f>
        <v>0.40691169901112012</v>
      </c>
      <c r="G10" t="s">
        <v>1</v>
      </c>
      <c r="H10" s="1">
        <v>1</v>
      </c>
      <c r="I10" s="1">
        <f>1/D10</f>
        <v>1.114618833848982</v>
      </c>
      <c r="J10" s="1">
        <f>1/C10</f>
        <v>2.3670150312054856</v>
      </c>
      <c r="K10" s="1">
        <f>1/E10</f>
        <v>2.4575356334806977</v>
      </c>
    </row>
    <row r="11" spans="1:11" x14ac:dyDescent="0.2">
      <c r="A11" t="s">
        <v>2</v>
      </c>
      <c r="B11" s="1">
        <v>1</v>
      </c>
      <c r="C11" s="1">
        <f t="shared" si="0"/>
        <v>0.48682792070826181</v>
      </c>
      <c r="D11" s="1">
        <f t="shared" si="1"/>
        <v>0.92804626188429706</v>
      </c>
      <c r="E11" s="1">
        <f t="shared" si="2"/>
        <v>0.48281277243001541</v>
      </c>
      <c r="G11" t="s">
        <v>2</v>
      </c>
      <c r="H11" s="1">
        <v>1</v>
      </c>
      <c r="I11" s="1">
        <f>1/D11</f>
        <v>1.0775324906428789</v>
      </c>
      <c r="J11" s="1">
        <f>1/C11</f>
        <v>2.0541139023931692</v>
      </c>
      <c r="K11" s="1">
        <f>1/E11</f>
        <v>2.0711962423176198</v>
      </c>
    </row>
    <row r="12" spans="1:11" x14ac:dyDescent="0.2">
      <c r="A12" t="s">
        <v>3</v>
      </c>
      <c r="B12" s="1">
        <v>1</v>
      </c>
      <c r="C12" s="1">
        <f t="shared" si="0"/>
        <v>0.40229639274049717</v>
      </c>
      <c r="D12" s="1">
        <f t="shared" si="1"/>
        <v>0.85575238620200278</v>
      </c>
      <c r="E12" s="1">
        <f t="shared" si="2"/>
        <v>0.35084112366645653</v>
      </c>
      <c r="G12" t="s">
        <v>3</v>
      </c>
      <c r="H12" s="1">
        <v>1</v>
      </c>
      <c r="I12" s="1">
        <f>1/D12</f>
        <v>1.1685623272851116</v>
      </c>
      <c r="J12" s="1">
        <f>1/C12</f>
        <v>2.4857294722129262</v>
      </c>
      <c r="K12" s="1">
        <f>1/E12</f>
        <v>2.8502930031392117</v>
      </c>
    </row>
    <row r="13" spans="1:11" x14ac:dyDescent="0.2">
      <c r="I13" s="1">
        <f>AVERAGE(I9:I12)</f>
        <v>1.1206000147256843</v>
      </c>
      <c r="J13" s="1">
        <f>AVERAGE(J9:J12)</f>
        <v>2.3699767763772277</v>
      </c>
      <c r="K13" s="1">
        <f t="shared" ref="K13" si="3">AVERAGE(K9:K12)</f>
        <v>2.4083669023376837</v>
      </c>
    </row>
    <row r="17" spans="1:13" x14ac:dyDescent="0.2">
      <c r="C17" t="s">
        <v>19</v>
      </c>
      <c r="D17" t="s">
        <v>14</v>
      </c>
      <c r="E17" t="s">
        <v>12</v>
      </c>
      <c r="F17" t="s">
        <v>26</v>
      </c>
      <c r="J17" t="s">
        <v>43</v>
      </c>
      <c r="K17" t="s">
        <v>47</v>
      </c>
      <c r="L17" t="s">
        <v>12</v>
      </c>
      <c r="M17" t="s">
        <v>26</v>
      </c>
    </row>
    <row r="18" spans="1:13" x14ac:dyDescent="0.2">
      <c r="A18" t="s">
        <v>0</v>
      </c>
      <c r="B18">
        <v>1</v>
      </c>
      <c r="C18" s="1">
        <f>C2/B2</f>
        <v>0.31991701405486428</v>
      </c>
      <c r="D18" s="1">
        <f>D2/B2</f>
        <v>0.12433383561395335</v>
      </c>
      <c r="E18" s="1">
        <f>E2/B2</f>
        <v>0.28521074341502195</v>
      </c>
      <c r="F18" s="1">
        <f>F2/B2</f>
        <v>0.14190514123028011</v>
      </c>
      <c r="H18" t="s">
        <v>0</v>
      </c>
      <c r="J18" s="1">
        <f>1/C18</f>
        <v>3.1258106198393834</v>
      </c>
      <c r="K18" s="1">
        <f>1/D18</f>
        <v>8.0428629508778311</v>
      </c>
      <c r="L18" s="1">
        <f t="shared" ref="K18:M21" si="4">1/E18</f>
        <v>3.5061792835231969</v>
      </c>
      <c r="M18" s="1">
        <f t="shared" si="4"/>
        <v>7.0469610285452946</v>
      </c>
    </row>
    <row r="19" spans="1:13" x14ac:dyDescent="0.2">
      <c r="A19" t="s">
        <v>1</v>
      </c>
      <c r="B19">
        <v>1</v>
      </c>
      <c r="C19" s="1">
        <f t="shared" ref="C19:C21" si="5">C3/B3</f>
        <v>0.36887268481395424</v>
      </c>
      <c r="D19" s="1">
        <f t="shared" ref="D19:D21" si="6">D3/B3</f>
        <v>0.15583875892249527</v>
      </c>
      <c r="E19" s="1">
        <f t="shared" ref="E19:E21" si="7">E3/B3</f>
        <v>0.33094065308422033</v>
      </c>
      <c r="F19" s="1">
        <f t="shared" ref="F19:F21" si="8">F3/B3</f>
        <v>0.15009861089643953</v>
      </c>
      <c r="H19" t="s">
        <v>1</v>
      </c>
      <c r="J19" s="1">
        <f t="shared" ref="J19:J21" si="9">1/C19</f>
        <v>2.7109624571533755</v>
      </c>
      <c r="K19" s="1">
        <f t="shared" si="4"/>
        <v>6.4168888851157959</v>
      </c>
      <c r="L19" s="1">
        <f t="shared" si="4"/>
        <v>3.0216898126006666</v>
      </c>
      <c r="M19" s="1">
        <f t="shared" si="4"/>
        <v>6.6622868394828085</v>
      </c>
    </row>
    <row r="20" spans="1:13" x14ac:dyDescent="0.2">
      <c r="A20" t="s">
        <v>2</v>
      </c>
      <c r="B20">
        <v>1</v>
      </c>
      <c r="C20" s="1">
        <f t="shared" si="5"/>
        <v>0.35376138835165793</v>
      </c>
      <c r="D20" s="1">
        <f t="shared" si="6"/>
        <v>0.17222092111810555</v>
      </c>
      <c r="E20" s="1">
        <f t="shared" si="7"/>
        <v>0.32830693405875527</v>
      </c>
      <c r="F20" s="1">
        <f t="shared" si="8"/>
        <v>0.17080051668875534</v>
      </c>
      <c r="H20" t="s">
        <v>2</v>
      </c>
      <c r="J20" s="1">
        <f t="shared" si="9"/>
        <v>2.8267641210350125</v>
      </c>
      <c r="K20" s="1">
        <f t="shared" si="4"/>
        <v>5.8064954798042256</v>
      </c>
      <c r="L20" s="1">
        <f t="shared" si="4"/>
        <v>3.0459301837987849</v>
      </c>
      <c r="M20" s="1">
        <f t="shared" si="4"/>
        <v>5.8547832254059866</v>
      </c>
    </row>
    <row r="21" spans="1:13" x14ac:dyDescent="0.2">
      <c r="A21" t="s">
        <v>3</v>
      </c>
      <c r="B21">
        <v>1</v>
      </c>
      <c r="C21" s="1">
        <f t="shared" si="5"/>
        <v>0.55868658297835561</v>
      </c>
      <c r="D21" s="1">
        <f t="shared" si="6"/>
        <v>0.2247575970047069</v>
      </c>
      <c r="E21" s="1">
        <f t="shared" si="7"/>
        <v>0.47809737652277101</v>
      </c>
      <c r="F21" s="1">
        <f t="shared" si="8"/>
        <v>0.19601022854949929</v>
      </c>
      <c r="H21" t="s">
        <v>3</v>
      </c>
      <c r="J21" s="1">
        <f t="shared" si="9"/>
        <v>1.789912323773742</v>
      </c>
      <c r="K21" s="1">
        <f t="shared" si="4"/>
        <v>4.4492378158815153</v>
      </c>
      <c r="L21" s="1">
        <f t="shared" si="4"/>
        <v>2.0916241107053462</v>
      </c>
      <c r="M21" s="1">
        <f t="shared" si="4"/>
        <v>5.1017745726849446</v>
      </c>
    </row>
    <row r="22" spans="1:13" x14ac:dyDescent="0.2">
      <c r="K22" s="1">
        <f>AVERAGE(K18:K21)</f>
        <v>6.1788712829198413</v>
      </c>
      <c r="L22" s="1">
        <f>AVERAGE(L18:L21)</f>
        <v>2.9163558476569986</v>
      </c>
      <c r="M22" s="1">
        <f t="shared" ref="M22" si="10">AVERAGE(M18:M21)</f>
        <v>6.1664514165297586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7BE7-24A5-3447-ADD1-3D1DB4D4ED4C}">
  <dimension ref="A1:G15"/>
  <sheetViews>
    <sheetView workbookViewId="0">
      <selection activeCell="K28" sqref="K28"/>
    </sheetView>
  </sheetViews>
  <sheetFormatPr baseColWidth="10" defaultRowHeight="16" x14ac:dyDescent="0.2"/>
  <sheetData>
    <row r="1" spans="1:7" x14ac:dyDescent="0.2">
      <c r="B1" s="10" t="s">
        <v>14</v>
      </c>
      <c r="C1" s="10"/>
      <c r="D1" s="10" t="s">
        <v>20</v>
      </c>
      <c r="E1" s="10"/>
      <c r="F1" s="10" t="s">
        <v>62</v>
      </c>
      <c r="G1" s="10"/>
    </row>
    <row r="2" spans="1:7" x14ac:dyDescent="0.2">
      <c r="B2" t="s">
        <v>58</v>
      </c>
      <c r="C2" t="s">
        <v>59</v>
      </c>
      <c r="D2" t="s">
        <v>58</v>
      </c>
      <c r="E2" t="s">
        <v>60</v>
      </c>
      <c r="F2" t="s">
        <v>58</v>
      </c>
      <c r="G2" t="s">
        <v>60</v>
      </c>
    </row>
    <row r="3" spans="1:7" x14ac:dyDescent="0.2">
      <c r="A3" t="s">
        <v>0</v>
      </c>
      <c r="B3">
        <v>15570060</v>
      </c>
      <c r="C3">
        <v>10103171</v>
      </c>
      <c r="D3">
        <v>6421564</v>
      </c>
      <c r="E3">
        <v>3445092</v>
      </c>
      <c r="F3">
        <v>8399033</v>
      </c>
      <c r="G3">
        <v>4302918</v>
      </c>
    </row>
    <row r="4" spans="1:7" x14ac:dyDescent="0.2">
      <c r="A4" t="s">
        <v>1</v>
      </c>
      <c r="B4">
        <v>46205411</v>
      </c>
      <c r="C4">
        <v>29795670</v>
      </c>
      <c r="D4">
        <v>20327238</v>
      </c>
      <c r="E4">
        <v>10599108</v>
      </c>
      <c r="F4">
        <v>24792781</v>
      </c>
      <c r="G4">
        <v>12473403</v>
      </c>
    </row>
    <row r="5" spans="1:7" x14ac:dyDescent="0.2">
      <c r="A5" t="s">
        <v>2</v>
      </c>
      <c r="B5">
        <v>1</v>
      </c>
      <c r="C5">
        <v>1</v>
      </c>
      <c r="D5">
        <v>27211650</v>
      </c>
      <c r="E5">
        <v>16588239</v>
      </c>
      <c r="F5">
        <v>33663060</v>
      </c>
      <c r="G5">
        <v>18171296</v>
      </c>
    </row>
    <row r="6" spans="1:7" x14ac:dyDescent="0.2">
      <c r="A6" t="s">
        <v>3</v>
      </c>
      <c r="B6">
        <v>1</v>
      </c>
      <c r="C6">
        <v>1</v>
      </c>
      <c r="D6">
        <v>1126379</v>
      </c>
      <c r="E6">
        <v>364592</v>
      </c>
      <c r="F6">
        <v>1039312</v>
      </c>
      <c r="G6">
        <v>274200</v>
      </c>
    </row>
    <row r="11" spans="1:7" x14ac:dyDescent="0.2">
      <c r="A11" t="s">
        <v>61</v>
      </c>
      <c r="B11" t="s">
        <v>63</v>
      </c>
      <c r="C11" t="s">
        <v>20</v>
      </c>
      <c r="D11" t="s">
        <v>22</v>
      </c>
    </row>
    <row r="12" spans="1:7" x14ac:dyDescent="0.2">
      <c r="A12" t="s">
        <v>0</v>
      </c>
      <c r="B12">
        <f>C3/B3</f>
        <v>0.64888452581428713</v>
      </c>
      <c r="C12">
        <f>E3/D3</f>
        <v>0.53648799575928852</v>
      </c>
      <c r="D12">
        <f>G3/F3</f>
        <v>0.51231111962531872</v>
      </c>
    </row>
    <row r="13" spans="1:7" x14ac:dyDescent="0.2">
      <c r="A13" t="s">
        <v>1</v>
      </c>
      <c r="B13">
        <f t="shared" ref="B13:B15" si="0">C4/B4</f>
        <v>0.64485239618364176</v>
      </c>
      <c r="C13">
        <f t="shared" ref="C13:C15" si="1">E4/D4</f>
        <v>0.52142391406053301</v>
      </c>
      <c r="D13">
        <f t="shared" ref="D13:D15" si="2">G4/F4</f>
        <v>0.50310624693534778</v>
      </c>
    </row>
    <row r="14" spans="1:7" x14ac:dyDescent="0.2">
      <c r="A14" t="s">
        <v>2</v>
      </c>
      <c r="B14">
        <f t="shared" si="0"/>
        <v>1</v>
      </c>
      <c r="C14">
        <f t="shared" si="1"/>
        <v>0.60960063061225611</v>
      </c>
      <c r="D14">
        <f t="shared" si="2"/>
        <v>0.53979929335004007</v>
      </c>
    </row>
    <row r="15" spans="1:7" x14ac:dyDescent="0.2">
      <c r="A15" t="s">
        <v>3</v>
      </c>
      <c r="B15">
        <f t="shared" si="0"/>
        <v>1</v>
      </c>
      <c r="C15">
        <f t="shared" si="1"/>
        <v>0.32368501188321158</v>
      </c>
      <c r="D15">
        <f t="shared" si="2"/>
        <v>0.26382837877365029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9EE3-D047-3A48-82F2-4677AEB1505E}">
  <dimension ref="A1:M20"/>
  <sheetViews>
    <sheetView tabSelected="1" workbookViewId="0">
      <selection activeCell="B2" sqref="B2"/>
    </sheetView>
  </sheetViews>
  <sheetFormatPr baseColWidth="10" defaultRowHeight="16" x14ac:dyDescent="0.2"/>
  <cols>
    <col min="10" max="10" width="11" customWidth="1"/>
  </cols>
  <sheetData>
    <row r="1" spans="1:11" x14ac:dyDescent="0.2">
      <c r="B1" s="10" t="s">
        <v>14</v>
      </c>
      <c r="C1" s="10"/>
      <c r="D1" s="10" t="s">
        <v>20</v>
      </c>
      <c r="E1" s="10"/>
      <c r="F1" s="10" t="s">
        <v>62</v>
      </c>
      <c r="G1" s="10"/>
    </row>
    <row r="2" spans="1:11" x14ac:dyDescent="0.2">
      <c r="B2" t="s">
        <v>58</v>
      </c>
      <c r="C2" t="s">
        <v>64</v>
      </c>
      <c r="D2" t="s">
        <v>58</v>
      </c>
      <c r="E2" t="s">
        <v>64</v>
      </c>
      <c r="F2" t="s">
        <v>58</v>
      </c>
      <c r="G2" t="s">
        <v>64</v>
      </c>
    </row>
    <row r="3" spans="1:11" x14ac:dyDescent="0.2">
      <c r="A3" t="s">
        <v>0</v>
      </c>
      <c r="B3">
        <v>15570060</v>
      </c>
      <c r="C3">
        <v>0</v>
      </c>
      <c r="D3">
        <v>6421564</v>
      </c>
      <c r="E3">
        <v>722456</v>
      </c>
      <c r="F3">
        <v>8399033</v>
      </c>
      <c r="G3">
        <v>5086268</v>
      </c>
      <c r="I3" t="s">
        <v>65</v>
      </c>
    </row>
    <row r="4" spans="1:11" x14ac:dyDescent="0.2">
      <c r="A4" t="s">
        <v>1</v>
      </c>
      <c r="B4">
        <v>46205411</v>
      </c>
      <c r="C4">
        <v>0</v>
      </c>
      <c r="D4">
        <v>20327238</v>
      </c>
      <c r="E4">
        <v>2288730</v>
      </c>
      <c r="F4">
        <v>24792781</v>
      </c>
      <c r="G4">
        <v>14737635</v>
      </c>
    </row>
    <row r="5" spans="1:11" x14ac:dyDescent="0.2">
      <c r="A5" t="s">
        <v>2</v>
      </c>
      <c r="B5">
        <v>1</v>
      </c>
      <c r="C5">
        <v>0</v>
      </c>
      <c r="D5">
        <v>27211650</v>
      </c>
      <c r="E5">
        <v>271779</v>
      </c>
      <c r="F5">
        <v>33663060</v>
      </c>
      <c r="G5">
        <v>21726468</v>
      </c>
    </row>
    <row r="6" spans="1:11" x14ac:dyDescent="0.2">
      <c r="A6" t="s">
        <v>3</v>
      </c>
      <c r="B6">
        <v>1</v>
      </c>
      <c r="C6">
        <v>0</v>
      </c>
      <c r="D6">
        <v>1126379</v>
      </c>
      <c r="E6">
        <v>86153</v>
      </c>
      <c r="F6">
        <v>1039312</v>
      </c>
      <c r="G6">
        <v>146435</v>
      </c>
    </row>
    <row r="7" spans="1:11" x14ac:dyDescent="0.2">
      <c r="A7" t="s">
        <v>0</v>
      </c>
      <c r="B7">
        <v>1</v>
      </c>
      <c r="C7">
        <v>0</v>
      </c>
      <c r="D7">
        <v>13939870</v>
      </c>
      <c r="E7">
        <v>2689647</v>
      </c>
      <c r="F7">
        <v>7644443</v>
      </c>
      <c r="G7">
        <v>827811</v>
      </c>
      <c r="I7" t="s">
        <v>9</v>
      </c>
    </row>
    <row r="8" spans="1:11" x14ac:dyDescent="0.2">
      <c r="A8" t="s">
        <v>1</v>
      </c>
      <c r="B8">
        <v>1</v>
      </c>
      <c r="C8">
        <v>0</v>
      </c>
      <c r="D8">
        <v>41520222</v>
      </c>
      <c r="E8">
        <v>7646910</v>
      </c>
      <c r="F8">
        <v>23031929</v>
      </c>
      <c r="G8">
        <v>2493022</v>
      </c>
    </row>
    <row r="9" spans="1:11" x14ac:dyDescent="0.2">
      <c r="A9" t="s">
        <v>2</v>
      </c>
      <c r="B9">
        <v>1</v>
      </c>
      <c r="C9">
        <v>0</v>
      </c>
      <c r="D9">
        <v>1</v>
      </c>
      <c r="E9">
        <v>0</v>
      </c>
      <c r="F9">
        <v>14484919</v>
      </c>
      <c r="G9">
        <v>6215112</v>
      </c>
    </row>
    <row r="10" spans="1:11" x14ac:dyDescent="0.2">
      <c r="A10" t="s">
        <v>3</v>
      </c>
      <c r="B10">
        <v>1</v>
      </c>
      <c r="C10">
        <v>0</v>
      </c>
      <c r="D10">
        <v>1988809</v>
      </c>
      <c r="E10">
        <v>267335</v>
      </c>
      <c r="F10">
        <v>960058</v>
      </c>
      <c r="G10">
        <v>102322</v>
      </c>
    </row>
    <row r="16" spans="1:11" x14ac:dyDescent="0.2">
      <c r="A16" t="s">
        <v>61</v>
      </c>
      <c r="B16" t="s">
        <v>63</v>
      </c>
      <c r="C16" t="s">
        <v>20</v>
      </c>
      <c r="D16" t="s">
        <v>22</v>
      </c>
      <c r="H16" t="s">
        <v>61</v>
      </c>
      <c r="I16" t="s">
        <v>63</v>
      </c>
      <c r="J16" t="s">
        <v>20</v>
      </c>
      <c r="K16" t="s">
        <v>22</v>
      </c>
    </row>
    <row r="17" spans="1:13" x14ac:dyDescent="0.2">
      <c r="A17" t="s">
        <v>0</v>
      </c>
      <c r="B17">
        <f>C3/B3</f>
        <v>0</v>
      </c>
      <c r="C17">
        <f>E3/D3</f>
        <v>0.11250467954535687</v>
      </c>
      <c r="D17">
        <f>G3/F3</f>
        <v>0.60557780877870104</v>
      </c>
      <c r="F17" t="s">
        <v>65</v>
      </c>
      <c r="H17" t="s">
        <v>0</v>
      </c>
      <c r="I17">
        <f>C7/B7</f>
        <v>0</v>
      </c>
      <c r="J17">
        <f>E7/D7</f>
        <v>0.1929463474193088</v>
      </c>
      <c r="K17">
        <f>G7/F7</f>
        <v>0.10828925011279435</v>
      </c>
      <c r="M17" t="s">
        <v>9</v>
      </c>
    </row>
    <row r="18" spans="1:13" x14ac:dyDescent="0.2">
      <c r="A18" t="s">
        <v>1</v>
      </c>
      <c r="B18">
        <f>C4/B4</f>
        <v>0</v>
      </c>
      <c r="C18">
        <f>E4/D4</f>
        <v>0.1125942442352473</v>
      </c>
      <c r="D18">
        <f>G4/F4</f>
        <v>0.59443250839831163</v>
      </c>
      <c r="H18" t="s">
        <v>1</v>
      </c>
      <c r="I18">
        <f>C8/B8</f>
        <v>0</v>
      </c>
      <c r="J18">
        <f>E8/D8</f>
        <v>0.18417314820715555</v>
      </c>
      <c r="K18">
        <f>G8/F8</f>
        <v>0.10824199744624083</v>
      </c>
    </row>
    <row r="19" spans="1:13" x14ac:dyDescent="0.2">
      <c r="A19" t="s">
        <v>2</v>
      </c>
      <c r="B19">
        <f>C5/B5</f>
        <v>0</v>
      </c>
      <c r="C19">
        <f>E5/D5</f>
        <v>9.9875972239831107E-3</v>
      </c>
      <c r="D19">
        <f>G5/F5</f>
        <v>0.64540977558189894</v>
      </c>
      <c r="H19" t="s">
        <v>2</v>
      </c>
      <c r="I19">
        <f>C9/B9</f>
        <v>0</v>
      </c>
      <c r="J19">
        <f>E9/D9</f>
        <v>0</v>
      </c>
      <c r="K19">
        <f>G9/F9</f>
        <v>0.42907468105275565</v>
      </c>
    </row>
    <row r="20" spans="1:13" x14ac:dyDescent="0.2">
      <c r="A20" t="s">
        <v>3</v>
      </c>
      <c r="B20">
        <f>C6/B6</f>
        <v>0</v>
      </c>
      <c r="C20">
        <f>E6/D6</f>
        <v>7.6486688761065319E-2</v>
      </c>
      <c r="D20">
        <f>G6/F6</f>
        <v>0.14089609279985221</v>
      </c>
      <c r="H20" t="s">
        <v>3</v>
      </c>
      <c r="I20">
        <f>C10/B10</f>
        <v>0</v>
      </c>
      <c r="J20">
        <f>E10/D10</f>
        <v>0.13441964512429297</v>
      </c>
      <c r="K20">
        <f>G10/F10</f>
        <v>0.10657897752010816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E63A-758A-D547-B42D-9A3A3B31956D}">
  <dimension ref="A1:O16"/>
  <sheetViews>
    <sheetView zoomScaleNormal="100" workbookViewId="0">
      <selection activeCell="F11" sqref="F11"/>
    </sheetView>
  </sheetViews>
  <sheetFormatPr baseColWidth="10" defaultRowHeight="16" x14ac:dyDescent="0.2"/>
  <cols>
    <col min="2" max="2" width="13.33203125" customWidth="1"/>
    <col min="9" max="9" width="12.33203125" customWidth="1"/>
  </cols>
  <sheetData>
    <row r="1" spans="1:15" x14ac:dyDescent="0.2">
      <c r="A1" t="s">
        <v>45</v>
      </c>
    </row>
    <row r="2" spans="1:15" x14ac:dyDescent="0.2">
      <c r="C2" t="s">
        <v>18</v>
      </c>
      <c r="E2" t="s">
        <v>52</v>
      </c>
      <c r="F2" t="s">
        <v>50</v>
      </c>
    </row>
    <row r="3" spans="1:15" x14ac:dyDescent="0.2">
      <c r="B3" t="s">
        <v>46</v>
      </c>
      <c r="C3" t="s">
        <v>47</v>
      </c>
      <c r="D3" t="s">
        <v>48</v>
      </c>
      <c r="E3" t="s">
        <v>49</v>
      </c>
      <c r="F3" t="s">
        <v>51</v>
      </c>
    </row>
    <row r="4" spans="1:15" x14ac:dyDescent="0.2">
      <c r="A4" t="s">
        <v>0</v>
      </c>
      <c r="B4" s="1">
        <v>47517926</v>
      </c>
      <c r="C4" s="1">
        <v>15201793</v>
      </c>
      <c r="D4" s="1">
        <v>5908086</v>
      </c>
      <c r="E4" s="1">
        <f>F4*1.0945</f>
        <v>7987140.0180000002</v>
      </c>
      <c r="F4" s="1">
        <v>7297524</v>
      </c>
    </row>
    <row r="5" spans="1:15" x14ac:dyDescent="0.2">
      <c r="A5" t="s">
        <v>1</v>
      </c>
      <c r="B5" s="1">
        <v>123961960</v>
      </c>
      <c r="C5" s="1">
        <v>45726181</v>
      </c>
      <c r="D5" s="1">
        <v>19318078</v>
      </c>
      <c r="E5" s="1">
        <f>F5*1.0781</f>
        <v>24312209.3818</v>
      </c>
      <c r="F5" s="1">
        <v>22550978</v>
      </c>
    </row>
    <row r="6" spans="1:15" x14ac:dyDescent="0.2">
      <c r="A6" t="s">
        <v>2</v>
      </c>
      <c r="B6" s="1">
        <v>155009373</v>
      </c>
      <c r="C6" s="1">
        <v>54836331</v>
      </c>
      <c r="D6" s="1">
        <v>26695857</v>
      </c>
      <c r="E6" s="1">
        <f>F6*1.5908</f>
        <v>22398082.208000001</v>
      </c>
      <c r="F6" s="1">
        <v>14079760</v>
      </c>
    </row>
    <row r="7" spans="1:15" x14ac:dyDescent="0.2">
      <c r="A7" t="s">
        <v>3</v>
      </c>
      <c r="B7" s="1">
        <v>3390119</v>
      </c>
      <c r="C7" s="1">
        <v>1894014</v>
      </c>
      <c r="D7" s="1">
        <v>761955</v>
      </c>
      <c r="E7" s="1">
        <f>F7*1.7579</f>
        <v>1051276.9369999999</v>
      </c>
      <c r="F7">
        <v>598030</v>
      </c>
    </row>
    <row r="10" spans="1:15" x14ac:dyDescent="0.2">
      <c r="B10" t="str">
        <f>B3</f>
        <v>No Kernel</v>
      </c>
      <c r="C10" t="str">
        <f t="shared" ref="C10:E10" si="0">C3</f>
        <v>muRiscV</v>
      </c>
      <c r="D10" t="str">
        <f t="shared" si="0"/>
        <v>P+murisc</v>
      </c>
      <c r="E10" t="str">
        <f t="shared" si="0"/>
        <v xml:space="preserve">V+nmsis </v>
      </c>
      <c r="F10" t="s">
        <v>51</v>
      </c>
      <c r="K10" t="s">
        <v>55</v>
      </c>
      <c r="L10" t="s">
        <v>53</v>
      </c>
      <c r="M10" t="s">
        <v>54</v>
      </c>
      <c r="N10" t="s">
        <v>56</v>
      </c>
      <c r="O10" t="s">
        <v>57</v>
      </c>
    </row>
    <row r="11" spans="1:15" x14ac:dyDescent="0.2">
      <c r="A11" t="s">
        <v>0</v>
      </c>
      <c r="B11" s="1">
        <f>B5/B5</f>
        <v>1</v>
      </c>
      <c r="C11" s="1">
        <f>C4/B4</f>
        <v>0.31991701405486428</v>
      </c>
      <c r="D11" s="1">
        <f>D4/B4</f>
        <v>0.12433383561395335</v>
      </c>
      <c r="E11" s="1">
        <f>E4/B4</f>
        <v>0.16808688194850929</v>
      </c>
      <c r="F11">
        <f>F4/B4</f>
        <v>0.15357412695158454</v>
      </c>
      <c r="J11" t="s">
        <v>0</v>
      </c>
      <c r="K11" s="1">
        <f>1/B11</f>
        <v>1</v>
      </c>
      <c r="L11" s="1">
        <f>1/C11</f>
        <v>3.1258106198393834</v>
      </c>
      <c r="M11" s="1">
        <f>1/D11</f>
        <v>8.0428629508778311</v>
      </c>
      <c r="N11" s="1">
        <f>1/E11</f>
        <v>5.9493042431849847</v>
      </c>
      <c r="O11" s="1">
        <f>1/F11</f>
        <v>6.5115134941659667</v>
      </c>
    </row>
    <row r="12" spans="1:15" x14ac:dyDescent="0.2">
      <c r="A12" t="s">
        <v>1</v>
      </c>
      <c r="B12" s="1">
        <f t="shared" ref="B12:B13" si="1">B6/B6</f>
        <v>1</v>
      </c>
      <c r="C12" s="1">
        <f t="shared" ref="C12:C14" si="2">C5/B5</f>
        <v>0.36887268481395424</v>
      </c>
      <c r="D12" s="1">
        <f t="shared" ref="D12:D14" si="3">D5/B5</f>
        <v>0.15583875892249527</v>
      </c>
      <c r="E12" s="1">
        <f t="shared" ref="E12:E14" si="4">E5/B5</f>
        <v>0.19612637120129434</v>
      </c>
      <c r="F12">
        <f t="shared" ref="F12:F14" si="5">F5/B5</f>
        <v>0.18191853371792444</v>
      </c>
      <c r="J12" t="s">
        <v>1</v>
      </c>
      <c r="K12" s="1">
        <f t="shared" ref="K12:N14" si="6">1/B12</f>
        <v>1</v>
      </c>
      <c r="L12" s="1">
        <f t="shared" si="6"/>
        <v>2.7109624571533755</v>
      </c>
      <c r="M12" s="1">
        <f t="shared" si="6"/>
        <v>6.4168888851157959</v>
      </c>
      <c r="N12" s="1">
        <f t="shared" si="6"/>
        <v>5.0987533898419493</v>
      </c>
      <c r="O12" s="1">
        <f t="shared" ref="O12:O14" si="7">1/F12</f>
        <v>5.4969660295886058</v>
      </c>
    </row>
    <row r="13" spans="1:15" x14ac:dyDescent="0.2">
      <c r="A13" t="s">
        <v>2</v>
      </c>
      <c r="B13" s="1">
        <f t="shared" si="1"/>
        <v>1</v>
      </c>
      <c r="C13" s="1">
        <f t="shared" si="2"/>
        <v>0.35376138835165793</v>
      </c>
      <c r="D13" s="1">
        <f t="shared" si="3"/>
        <v>0.17222092111810555</v>
      </c>
      <c r="E13" s="1">
        <f t="shared" si="4"/>
        <v>0.14449501842704698</v>
      </c>
      <c r="F13">
        <f t="shared" si="5"/>
        <v>9.083166861142003E-2</v>
      </c>
      <c r="J13" t="s">
        <v>2</v>
      </c>
      <c r="K13" s="1">
        <f t="shared" si="6"/>
        <v>1</v>
      </c>
      <c r="L13" s="1">
        <f t="shared" si="6"/>
        <v>2.8267641210350125</v>
      </c>
      <c r="M13" s="1">
        <f t="shared" si="6"/>
        <v>5.8064954798042256</v>
      </c>
      <c r="N13" s="1">
        <f t="shared" si="6"/>
        <v>6.9206538113622411</v>
      </c>
      <c r="O13" s="1">
        <f t="shared" si="7"/>
        <v>11.009376083115054</v>
      </c>
    </row>
    <row r="14" spans="1:15" x14ac:dyDescent="0.2">
      <c r="A14" t="s">
        <v>3</v>
      </c>
      <c r="B14" s="1">
        <v>1</v>
      </c>
      <c r="C14" s="1">
        <f t="shared" si="2"/>
        <v>0.55868658297835561</v>
      </c>
      <c r="D14" s="1">
        <f t="shared" si="3"/>
        <v>0.2247575970047069</v>
      </c>
      <c r="E14" s="1">
        <f t="shared" si="4"/>
        <v>0.31010030532851501</v>
      </c>
      <c r="F14">
        <f t="shared" si="5"/>
        <v>0.17640383715143923</v>
      </c>
      <c r="J14" t="s">
        <v>3</v>
      </c>
      <c r="K14" s="1">
        <f t="shared" si="6"/>
        <v>1</v>
      </c>
      <c r="L14" s="1">
        <f t="shared" si="6"/>
        <v>1.789912323773742</v>
      </c>
      <c r="M14" s="1">
        <f t="shared" si="6"/>
        <v>4.4492378158815153</v>
      </c>
      <c r="N14" s="1">
        <f t="shared" si="6"/>
        <v>3.2247630293063301</v>
      </c>
      <c r="O14" s="1">
        <f t="shared" si="7"/>
        <v>5.6688109292175977</v>
      </c>
    </row>
    <row r="16" spans="1:15" x14ac:dyDescent="0.2">
      <c r="C16" s="1">
        <f>AVERAGE(C11:C14)</f>
        <v>0.400309417549708</v>
      </c>
      <c r="D16" s="1">
        <f>AVERAGE(D11:D14)</f>
        <v>0.16928777816481527</v>
      </c>
      <c r="E16" s="1">
        <f>AVERAGE(E11:E14)</f>
        <v>0.20470214422634142</v>
      </c>
      <c r="F16">
        <f>AVERAGE(F11:F14)</f>
        <v>0.15068204160809207</v>
      </c>
      <c r="L16" s="1">
        <f>AVERAGE(L11:L14)</f>
        <v>2.6133623804503783</v>
      </c>
      <c r="M16" s="1">
        <f>AVERAGE(M11:M14)</f>
        <v>6.1788712829198413</v>
      </c>
      <c r="N16" s="1">
        <f>AVERAGE(N11:N14)</f>
        <v>5.2983686184238765</v>
      </c>
      <c r="O16" s="1">
        <f>AVERAGE(O11:O14)</f>
        <v>7.1716666340218058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3558-7BF8-ED42-8588-9430C6ACF2A6}">
  <dimension ref="A1:J13"/>
  <sheetViews>
    <sheetView workbookViewId="0">
      <selection activeCell="I6" sqref="A1:I6"/>
    </sheetView>
  </sheetViews>
  <sheetFormatPr baseColWidth="10" defaultRowHeight="16" x14ac:dyDescent="0.2"/>
  <cols>
    <col min="2" max="2" width="14" customWidth="1"/>
    <col min="3" max="3" width="14.1640625" customWidth="1"/>
    <col min="4" max="4" width="12.83203125" customWidth="1"/>
    <col min="5" max="5" width="12.5" customWidth="1"/>
    <col min="6" max="6" width="13.83203125" customWidth="1"/>
    <col min="7" max="7" width="14" customWidth="1"/>
    <col min="8" max="8" width="13.1640625" customWidth="1"/>
    <col min="9" max="9" width="14.1640625" customWidth="1"/>
  </cols>
  <sheetData>
    <row r="1" spans="1:10" x14ac:dyDescent="0.2">
      <c r="D1" t="s">
        <v>66</v>
      </c>
    </row>
    <row r="2" spans="1:10" x14ac:dyDescent="0.2">
      <c r="B2" t="s">
        <v>19</v>
      </c>
      <c r="C2" t="s">
        <v>14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20</v>
      </c>
    </row>
    <row r="3" spans="1:10" x14ac:dyDescent="0.2">
      <c r="A3" t="s">
        <v>0</v>
      </c>
      <c r="B3" s="1">
        <v>47517926</v>
      </c>
      <c r="C3" s="1">
        <v>15201793</v>
      </c>
      <c r="D3" s="8">
        <f>E3*1.8453</f>
        <v>14798167.449899999</v>
      </c>
      <c r="E3" s="1">
        <v>8019383</v>
      </c>
      <c r="F3" s="1">
        <v>4801156</v>
      </c>
      <c r="G3" s="1">
        <v>3227973</v>
      </c>
      <c r="H3" s="1">
        <v>2444482</v>
      </c>
      <c r="I3" s="1">
        <v>2014773</v>
      </c>
      <c r="J3" s="1">
        <v>5908086</v>
      </c>
    </row>
    <row r="4" spans="1:10" x14ac:dyDescent="0.2">
      <c r="A4" t="s">
        <v>1</v>
      </c>
      <c r="B4" s="1">
        <v>123961960</v>
      </c>
      <c r="C4" s="1">
        <v>45726181</v>
      </c>
      <c r="D4" s="8">
        <f>E4*1.794</f>
        <v>43576726.439999998</v>
      </c>
      <c r="E4" s="1">
        <v>24290260</v>
      </c>
      <c r="F4" s="1">
        <v>15304948</v>
      </c>
      <c r="G4" s="1">
        <v>11025396</v>
      </c>
      <c r="H4" s="1">
        <v>9003493</v>
      </c>
      <c r="I4" s="1">
        <v>8251395</v>
      </c>
      <c r="J4" s="1">
        <v>19318078</v>
      </c>
    </row>
    <row r="5" spans="1:10" x14ac:dyDescent="0.2">
      <c r="A5" t="s">
        <v>2</v>
      </c>
      <c r="B5" s="1">
        <v>155009373</v>
      </c>
      <c r="C5" s="1">
        <v>54836331</v>
      </c>
      <c r="D5" s="8">
        <f>E5*1.918</f>
        <v>63784658.923999995</v>
      </c>
      <c r="E5" s="1">
        <v>33255818</v>
      </c>
      <c r="F5" s="1">
        <v>18400919</v>
      </c>
      <c r="G5" s="1">
        <v>10895792</v>
      </c>
      <c r="H5" s="1">
        <v>7376832</v>
      </c>
      <c r="I5" s="1">
        <v>5772813</v>
      </c>
      <c r="J5" s="1">
        <v>26695857</v>
      </c>
    </row>
    <row r="6" spans="1:10" x14ac:dyDescent="0.2">
      <c r="A6" t="s">
        <v>3</v>
      </c>
      <c r="B6" s="1">
        <v>3390119</v>
      </c>
      <c r="C6" s="1">
        <v>1894014</v>
      </c>
      <c r="D6" s="8">
        <f>E6*1.633</f>
        <v>1112873.17</v>
      </c>
      <c r="E6" s="1">
        <v>681490</v>
      </c>
      <c r="F6" s="1">
        <v>582802</v>
      </c>
      <c r="G6" s="1">
        <v>533458</v>
      </c>
      <c r="H6" s="1">
        <v>508786</v>
      </c>
      <c r="I6" s="1">
        <v>505714</v>
      </c>
      <c r="J6" s="1">
        <v>761955</v>
      </c>
    </row>
    <row r="10" spans="1:10" x14ac:dyDescent="0.2">
      <c r="A10" t="s">
        <v>0</v>
      </c>
      <c r="B10" s="1">
        <v>47517926</v>
      </c>
      <c r="C10" s="1">
        <v>16572676</v>
      </c>
      <c r="D10" s="8">
        <f>E10*1.0945</f>
        <v>7987140.0180000002</v>
      </c>
      <c r="E10" s="1">
        <v>7297524</v>
      </c>
      <c r="F10" s="1">
        <v>6837888</v>
      </c>
      <c r="G10" s="1">
        <v>6687268</v>
      </c>
      <c r="H10" s="1">
        <v>6656449</v>
      </c>
      <c r="I10" s="1">
        <v>6640622</v>
      </c>
      <c r="J10" s="1">
        <v>13552623</v>
      </c>
    </row>
    <row r="11" spans="1:10" x14ac:dyDescent="0.2">
      <c r="A11" t="s">
        <v>1</v>
      </c>
      <c r="B11" s="1">
        <v>123961960</v>
      </c>
      <c r="C11" s="1">
        <v>49753116</v>
      </c>
      <c r="D11" s="8">
        <f>E11*1.0781</f>
        <v>24312209.3818</v>
      </c>
      <c r="E11" s="1">
        <v>22550978</v>
      </c>
      <c r="F11" s="1">
        <v>21449753</v>
      </c>
      <c r="G11" s="1">
        <v>21046118</v>
      </c>
      <c r="H11" s="1">
        <v>20947968</v>
      </c>
      <c r="I11" s="1">
        <v>20908141</v>
      </c>
      <c r="J11" s="1">
        <v>41024052</v>
      </c>
    </row>
    <row r="12" spans="1:10" x14ac:dyDescent="0.2">
      <c r="A12" t="s">
        <v>2</v>
      </c>
      <c r="B12" s="1">
        <v>155009373</v>
      </c>
      <c r="C12" s="1">
        <v>63878207</v>
      </c>
      <c r="D12" s="8">
        <f>E12*1.5908</f>
        <v>22398082.208000001</v>
      </c>
      <c r="E12" s="1">
        <v>14079760</v>
      </c>
      <c r="F12" s="1">
        <v>9785940</v>
      </c>
      <c r="G12" s="1">
        <v>7792962</v>
      </c>
      <c r="H12" s="1">
        <v>6807480</v>
      </c>
      <c r="I12" s="1">
        <v>6102501</v>
      </c>
      <c r="J12" s="1">
        <v>50890652</v>
      </c>
    </row>
    <row r="13" spans="1:10" x14ac:dyDescent="0.2">
      <c r="A13" t="s">
        <v>3</v>
      </c>
      <c r="B13" s="1">
        <v>3390119</v>
      </c>
      <c r="C13" s="1">
        <v>1888854</v>
      </c>
      <c r="D13" s="8">
        <f>E13*1.7579</f>
        <v>1051276.9369999999</v>
      </c>
      <c r="E13" s="9">
        <v>598030</v>
      </c>
      <c r="F13" s="1">
        <v>505538</v>
      </c>
      <c r="G13" s="1">
        <v>459292</v>
      </c>
      <c r="H13" s="1">
        <v>436169</v>
      </c>
      <c r="I13" s="1">
        <v>433275</v>
      </c>
      <c r="J13" s="1">
        <v>1620807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Backend Perf</vt:lpstr>
      <vt:lpstr>Kernel perf</vt:lpstr>
      <vt:lpstr>HW tflmi</vt:lpstr>
      <vt:lpstr>HW tvm byoc</vt:lpstr>
      <vt:lpstr>Pext</vt:lpstr>
      <vt:lpstr>RV32E-things</vt:lpstr>
      <vt:lpstr>Instr-things</vt:lpstr>
      <vt:lpstr>Total</vt:lpstr>
      <vt:lpstr>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Mathias Støle</dc:creator>
  <cp:lastModifiedBy>Martin Mathias Støle</cp:lastModifiedBy>
  <dcterms:created xsi:type="dcterms:W3CDTF">2023-11-05T20:06:09Z</dcterms:created>
  <dcterms:modified xsi:type="dcterms:W3CDTF">2023-12-13T16:34:53Z</dcterms:modified>
</cp:coreProperties>
</file>