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28209"/>
  <workbookPr/>
  <mc:AlternateContent>
    <mc:Choice Requires="x15">
      <x15ac:absPath xmlns:x15ac="http://schemas.microsoft.com/office/spreadsheetml/2010/11/ac" url="/Users/jakubjanickovic/Desktop/"/>
    </mc:Choice>
  </mc:AlternateContent>
  <bookViews>
    <workbookView xWindow="1200" yWindow="1180" windowWidth="27600" windowHeight="16880" tabRatio="500"/>
  </bookViews>
  <sheets>
    <sheet name="Sheet1" sheetId="1" r:id="rId1"/>
  </sheets>
  <externalReferences>
    <externalReference r:id="rId2"/>
  </externalReferences>
  <calcPr calcId="150000" concurrentCalc="0" fullCalcOn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3" i="1" l="1"/>
  <c r="F93" i="1"/>
  <c r="E93" i="1"/>
  <c r="A93" i="1"/>
  <c r="D92" i="1"/>
  <c r="F92" i="1"/>
  <c r="E92" i="1"/>
  <c r="A92" i="1"/>
  <c r="D91" i="1"/>
  <c r="F91" i="1"/>
  <c r="E91" i="1"/>
  <c r="A91" i="1"/>
  <c r="D90" i="1"/>
  <c r="F90" i="1"/>
  <c r="E90" i="1"/>
  <c r="A90"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F89" i="1"/>
  <c r="E89" i="1"/>
  <c r="A89" i="1"/>
  <c r="F88" i="1"/>
  <c r="E88" i="1"/>
  <c r="A88" i="1"/>
  <c r="F87" i="1"/>
  <c r="E87" i="1"/>
  <c r="A87" i="1"/>
  <c r="F86" i="1"/>
  <c r="E86" i="1"/>
  <c r="A86" i="1"/>
  <c r="F85" i="1"/>
  <c r="E85" i="1"/>
  <c r="A85" i="1"/>
  <c r="F84" i="1"/>
  <c r="E84" i="1"/>
  <c r="A84" i="1"/>
  <c r="F83" i="1"/>
  <c r="E83" i="1"/>
  <c r="A83" i="1"/>
  <c r="F82" i="1"/>
  <c r="E82" i="1"/>
  <c r="A82" i="1"/>
  <c r="F81" i="1"/>
  <c r="E81" i="1"/>
  <c r="A81" i="1"/>
  <c r="F80" i="1"/>
  <c r="E80" i="1"/>
  <c r="A80" i="1"/>
  <c r="F79" i="1"/>
  <c r="E79" i="1"/>
  <c r="A79" i="1"/>
  <c r="F78" i="1"/>
  <c r="E78" i="1"/>
  <c r="A78" i="1"/>
  <c r="F77" i="1"/>
  <c r="E77" i="1"/>
  <c r="A77" i="1"/>
  <c r="F76" i="1"/>
  <c r="E76" i="1"/>
  <c r="A76" i="1"/>
  <c r="F75" i="1"/>
  <c r="E75" i="1"/>
  <c r="A75" i="1"/>
  <c r="F74" i="1"/>
  <c r="E74" i="1"/>
  <c r="A74" i="1"/>
  <c r="F73" i="1"/>
  <c r="E73" i="1"/>
  <c r="A73" i="1"/>
  <c r="F72" i="1"/>
  <c r="E72" i="1"/>
  <c r="A72" i="1"/>
  <c r="F71" i="1"/>
  <c r="E71" i="1"/>
  <c r="A71" i="1"/>
  <c r="F70" i="1"/>
  <c r="E70" i="1"/>
  <c r="A70" i="1"/>
  <c r="F69" i="1"/>
  <c r="E69" i="1"/>
  <c r="A69" i="1"/>
  <c r="F68" i="1"/>
  <c r="E68" i="1"/>
  <c r="A68" i="1"/>
  <c r="F67" i="1"/>
  <c r="E67" i="1"/>
  <c r="A67" i="1"/>
  <c r="F66" i="1"/>
  <c r="E66" i="1"/>
  <c r="A66" i="1"/>
  <c r="F65" i="1"/>
  <c r="E65" i="1"/>
  <c r="A65" i="1"/>
  <c r="F64" i="1"/>
  <c r="E64" i="1"/>
  <c r="A64" i="1"/>
  <c r="F63" i="1"/>
  <c r="E63" i="1"/>
  <c r="A63" i="1"/>
  <c r="F62" i="1"/>
  <c r="E62" i="1"/>
  <c r="A62" i="1"/>
  <c r="F61" i="1"/>
  <c r="E61" i="1"/>
  <c r="A61" i="1"/>
  <c r="F60" i="1"/>
  <c r="E60" i="1"/>
  <c r="A60" i="1"/>
  <c r="F59" i="1"/>
  <c r="E59" i="1"/>
  <c r="A59" i="1"/>
  <c r="F58" i="1"/>
  <c r="E58" i="1"/>
  <c r="A58" i="1"/>
  <c r="F57" i="1"/>
  <c r="E57" i="1"/>
  <c r="A57" i="1"/>
  <c r="F56" i="1"/>
  <c r="E56" i="1"/>
  <c r="A56" i="1"/>
  <c r="F55" i="1"/>
  <c r="E55" i="1"/>
  <c r="A55" i="1"/>
  <c r="F54" i="1"/>
  <c r="E54" i="1"/>
  <c r="A54" i="1"/>
  <c r="F53" i="1"/>
  <c r="E53" i="1"/>
  <c r="A53" i="1"/>
  <c r="F52" i="1"/>
  <c r="E52" i="1"/>
  <c r="A52" i="1"/>
  <c r="F51" i="1"/>
  <c r="E51" i="1"/>
  <c r="A51" i="1"/>
  <c r="F50" i="1"/>
  <c r="E50" i="1"/>
  <c r="A50" i="1"/>
  <c r="F49" i="1"/>
  <c r="E49" i="1"/>
  <c r="A49" i="1"/>
  <c r="F48" i="1"/>
  <c r="E48" i="1"/>
  <c r="A48" i="1"/>
  <c r="F47" i="1"/>
  <c r="E47" i="1"/>
  <c r="A47" i="1"/>
  <c r="F46" i="1"/>
  <c r="E46" i="1"/>
  <c r="A46" i="1"/>
  <c r="F45" i="1"/>
  <c r="E45" i="1"/>
  <c r="A45" i="1"/>
  <c r="F44" i="1"/>
  <c r="E44" i="1"/>
  <c r="A44" i="1"/>
  <c r="F43" i="1"/>
  <c r="E43" i="1"/>
  <c r="B43" i="1"/>
  <c r="A43" i="1"/>
  <c r="F42" i="1"/>
  <c r="E42" i="1"/>
  <c r="A42" i="1"/>
  <c r="F41" i="1"/>
  <c r="E41" i="1"/>
  <c r="A41" i="1"/>
  <c r="F40" i="1"/>
  <c r="E40" i="1"/>
  <c r="A40" i="1"/>
  <c r="F39" i="1"/>
  <c r="E39" i="1"/>
  <c r="A39" i="1"/>
  <c r="F38" i="1"/>
  <c r="E38" i="1"/>
  <c r="B38" i="1"/>
  <c r="A38" i="1"/>
  <c r="F37" i="1"/>
  <c r="E37" i="1"/>
  <c r="B37" i="1"/>
  <c r="A37" i="1"/>
  <c r="F36" i="1"/>
  <c r="E36" i="1"/>
  <c r="B36" i="1"/>
  <c r="A36" i="1"/>
  <c r="F35" i="1"/>
  <c r="E35" i="1"/>
  <c r="A35" i="1"/>
  <c r="F34" i="1"/>
  <c r="E34" i="1"/>
  <c r="A34" i="1"/>
  <c r="F33" i="1"/>
  <c r="E33" i="1"/>
  <c r="A33" i="1"/>
  <c r="F32" i="1"/>
  <c r="E32" i="1"/>
  <c r="A32" i="1"/>
  <c r="F31" i="1"/>
  <c r="E31" i="1"/>
  <c r="A31" i="1"/>
  <c r="F30" i="1"/>
  <c r="E30" i="1"/>
  <c r="A30" i="1"/>
  <c r="F29" i="1"/>
  <c r="E29" i="1"/>
  <c r="A29" i="1"/>
  <c r="F28" i="1"/>
  <c r="E28" i="1"/>
  <c r="A28" i="1"/>
  <c r="E27" i="1"/>
  <c r="A27" i="1"/>
</calcChain>
</file>

<file path=xl/comments1.xml><?xml version="1.0" encoding="utf-8"?>
<comments xmlns="http://schemas.openxmlformats.org/spreadsheetml/2006/main">
  <authors>
    <author>jwielgosz</author>
  </authors>
  <commentList>
    <comment ref="B44" authorId="0">
      <text>
        <r>
          <rPr>
            <b/>
            <sz val="12"/>
            <color indexed="81"/>
            <rFont val="Tahoma"/>
            <family val="2"/>
          </rPr>
          <t>Dotyczy tylko jednostek nie sporządzających zestawienia zmian w kapitale (funduszu) własnym</t>
        </r>
        <r>
          <rPr>
            <sz val="12"/>
            <color indexed="81"/>
            <rFont val="Tahoma"/>
            <family val="2"/>
          </rPr>
          <t xml:space="preserve">
</t>
        </r>
      </text>
    </comment>
    <comment ref="B77" authorId="0">
      <text>
        <r>
          <rPr>
            <b/>
            <sz val="12"/>
            <color indexed="81"/>
            <rFont val="Tahoma"/>
            <family val="2"/>
          </rPr>
          <t>wypełnić wyłącznie w sytuacji, gdy jednostka nie sporządza skonsolidowanego sprawozdania finansowego, korzystając ze zwolnienia lub wyłączeń</t>
        </r>
        <r>
          <rPr>
            <sz val="8"/>
            <color indexed="81"/>
            <rFont val="Tahoma"/>
            <family val="2"/>
            <charset val="238"/>
          </rPr>
          <t xml:space="preserve">
</t>
        </r>
      </text>
    </comment>
  </commentList>
</comments>
</file>

<file path=xl/sharedStrings.xml><?xml version="1.0" encoding="utf-8"?>
<sst xmlns="http://schemas.openxmlformats.org/spreadsheetml/2006/main">
  <si>
    <r>
      <t>INSTRUCTIONS:</t>
    </r>
  </si>
  <si>
    <r>
      <t>1.</t>
    </r>
  </si>
  <si>
    <r>
      <t>2.</t>
    </r>
  </si>
  <si>
    <r>
      <t>3.</t>
    </r>
  </si>
  <si>
    <r>
      <t>4.</t>
    </r>
  </si>
  <si>
    <r>
      <t>5.</t>
    </r>
  </si>
  <si>
    <r>
      <t>6.</t>
    </r>
  </si>
  <si>
    <r>
      <t>7.</t>
    </r>
  </si>
  <si>
    <r>
      <t>8.</t>
    </r>
  </si>
  <si>
    <r>
      <t>9.</t>
    </r>
  </si>
  <si>
    <r>
      <t>10.</t>
    </r>
  </si>
  <si>
    <r>
      <t>Lp.</t>
    </r>
  </si>
  <si>
    <r>
      <t xml:space="preserve">The financial statement file is transferred to PKF customers free of charge auditing who have entered into a contract for auditing and cannot be used in any way other than the preparation of your financial statements for the fiscal year in which Examination unit has contracted with PKF Audit.  In particular, this file may not be transferred to third parties and used by third parties. </t>
    </r>
  </si>
  <si>
    <r>
      <t xml:space="preserve">The information requirements contained in the file and the tables to be completed by you are general and may not be sufficient.  They should be aligned with the reporting requirements of the entity so as to ensure that the situation of the individual is correctly presented and contain all the information required by the applicable legislation.  Hence, the PKF audit does not assume any responsibility for your use of the submitted file for the preparation of the financial statements and for ensuring the correctness and completeness of this report drawn up on the basis of The file being uploaded.</t>
    </r>
  </si>
  <si>
    <r>
      <t xml:space="preserve">Start by filling in the "Master data" sheet. It is important to fill them exactly as in the formula given there. The data are transferred in this format to other sheets.</t>
    </r>
  </si>
  <si>
    <r>
      <t xml:space="preserve">Below is a list of the main parts of the report and the list of notes, together with the corresponding hyperlinks, which, when clicked, move to an interesting part of the report.</t>
    </r>
  </si>
  <si>
    <r>
      <t xml:space="preserve">If you make changes to individual sheets (such as cut or add rows), the hyperlink will lose its destination address, so it is recommended that you do so after you finish working with the spreadsheet, and preferably hide the rows instead of deleting them.</t>
    </r>
  </si>
  <si>
    <r>
      <t xml:space="preserve">For each note, select this sheet from the YES/NO drop-down list, depending on whether the note will be filled in or not. This allows for automatic updating of not numbers. Both the name of the memo and its number are automatically downloaded to each sheet. Changes to this range of the completed notes may be made at all times during the discharge of the report.</t>
    </r>
  </si>
  <si>
    <r>
      <t xml:space="preserve">You must complete all of the notices that relate to the company. Notes that will not be filled must be hidden by hiding the lines.</t>
    </r>
  </si>
  <si>
    <r>
      <t xml:space="preserve">We only enter figures for the basic parts of the financial statements and explanatory notes in fields that do not contain formulas!!!</t>
    </r>
  </si>
  <si>
    <r>
      <t xml:space="preserve">Before printing, hide the rows that contain zero values for both years.</t>
    </r>
  </si>
  <si>
    <r>
      <t xml:space="preserve">In order to preserve the order of numbering pages in the whole document you need to select the print marks that you want to print from "fixed assets" to "note instruments" and give "print".</t>
    </r>
  </si>
  <si>
    <r>
      <t xml:space="preserve">Elements of the financial statements:</t>
    </r>
  </si>
  <si>
    <r>
      <t xml:space="preserve">Cover page and entity statement</t>
    </r>
  </si>
  <si>
    <r>
      <t xml:space="preserve">Introduction to the financial statements</t>
    </r>
  </si>
  <si>
    <r>
      <t xml:space="preserve">Balance Sheet-Permanent assets</t>
    </r>
  </si>
  <si>
    <r>
      <t xml:space="preserve">Balance Sheet-Current assets</t>
    </r>
  </si>
  <si>
    <r>
      <t>Balance-Liabilities</t>
    </r>
  </si>
  <si>
    <r>
      <t xml:space="preserve">The profit and Loss statement &lt; A comparative variant &gt;</t>
    </r>
  </si>
  <si>
    <r>
      <t xml:space="preserve">&lt; Income Statement &gt;</t>
    </r>
  </si>
  <si>
    <r>
      <t xml:space="preserve">Cash Flow Statement &lt; indirect method &gt;</t>
    </r>
  </si>
  <si>
    <r>
      <t xml:space="preserve">Statement of changes in equity</t>
    </r>
  </si>
  <si>
    <r>
      <t xml:space="preserve">Additional information and explanations</t>
    </r>
  </si>
  <si>
    <r>
      <t xml:space="preserve">Memo Name </t>
    </r>
  </si>
  <si>
    <r>
      <t xml:space="preserve">Change in the state of intangible assets</t>
    </r>
  </si>
  <si>
    <r>
      <t xml:space="preserve">Changing the status of fixed assets</t>
    </r>
  </si>
  <si>
    <r>
      <t xml:space="preserve">Value and area of the land used for the perpetuity</t>
    </r>
  </si>
  <si>
    <r>
      <t xml:space="preserve">Value of an entity's undepreciated or unredeemed fixed assets, used on the basis of lease, lease and other contracts, including leasing contracts</t>
    </r>
  </si>
  <si>
    <r>
      <t xml:space="preserve">Expenditure on non-financial fixed assets</t>
    </r>
  </si>
  <si>
    <r>
      <t xml:space="preserve">Cost of production of fixed assets under construction: including interest and capitalised exchange differences on liabilities contracted to fund them</t>
    </r>
  </si>
  <si>
    <r>
      <t xml:space="preserve">Liabilities to the state budget or local government units for obtaining the ownership rights of buildings and structures</t>
    </r>
  </si>
  <si>
    <r>
      <t xml:space="preserve">Long-term receivables</t>
    </r>
  </si>
  <si>
    <r>
      <t xml:space="preserve">Changes in the state of long-term investments </t>
    </r>
  </si>
  <si>
    <r>
      <t xml:space="preserve"> Other long-term accruals</t>
    </r>
  </si>
  <si>
    <r>
      <t xml:space="preserve">Stocks </t>
    </r>
  </si>
  <si>
    <r>
      <t xml:space="preserve">Short-term receivables</t>
    </r>
  </si>
  <si>
    <r>
      <t xml:space="preserve">Short-term active accruals of costs</t>
    </r>
  </si>
  <si>
    <r>
      <t xml:space="preserve">State at the beginning of the financial year, the increase and use and the final state of the reserves (funds) of backup and reserve</t>
    </r>
  </si>
  <si>
    <r>
      <t xml:space="preserve">Proposal to divide profit or cover losses for the financial year</t>
    </r>
  </si>
  <si>
    <r>
      <t xml:space="preserve">Provisions for pension and similar pensions</t>
    </r>
  </si>
  <si>
    <r>
      <t xml:space="preserve">Other reserves</t>
    </r>
  </si>
  <si>
    <r>
      <t xml:space="preserve">Long-term liabilities to affiliated undertakings with the remaining maturity of the balance sheet</t>
    </r>
  </si>
  <si>
    <r>
      <t xml:space="preserve">Long-term liabilities to other units, remaining from the balance sheet date</t>
    </r>
  </si>
  <si>
    <r>
      <t>Accruals</t>
    </r>
  </si>
  <si>
    <r>
      <t xml:space="preserve">List of groups of liabilities covered by the company's assets (indicating its type)</t>
    </r>
  </si>
  <si>
    <r>
      <t xml:space="preserve">Contingent liabilities</t>
    </r>
  </si>
  <si>
    <r>
      <t xml:space="preserve">Factual and territorial structure of revenues from the sale of products, goods and materials</t>
    </r>
  </si>
  <si>
    <r>
      <t xml:space="preserve">Costs by Type</t>
    </r>
  </si>
  <si>
    <r>
      <t xml:space="preserve">Interest income</t>
    </r>
  </si>
  <si>
    <r>
      <t xml:space="preserve">Interest expense</t>
    </r>
  </si>
  <si>
    <r>
      <t xml:space="preserve">Extraordinary gains and losses, broken down by random and other</t>
    </r>
  </si>
  <si>
    <r>
      <t xml:space="preserve">Income tax Structure</t>
    </r>
  </si>
  <si>
    <r>
      <t xml:space="preserve">Settlement of main items differing in income tax base from gross profit/loss</t>
    </r>
  </si>
  <si>
    <r>
      <t xml:space="preserve">Deferred tax assets</t>
    </r>
  </si>
  <si>
    <r>
      <t xml:space="preserve">Deferred tax liabilities</t>
    </r>
  </si>
  <si>
    <r>
      <t xml:space="preserve">Information on revenues, costs and results of discontinued operations in the financial year or foreseen for abandonment in the following year </t>
    </r>
  </si>
  <si>
    <r>
      <t xml:space="preserve">Explanatory notes to the cash flow statement</t>
    </r>
  </si>
  <si>
    <r>
      <t xml:space="preserve">Information on the nature and the economic purpose of the entity's contracts not included in the balance sheet to the extent necessary to assess their impact on the financial situation of the entity</t>
    </r>
  </si>
  <si>
    <r>
      <t xml:space="preserve">Information on significant transactions by an entity under conditions other than market with related parties (including their amounts, nature of transactions)</t>
    </r>
  </si>
  <si>
    <r>
      <t xml:space="preserve">Information on average in the year of employment, broken down by professional groups</t>
    </r>
  </si>
  <si>
    <r>
      <t xml:space="preserve">Information on remuneration, including remuneration from profits, paid or payable to persons within the management and supervisory bodies or administering commercial companies (for each group separately) for the financial year</t>
    </r>
  </si>
  <si>
    <r>
      <t xml:space="preserve">Information on loans and benefits of a similar nature granted to persons within the management and supervisory bodies or administrations of commercial companies (for each group separately), indicating the conditions of interest and deadlines Repayment</t>
    </r>
  </si>
  <si>
    <r>
      <t xml:space="preserve">Information on the remuneration of a statutory auditor or an entity authorised to audit financial statements</t>
    </r>
  </si>
  <si>
    <r>
      <t xml:space="preserve">Information on significant events relating to previous years included in the financial statements of the fiscal year, including the type of error committed and the amount of the correction</t>
    </r>
  </si>
  <si>
    <r>
      <t xml:space="preserve">Information on significant events occurring after the balance sheet date and not included in the financial statements</t>
    </r>
  </si>
  <si>
    <r>
      <t xml:space="preserve">Presentation of changes in accounting policies, including valuation methods and changes in the manner in which the financial statements have been made, in a fiscal year, if they have a significant impact on the financial situation of the individual, Due to changes in the amount of the financial result and changes in the capital (fund) of its own</t>
    </r>
  </si>
  <si>
    <r>
      <t xml:space="preserve">Numerical information to ensure comparability of the financial statements for the year preceding the fiscal year report</t>
    </r>
  </si>
  <si>
    <r>
      <t xml:space="preserve">Additional information to the financial statements drawn up for the period in which the merger took place</t>
    </r>
  </si>
  <si>
    <r>
      <t xml:space="preserve">Information on joint ventures that are not subject to consolidation</t>
    </r>
  </si>
  <si>
    <r>
      <t xml:space="preserve">About transactions with related entities</t>
    </r>
  </si>
  <si>
    <r>
      <t xml:space="preserve">Exemptions or exclusions from consolidation</t>
    </r>
  </si>
  <si>
    <r>
      <t xml:space="preserve">Information on the name and premises of the entity drawing up the consolidated financial statements at the highest level of the capital Group, which consists of the company as a subsidiary</t>
    </r>
  </si>
  <si>
    <r>
      <t xml:space="preserve">Information on the name and premises of the entity drawing up the consolidated financial statements at the lowest level of the group, which comprises the company as a subsidiary, belonging simultaneously to the group referred to above</t>
    </r>
  </si>
  <si>
    <r>
      <t xml:space="preserve">Disposal of own shares</t>
    </r>
  </si>
  <si>
    <r>
      <t xml:space="preserve">Redemption of Own shares</t>
    </r>
  </si>
  <si>
    <r>
      <t xml:space="preserve">The existence of uncertainty as to the possibility of continuing</t>
    </r>
  </si>
  <si>
    <r>
      <t xml:space="preserve">Other information that has a significant impact on the assessment of the financial situation, property and financial result of the</t>
    </r>
  </si>
  <si>
    <r>
      <t xml:space="preserve">For balance sheet items and profit and loss accounts denominated in foreign currency, the courses accepted for their valuation</t>
    </r>
  </si>
  <si>
    <r>
      <t xml:space="preserve">Characterssytka of Financial Instruments</t>
    </r>
  </si>
  <si>
    <r>
      <t xml:space="preserve">The carrying amount of financial instruments measured at fair value</t>
    </r>
  </si>
  <si>
    <r>
      <t xml:space="preserve">Changes in revaluation capital for financial instruments</t>
    </r>
  </si>
  <si>
    <r>
      <t xml:space="preserve">Interest rate risk Information</t>
    </r>
  </si>
  <si>
    <r>
      <t xml:space="preserve">About Credit risk</t>
    </r>
  </si>
  <si>
    <r>
      <t xml:space="preserve">Statement of impairment losses for the permanent impairment of the value of financial assets</t>
    </r>
  </si>
  <si>
    <r>
      <t xml:space="preserve">Inability to determine fair value</t>
    </r>
  </si>
  <si>
    <r>
      <t xml:space="preserve">Fair value of financial assets and liabilities</t>
    </r>
  </si>
  <si>
    <r>
      <t xml:space="preserve">Transactions whereby financial assets are transformed into securities or repurchase agreements</t>
    </r>
  </si>
  <si>
    <r>
      <t xml:space="preserve">The following is a list of the main parts of the report, a list of additional tables and a list of notes, together with the corresponding hyperlinks that, when clicked, move to an interesting part of the report.</t>
    </r>
  </si>
  <si>
    <r>
      <t>Home</t>
    </r>
  </si>
  <si>
    <r>
      <t>Introduction</t>
    </r>
  </si>
  <si>
    <r>
      <t>Assets</t>
    </r>
  </si>
  <si>
    <r>
      <t xml:space="preserve">Revolving assets</t>
    </r>
  </si>
  <si>
    <r>
      <t>Liabilities</t>
    </r>
  </si>
  <si>
    <r>
      <t>RZiS-porów</t>
    </r>
  </si>
  <si>
    <r>
      <t>RZiS-kalk</t>
    </r>
  </si>
  <si>
    <r>
      <t>Flow</t>
    </r>
  </si>
  <si>
    <r>
      <t xml:space="preserve">Change in your own Kap.</t>
    </r>
  </si>
  <si>
    <r>
      <t>On/Off</t>
    </r>
  </si>
  <si>
    <r>
      <t>SO</t>
    </r>
  </si>
  <si>
    <r>
      <t>NOT</t>
    </r>
  </si>
  <si>
    <r>
      <t xml:space="preserve">Memo No.</t>
    </r>
  </si>
  <si>
    <r>
      <t>Hyperlink</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</si>
</sst>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name val="Arial"/>
      <family val="2"/>
      <charset val="238"/>
    </font>
    <font>
      <sz val="11"/>
      <name val="Arial"/>
      <family val="2"/>
    </font>
    <font>
      <sz val="12"/>
      <name val="Arial CE"/>
      <family val="2"/>
      <charset val="238"/>
    </font>
    <font>
      <sz val="12"/>
      <name val="Arial"/>
      <family val="2"/>
    </font>
    <font>
      <b/>
      <u/>
      <sz val="12"/>
      <name val="Arial"/>
      <family val="2"/>
      <charset val="238"/>
    </font>
    <font>
      <u/>
      <sz val="10"/>
      <color indexed="12"/>
      <name val="Arial"/>
      <family val="2"/>
      <charset val="238"/>
    </font>
    <font>
      <sz val="12"/>
      <color indexed="8"/>
      <name val="Arial"/>
      <family val="2"/>
    </font>
    <font>
      <b/>
      <sz val="12"/>
      <color indexed="10"/>
      <name val="Arial"/>
      <family val="2"/>
    </font>
    <font>
      <b/>
      <sz val="12"/>
      <color indexed="8"/>
      <name val="Arial"/>
      <family val="2"/>
    </font>
    <font>
      <b/>
      <sz val="11"/>
      <name val="Arial"/>
      <family val="2"/>
    </font>
    <font>
      <b/>
      <sz val="12"/>
      <color indexed="81"/>
      <name val="Tahoma"/>
      <family val="2"/>
    </font>
    <font>
      <sz val="12"/>
      <color indexed="81"/>
      <name val="Tahoma"/>
      <family val="2"/>
    </font>
    <font>
      <sz val="8"/>
      <color indexed="81"/>
      <name val="Tahoma"/>
      <family val="2"/>
      <charset val="238"/>
    </font>
  </fonts>
  <fills count="3">
    <fill>
      <patternFill patternType="none"/>
    </fill>
    <fill>
      <patternFill patternType="gray125"/>
    </fill>
    <fill>
      <patternFill patternType="solid">
        <fgColor indexed="9"/>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indexed="9"/>
      </bottom>
      <diagonal/>
    </border>
    <border>
      <left/>
      <right style="thin">
        <color auto="1"/>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auto="1"/>
      </left>
      <right style="thin">
        <color auto="1"/>
      </right>
      <top style="thin">
        <color indexed="9"/>
      </top>
      <bottom style="thin">
        <color auto="1"/>
      </bottom>
      <diagonal/>
    </border>
    <border>
      <left/>
      <right style="thin">
        <color auto="1"/>
      </right>
      <top style="thin">
        <color indexed="9"/>
      </top>
      <bottom style="thin">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49">
    <xf numFmtId="0" fontId="0" fillId="0" borderId="0" xfId="0"/>
    <xf numFmtId="0" fontId="1" fillId="0" borderId="0" xfId="0" applyFont="1" applyFill="1" applyAlignment="1"/>
    <xf numFmtId="0" fontId="2" fillId="0" borderId="0" xfId="0" applyFont="1" applyFill="1" applyAlignment="1"/>
    <xf numFmtId="0" fontId="3" fillId="0" borderId="0" xfId="0" applyFont="1" applyFill="1" applyAlignment="1">
      <alignment vertical="top" wrapText="1"/>
    </xf>
    <xf numFmtId="0" fontId="3" fillId="0" borderId="0" xfId="0" applyFont="1" applyFill="1" applyAlignment="1">
      <alignment horizontal="left" vertical="top" wrapText="1"/>
    </xf>
    <xf numFmtId="0" fontId="4" fillId="0" borderId="0" xfId="0" applyFont="1" applyFill="1" applyAlignment="1">
      <alignment vertical="top"/>
    </xf>
    <xf numFmtId="0" fontId="4" fillId="0" borderId="0" xfId="0" applyFont="1" applyFill="1" applyAlignment="1">
      <alignment horizontal="left" wrapText="1"/>
    </xf>
    <xf numFmtId="0" fontId="4" fillId="0" borderId="0" xfId="0" applyFont="1" applyFill="1" applyAlignment="1">
      <alignment wrapText="1"/>
    </xf>
    <xf numFmtId="0" fontId="4" fillId="0" borderId="0" xfId="0" applyFont="1" applyFill="1" applyAlignment="1">
      <alignment horizontal="left" vertical="top"/>
    </xf>
    <xf numFmtId="0" fontId="4" fillId="0" borderId="0" xfId="0" applyFont="1" applyFill="1" applyAlignment="1">
      <alignment horizontal="left" vertical="top" wrapText="1"/>
    </xf>
    <xf numFmtId="0" fontId="4" fillId="0" borderId="0" xfId="0" applyFont="1" applyFill="1" applyAlignment="1">
      <alignment vertical="top" wrapText="1"/>
    </xf>
    <xf numFmtId="0" fontId="4" fillId="0" borderId="0" xfId="0" applyFont="1" applyFill="1" applyAlignment="1">
      <alignment wrapText="1"/>
    </xf>
    <xf numFmtId="0" fontId="4" fillId="2" borderId="0" xfId="0" applyFont="1" applyFill="1" applyBorder="1" applyAlignment="1">
      <alignment horizontal="left"/>
    </xf>
    <xf numFmtId="0" fontId="5" fillId="2" borderId="0" xfId="0" applyFont="1" applyFill="1" applyBorder="1" applyAlignment="1">
      <alignment horizontal="left"/>
    </xf>
    <xf numFmtId="0" fontId="2" fillId="2" borderId="0" xfId="0" applyFont="1" applyFill="1" applyBorder="1"/>
    <xf numFmtId="0" fontId="3" fillId="2" borderId="0" xfId="1" applyFont="1" applyFill="1" applyBorder="1" applyAlignment="1" applyProtection="1"/>
    <xf numFmtId="0" fontId="6" fillId="2" borderId="0" xfId="1" applyFill="1" applyBorder="1" applyAlignment="1" applyProtection="1"/>
    <xf numFmtId="0" fontId="7" fillId="2" borderId="0" xfId="0" applyFont="1" applyFill="1" applyBorder="1" applyAlignment="1"/>
    <xf numFmtId="0" fontId="8" fillId="2" borderId="0" xfId="0" applyFont="1" applyFill="1" applyBorder="1" applyAlignment="1"/>
    <xf numFmtId="0" fontId="9" fillId="2" borderId="0" xfId="0" applyFont="1" applyFill="1" applyBorder="1" applyAlignment="1"/>
    <xf numFmtId="0" fontId="10" fillId="2" borderId="1" xfId="0" applyFont="1" applyFill="1" applyBorder="1" applyAlignment="1">
      <alignment horizontal="center"/>
    </xf>
    <xf numFmtId="0" fontId="10" fillId="2" borderId="2" xfId="0" applyFont="1" applyFill="1" applyBorder="1" applyAlignment="1">
      <alignment horizontal="center"/>
    </xf>
    <xf numFmtId="0" fontId="10" fillId="2" borderId="0" xfId="0" applyFont="1" applyFill="1" applyBorder="1" applyAlignment="1"/>
    <xf numFmtId="0" fontId="2" fillId="2" borderId="0" xfId="0" applyFont="1" applyFill="1"/>
    <xf numFmtId="0" fontId="2" fillId="2" borderId="3" xfId="0" applyFont="1" applyFill="1" applyBorder="1" applyAlignment="1">
      <alignment vertical="top"/>
    </xf>
    <xf numFmtId="0" fontId="2" fillId="2" borderId="3" xfId="0" applyFont="1" applyFill="1" applyBorder="1" applyAlignment="1">
      <alignment wrapText="1"/>
    </xf>
    <xf numFmtId="49" fontId="2" fillId="2" borderId="3" xfId="0" applyNumberFormat="1"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protection hidden="1"/>
    </xf>
    <xf numFmtId="0" fontId="6" fillId="2" borderId="4" xfId="1" applyFill="1" applyBorder="1" applyAlignment="1" applyProtection="1">
      <alignment horizontal="center"/>
    </xf>
    <xf numFmtId="0" fontId="2" fillId="2" borderId="5" xfId="0" applyFont="1" applyFill="1" applyBorder="1" applyAlignment="1">
      <alignment vertical="top"/>
    </xf>
    <xf numFmtId="0" fontId="2" fillId="2" borderId="5" xfId="0" applyFont="1" applyFill="1" applyBorder="1" applyAlignment="1">
      <alignment wrapText="1"/>
    </xf>
    <xf numFmtId="49" fontId="2" fillId="2" borderId="5" xfId="0" applyNumberFormat="1" applyFont="1" applyFill="1" applyBorder="1" applyAlignment="1" applyProtection="1">
      <alignment horizontal="center" vertical="center" wrapText="1"/>
      <protection locked="0"/>
    </xf>
    <xf numFmtId="0" fontId="10" fillId="2" borderId="5" xfId="0" applyFont="1" applyFill="1" applyBorder="1" applyAlignment="1" applyProtection="1">
      <alignment horizontal="center" vertical="center"/>
      <protection hidden="1"/>
    </xf>
    <xf numFmtId="0" fontId="6" fillId="2" borderId="0" xfId="1" applyFill="1" applyBorder="1" applyAlignment="1" applyProtection="1">
      <alignment horizontal="right"/>
    </xf>
    <xf numFmtId="4" fontId="2" fillId="2" borderId="5" xfId="0" applyNumberFormat="1" applyFont="1" applyFill="1" applyBorder="1" applyAlignment="1">
      <alignment wrapText="1"/>
    </xf>
    <xf numFmtId="0" fontId="2" fillId="2" borderId="5" xfId="0" applyFont="1" applyFill="1" applyBorder="1"/>
    <xf numFmtId="0" fontId="2" fillId="2" borderId="5" xfId="0" applyFont="1" applyFill="1" applyBorder="1" applyAlignment="1"/>
    <xf numFmtId="0" fontId="2" fillId="2" borderId="5" xfId="0" applyFont="1" applyFill="1" applyBorder="1" applyAlignment="1">
      <alignment horizontal="left" vertical="top" wrapText="1"/>
    </xf>
    <xf numFmtId="49" fontId="2" fillId="2" borderId="5" xfId="0" applyNumberFormat="1" applyFont="1" applyFill="1" applyBorder="1" applyAlignment="1">
      <alignment wrapText="1"/>
    </xf>
    <xf numFmtId="0" fontId="2" fillId="2" borderId="5" xfId="0" applyFont="1" applyFill="1" applyBorder="1" applyAlignment="1">
      <alignment horizontal="justify"/>
    </xf>
    <xf numFmtId="0" fontId="2" fillId="2" borderId="5" xfId="0" applyFont="1" applyFill="1" applyBorder="1" applyAlignment="1">
      <alignment horizontal="justify" vertical="top" wrapText="1"/>
    </xf>
    <xf numFmtId="0" fontId="2" fillId="2" borderId="5" xfId="0" applyFont="1" applyFill="1" applyBorder="1" applyAlignment="1">
      <alignment vertical="top" wrapText="1"/>
    </xf>
    <xf numFmtId="0" fontId="2" fillId="2" borderId="6" xfId="0" applyFont="1" applyFill="1" applyBorder="1" applyAlignment="1">
      <alignment vertical="top"/>
    </xf>
    <xf numFmtId="0" fontId="2" fillId="2" borderId="6" xfId="0" applyFont="1" applyFill="1" applyBorder="1" applyAlignment="1">
      <alignment horizontal="justify" vertical="top" wrapText="1"/>
    </xf>
    <xf numFmtId="49" fontId="2" fillId="2" borderId="6" xfId="0" applyNumberFormat="1" applyFont="1" applyFill="1" applyBorder="1" applyAlignment="1" applyProtection="1">
      <alignment horizontal="center" vertical="center" wrapText="1"/>
      <protection locked="0"/>
    </xf>
    <xf numFmtId="0" fontId="10" fillId="2" borderId="6" xfId="0" applyFont="1" applyFill="1" applyBorder="1" applyAlignment="1" applyProtection="1">
      <alignment horizontal="center" vertical="center"/>
      <protection hidden="1"/>
    </xf>
    <xf numFmtId="0" fontId="6" fillId="2" borderId="7" xfId="1" applyFill="1" applyBorder="1" applyAlignment="1" applyProtection="1">
      <alignment horizontal="center"/>
    </xf>
    <xf numFmtId="0" fontId="2" fillId="0" borderId="0" xfId="0" applyFont="1"/>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ubjanickovic/Downloads/Sprawozdanie%20finansowe%202016%20GTV%20Poland%20Sp.zoo%20SP.k_22-05-2017%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Module3"/>
      <sheetName val="Spis"/>
      <sheetName val="Dane podstawowe"/>
      <sheetName val="Strona tytułowa"/>
      <sheetName val="Wprowadzenie"/>
      <sheetName val="Aktywa Trwałe"/>
      <sheetName val="Aktywa Obrotowe"/>
      <sheetName val="Pasywa"/>
      <sheetName val="RZIS-por."/>
      <sheetName val="RZiS-kalk"/>
      <sheetName val="Spr.z Przepływu"/>
      <sheetName val="Zest.zmian w Kap.Własnym"/>
      <sheetName val="noty akt trwałe"/>
      <sheetName val="noty akt obrot"/>
      <sheetName val="noty pasywa"/>
      <sheetName val="noty rachunek"/>
      <sheetName val="noty CF"/>
      <sheetName val="noty pozostałe"/>
      <sheetName val="noty instrumenty"/>
      <sheetName val="Podpisy"/>
      <sheetName val="Aktywa Obrotowe - Uzgodnienie"/>
      <sheetName val="Aktywa Trwałe - Uzgodnienie"/>
      <sheetName val="Pasywa - Uzgodnienie"/>
      <sheetName val="RZiS-kalk - Uzgodnienie"/>
      <sheetName val="RZIS-por. - Uzgodnienie"/>
      <sheetName val="Module1"/>
      <sheetName val="Arkusz1"/>
    </sheetNames>
    <sheetDataSet>
      <sheetData sheetId="2"/>
      <sheetData sheetId="3">
        <row r="8">
          <cell r="B8" t="str">
            <v xml:space="preserve"> 31.12.2016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3"/>
  <sheetViews>
    <sheetView tabSelected="1" workbookViewId="0">
      <selection sqref="A1:G1048576"/>
    </sheetView>
  </sheetViews>
  <sheetFormatPr baseColWidth="10" defaultRowHeight="16" x14ac:dyDescent="0.2"/>
  <cols>
    <col min="1" max="1" width="3.33203125" style="47" customWidth="1"/>
    <col min="2" max="2" width="117.6640625" style="47" customWidth="1"/>
    <col min="3" max="3" width="8.6640625" style="47" customWidth="1"/>
    <col min="4" max="4" width="10.33203125" style="48"/>
    <col min="5" max="5" width="15.6640625" style="47" customWidth="1"/>
    <col min="6" max="6" width="1.83203125" style="47" customWidth="1"/>
    <col min="7" max="7" width="10.83203125" style="47"/>
  </cols>
  <sheetData>
    <row r="1" spans="1:7" x14ac:dyDescent="0.2">
      <c r="A1" s="1" t="s">
        <v>0</v>
      </c>
      <c r="B1" s="1"/>
      <c r="C1" s="1"/>
      <c r="D1" s="1"/>
      <c r="E1" s="1"/>
      <c r="F1" s="1"/>
      <c r="G1" s="2"/>
    </row>
    <row r="2" spans="1:7" x14ac:dyDescent="0.2">
      <c r="A2" s="3" t="s">
        <v>1</v>
      </c>
      <c r="B2" s="4" t="s">
        <v>12</v>
      </c>
      <c r="C2" s="4"/>
      <c r="D2" s="4"/>
      <c r="E2" s="4"/>
      <c r="F2" s="4"/>
      <c r="G2" s="2"/>
    </row>
    <row r="3" spans="1:7" x14ac:dyDescent="0.2">
      <c r="A3" s="3" t="s">
        <v>2</v>
      </c>
      <c r="B3" s="4" t="s">
        <v>13</v>
      </c>
      <c r="C3" s="4" t="s">
        <v>13</v>
      </c>
      <c r="D3" s="4" t="s">
        <v>13</v>
      </c>
      <c r="E3" s="4" t="s">
        <v>13</v>
      </c>
      <c r="F3" s="4" t="s">
        <v>13</v>
      </c>
      <c r="G3" s="2"/>
    </row>
    <row r="4" spans="1:7" x14ac:dyDescent="0.2">
      <c r="A4" s="3" t="s">
        <v>3</v>
      </c>
      <c r="B4" s="4" t="s">
        <v>14</v>
      </c>
      <c r="C4" s="4"/>
      <c r="D4" s="4"/>
      <c r="E4" s="4"/>
      <c r="F4" s="4"/>
      <c r="G4" s="2"/>
    </row>
    <row r="5" spans="1:7" x14ac:dyDescent="0.2">
      <c r="A5" s="3" t="s">
        <v>4</v>
      </c>
      <c r="B5" s="4" t="s">
        <v>15</v>
      </c>
      <c r="C5" s="4" t="s">
        <v>97</v>
      </c>
      <c r="D5" s="4" t="s">
        <v>97</v>
      </c>
      <c r="E5" s="4" t="s">
        <v>97</v>
      </c>
      <c r="F5" s="4" t="s">
        <v>97</v>
      </c>
      <c r="G5" s="2"/>
    </row>
    <row r="6" spans="1:7" x14ac:dyDescent="0.2">
      <c r="A6" s="3" t="s">
        <v>5</v>
      </c>
      <c r="B6" s="4" t="s">
        <v>16</v>
      </c>
      <c r="C6" s="4" t="s">
        <v>16</v>
      </c>
      <c r="D6" s="4" t="s">
        <v>16</v>
      </c>
      <c r="E6" s="4" t="s">
        <v>16</v>
      </c>
      <c r="F6" s="4" t="s">
        <v>16</v>
      </c>
      <c r="G6" s="2"/>
    </row>
    <row r="7" spans="1:7" x14ac:dyDescent="0.2">
      <c r="A7" s="5" t="s">
        <v>6</v>
      </c>
      <c r="B7" s="6" t="s">
        <v>17</v>
      </c>
      <c r="C7" s="6"/>
      <c r="D7" s="6"/>
      <c r="E7" s="6"/>
      <c r="F7" s="6"/>
      <c r="G7" s="2"/>
    </row>
    <row r="8" spans="1:7" x14ac:dyDescent="0.2">
      <c r="A8" s="7" t="s">
        <v>7</v>
      </c>
      <c r="B8" s="8" t="s">
        <v>18</v>
      </c>
      <c r="C8" s="8"/>
      <c r="D8" s="8"/>
      <c r="E8" s="8"/>
      <c r="F8" s="8"/>
      <c r="G8" s="2"/>
    </row>
    <row r="9" spans="1:7" x14ac:dyDescent="0.2">
      <c r="A9" s="7" t="s">
        <v>8</v>
      </c>
      <c r="B9" s="9" t="s">
        <v>19</v>
      </c>
      <c r="C9" s="9"/>
      <c r="D9" s="9"/>
      <c r="E9" s="9"/>
      <c r="F9" s="9"/>
      <c r="G9" s="2"/>
    </row>
    <row r="10" spans="1:7" x14ac:dyDescent="0.2">
      <c r="A10" s="7" t="s">
        <v>9</v>
      </c>
      <c r="B10" s="9" t="s">
        <v>20</v>
      </c>
      <c r="C10" s="9"/>
      <c r="D10" s="9"/>
      <c r="E10" s="9"/>
      <c r="F10" s="9"/>
      <c r="G10" s="2"/>
    </row>
    <row r="11" spans="1:7" x14ac:dyDescent="0.2">
      <c r="A11" s="10" t="s">
        <v>10</v>
      </c>
      <c r="B11" s="9" t="s">
        <v>21</v>
      </c>
      <c r="C11" s="9"/>
      <c r="D11" s="9"/>
      <c r="E11" s="9"/>
      <c r="F11" s="9"/>
      <c r="G11" s="2"/>
    </row>
    <row r="12" spans="1:7" x14ac:dyDescent="0.2">
      <c r="A12" s="11"/>
      <c r="B12" s="11"/>
      <c r="C12" s="11"/>
      <c r="D12" s="11"/>
      <c r="E12" s="11"/>
      <c r="F12" s="11"/>
      <c r="G12" s="2"/>
    </row>
    <row r="13" spans="1:7" x14ac:dyDescent="0.2">
      <c r="A13" s="11"/>
      <c r="B13" s="11"/>
      <c r="C13" s="11"/>
      <c r="D13" s="11"/>
      <c r="E13" s="11"/>
      <c r="F13" s="11"/>
      <c r="G13" s="2"/>
    </row>
    <row r="14" spans="1:7" x14ac:dyDescent="0.2">
      <c r="A14" s="12"/>
      <c r="B14" s="13" t="s">
        <v>22</v>
      </c>
      <c r="C14" s="12"/>
      <c r="D14" s="12"/>
      <c r="E14" s="12"/>
      <c r="F14" s="12"/>
      <c r="G14" s="14"/>
    </row>
    <row r="15" spans="1:7" x14ac:dyDescent="0.2">
      <c r="A15" s="14"/>
      <c r="B15" s="15" t="s">
        <v>23</v>
      </c>
      <c r="C15" s="16" t="s">
        <v>98</v>
      </c>
      <c r="D15" s="16"/>
      <c r="E15" s="14"/>
      <c r="F15" s="14"/>
      <c r="G15" s="14"/>
    </row>
    <row r="16" spans="1:7" x14ac:dyDescent="0.2">
      <c r="A16" s="14"/>
      <c r="B16" s="15" t="s">
        <v>24</v>
      </c>
      <c r="C16" s="16" t="s">
        <v>99</v>
      </c>
      <c r="D16" s="16"/>
      <c r="E16" s="14"/>
      <c r="F16" s="14"/>
      <c r="G16" s="14"/>
    </row>
    <row r="17" spans="1:7" x14ac:dyDescent="0.2">
      <c r="A17" s="14"/>
      <c r="B17" s="15" t="s">
        <v>25</v>
      </c>
      <c r="C17" s="16" t="s">
        <v>100</v>
      </c>
      <c r="D17" s="16"/>
      <c r="E17" s="14"/>
      <c r="F17" s="14"/>
      <c r="G17" s="14"/>
    </row>
    <row r="18" spans="1:7" x14ac:dyDescent="0.2">
      <c r="A18" s="14"/>
      <c r="B18" s="15" t="s">
        <v>26</v>
      </c>
      <c r="C18" s="16" t="s">
        <v>101</v>
      </c>
      <c r="D18" s="16"/>
      <c r="E18" s="14"/>
      <c r="F18" s="14"/>
      <c r="G18" s="14"/>
    </row>
    <row r="19" spans="1:7" x14ac:dyDescent="0.2">
      <c r="A19" s="14"/>
      <c r="B19" s="15" t="s">
        <v>27</v>
      </c>
      <c r="C19" s="16" t="s">
        <v>102</v>
      </c>
      <c r="D19" s="16"/>
      <c r="E19" s="14"/>
      <c r="F19" s="14"/>
      <c r="G19" s="14"/>
    </row>
    <row r="20" spans="1:7" x14ac:dyDescent="0.2">
      <c r="A20" s="14"/>
      <c r="B20" s="15" t="s">
        <v>28</v>
      </c>
      <c r="C20" s="16" t="s">
        <v>103</v>
      </c>
      <c r="D20" s="16"/>
      <c r="E20" s="14"/>
      <c r="F20" s="14"/>
      <c r="G20" s="14"/>
    </row>
    <row r="21" spans="1:7" x14ac:dyDescent="0.2">
      <c r="A21" s="14"/>
      <c r="B21" s="15" t="s">
        <v>29</v>
      </c>
      <c r="C21" s="16" t="s">
        <v>104</v>
      </c>
      <c r="D21" s="16"/>
      <c r="E21" s="14"/>
      <c r="F21" s="14"/>
      <c r="G21" s="14"/>
    </row>
    <row r="22" spans="1:7" x14ac:dyDescent="0.2">
      <c r="A22" s="14"/>
      <c r="B22" s="15" t="s">
        <v>30</v>
      </c>
      <c r="C22" s="16" t="s">
        <v>105</v>
      </c>
      <c r="D22" s="16"/>
      <c r="E22" s="14"/>
      <c r="F22" s="14"/>
      <c r="G22" s="14"/>
    </row>
    <row r="23" spans="1:7" x14ac:dyDescent="0.2">
      <c r="A23" s="14"/>
      <c r="B23" s="15" t="s">
        <v>31</v>
      </c>
      <c r="C23" s="16" t="s">
        <v>106</v>
      </c>
      <c r="D23" s="16"/>
      <c r="E23" s="14"/>
      <c r="F23" s="14"/>
      <c r="G23" s="14"/>
    </row>
    <row r="24" spans="1:7" x14ac:dyDescent="0.2">
      <c r="A24" s="12"/>
      <c r="B24" s="17" t="s">
        <v>32</v>
      </c>
      <c r="C24" s="18"/>
      <c r="D24" s="18"/>
      <c r="E24" s="18"/>
      <c r="F24" s="14"/>
      <c r="G24" s="14"/>
    </row>
    <row r="25" spans="1:7" x14ac:dyDescent="0.2">
      <c r="A25" s="12"/>
      <c r="B25" s="19"/>
      <c r="C25" s="18"/>
      <c r="D25" s="18"/>
      <c r="E25" s="18"/>
      <c r="F25" s="14"/>
      <c r="G25" s="14"/>
    </row>
    <row r="26" spans="1:7" x14ac:dyDescent="0.2">
      <c r="A26" s="20" t="s">
        <v>11</v>
      </c>
      <c r="B26" s="20" t="s">
        <v>33</v>
      </c>
      <c r="C26" s="20" t="s">
        <v>107</v>
      </c>
      <c r="D26" s="20" t="s">
        <v>110</v>
      </c>
      <c r="E26" s="21" t="s">
        <v>111</v>
      </c>
      <c r="F26" s="22"/>
      <c r="G26" s="23"/>
    </row>
    <row r="27" spans="1:7" ht="85" x14ac:dyDescent="0.2">
      <c r="A27" s="24">
        <f>D27</f>
        <v>1</v>
      </c>
      <c r="B27" s="25" t="s">
        <v>34</v>
      </c>
      <c r="C27" s="26" t="s">
        <v>108</v>
      </c>
      <c r="D27" s="27">
        <f>IF(C27="TAK",1,"")</f>
        <v>1</v>
      </c>
      <c r="E27" s="28" t="str">
        <f>IF(C27="tak",HYPERLINK("#nota1","przejdz"),HYPERLINK("#I36",""))</f>
        <v>przejdz</v>
      </c>
      <c r="F27" s="14"/>
      <c r="G27" s="23"/>
    </row>
    <row r="28" spans="1:7" ht="57" x14ac:dyDescent="0.2">
      <c r="A28" s="29">
        <f t="shared" ref="A28:A92" si="0">D28</f>
        <v>2</v>
      </c>
      <c r="B28" s="30" t="s">
        <v>35</v>
      </c>
      <c r="C28" s="31" t="s">
        <v>108</v>
      </c>
      <c r="D28" s="32">
        <f>IF(C28="NIE","",MAX($D$27:D27)+1)</f>
        <v>2</v>
      </c>
      <c r="E28" s="28" t="str">
        <f>IF(C28="tak",HYPERLINK("#nota2","przejdz"),HYPERLINK("#I36",""))</f>
        <v>przejdz</v>
      </c>
      <c r="F28" s="33" t="str">
        <f t="shared" ref="F28:F90" si="1">IF(D28="tak",HYPERLINK("#nota1","przejdz"),HYPERLINK("#I36",""))</f>
        <v/>
      </c>
      <c r="G28" s="23"/>
    </row>
    <row r="29" spans="1:7" ht="85" x14ac:dyDescent="0.2">
      <c r="A29" s="29">
        <f t="shared" si="0"/>
        <v>3</v>
      </c>
      <c r="B29" s="30" t="s">
        <v>36</v>
      </c>
      <c r="C29" s="31" t="s">
        <v>108</v>
      </c>
      <c r="D29" s="32">
        <f>IF(C29="NIE","",MAX($D$27:D28)+1)</f>
        <v>3</v>
      </c>
      <c r="E29" s="28" t="str">
        <f>IF(C29="tak",HYPERLINK("#nota3","przejdz"),HYPERLINK("#I36",""))</f>
        <v>przejdz</v>
      </c>
      <c r="F29" s="33" t="str">
        <f t="shared" si="1"/>
        <v/>
      </c>
      <c r="G29" s="23"/>
    </row>
    <row r="30" spans="1:7" ht="281" x14ac:dyDescent="0.2">
      <c r="A30" s="29">
        <f t="shared" si="0"/>
        <v>4</v>
      </c>
      <c r="B30" s="30" t="s">
        <v>37</v>
      </c>
      <c r="C30" s="31" t="s">
        <v>108</v>
      </c>
      <c r="D30" s="32">
        <f>IF(C30="NIE","",MAX($D$27:D29)+1)</f>
        <v>4</v>
      </c>
      <c r="E30" s="28" t="str">
        <f>IF(C30="tak",HYPERLINK("#nota4","przejdz"),HYPERLINK("#I36",""))</f>
        <v>przejdz</v>
      </c>
      <c r="F30" s="33" t="str">
        <f t="shared" si="1"/>
        <v/>
      </c>
      <c r="G30" s="23"/>
    </row>
    <row r="31" spans="1:7" ht="57" x14ac:dyDescent="0.2">
      <c r="A31" s="29">
        <f t="shared" si="0"/>
        <v>5</v>
      </c>
      <c r="B31" s="30" t="s">
        <v>38</v>
      </c>
      <c r="C31" s="31" t="s">
        <v>108</v>
      </c>
      <c r="D31" s="32">
        <f>IF(C31="NIE","",MAX($D$27:D30)+1)</f>
        <v>5</v>
      </c>
      <c r="E31" s="28" t="str">
        <f>IF(C31="tak",HYPERLINK("#nota5","przejdz"),HYPERLINK("#I36",""))</f>
        <v>przejdz</v>
      </c>
      <c r="F31" s="33" t="str">
        <f t="shared" si="1"/>
        <v/>
      </c>
      <c r="G31" s="23"/>
    </row>
    <row r="32" spans="1:7" ht="239" x14ac:dyDescent="0.2">
      <c r="A32" s="29">
        <f t="shared" si="0"/>
        <v>6</v>
      </c>
      <c r="B32" s="30" t="s">
        <v>39</v>
      </c>
      <c r="C32" s="31" t="s">
        <v>108</v>
      </c>
      <c r="D32" s="32">
        <f>IF(C32="NIE","",MAX($D$27:D31)+1)</f>
        <v>6</v>
      </c>
      <c r="E32" s="28" t="str">
        <f>IF(C32="tak",HYPERLINK("#nota6","przejdz"),HYPERLINK("#I36",""))</f>
        <v>przejdz</v>
      </c>
      <c r="F32" s="33" t="str">
        <f t="shared" si="1"/>
        <v/>
      </c>
      <c r="G32" s="23"/>
    </row>
    <row r="33" spans="1:7" ht="183" x14ac:dyDescent="0.2">
      <c r="A33" s="29" t="str">
        <f t="shared" si="0"/>
        <v/>
      </c>
      <c r="B33" s="30" t="s">
        <v>40</v>
      </c>
      <c r="C33" s="31" t="s">
        <v>109</v>
      </c>
      <c r="D33" s="32" t="str">
        <f>IF(C33="NIE","",MAX($D$27:D32)+1)</f>
        <v/>
      </c>
      <c r="E33" s="28" t="str">
        <f>IF(C33="tak",HYPERLINK("#nota7","przejdz"),HYPERLINK("#I36",""))</f>
        <v/>
      </c>
      <c r="F33" s="33" t="str">
        <f t="shared" si="1"/>
        <v/>
      </c>
      <c r="G33" s="23"/>
    </row>
    <row r="34" spans="1:7" ht="43" x14ac:dyDescent="0.2">
      <c r="A34" s="29" t="str">
        <f t="shared" si="0"/>
        <v/>
      </c>
      <c r="B34" s="30" t="s">
        <v>41</v>
      </c>
      <c r="C34" s="31" t="s">
        <v>109</v>
      </c>
      <c r="D34" s="32" t="str">
        <f>IF(C34="NIE","",MAX($D$27:D33)+1)</f>
        <v/>
      </c>
      <c r="E34" s="28" t="str">
        <f>IF(C34="tak",HYPERLINK("#nota8","przejdz"),HYPERLINK("#I36",""))</f>
        <v/>
      </c>
      <c r="F34" s="33" t="str">
        <f t="shared" si="1"/>
        <v/>
      </c>
      <c r="G34" s="23"/>
    </row>
    <row r="35" spans="1:7" ht="71" x14ac:dyDescent="0.2">
      <c r="A35" s="29">
        <f t="shared" si="0"/>
        <v>7</v>
      </c>
      <c r="B35" s="30" t="s">
        <v>42</v>
      </c>
      <c r="C35" s="31" t="s">
        <v>108</v>
      </c>
      <c r="D35" s="32">
        <f>IF(C35="NIE","",MAX($D$27:D34)+1)</f>
        <v>7</v>
      </c>
      <c r="E35" s="28" t="str">
        <f>IF(C35="tak",HYPERLINK("#nota9","przejdz"),HYPERLINK("#I36",""))</f>
        <v>przejdz</v>
      </c>
      <c r="F35" s="33" t="str">
        <f t="shared" si="1"/>
        <v/>
      </c>
      <c r="G35" s="23"/>
    </row>
    <row r="36" spans="1:7" ht="99" x14ac:dyDescent="0.2">
      <c r="A36" s="29">
        <f t="shared" si="0"/>
        <v>8</v>
      </c>
      <c r="B36" s="34" t="str">
        <f>CONCATENATE("Udziały i akcje w jednostkach zależnych wg stanu na"," ",'[1]Dane podstawowe'!$B$8)</f>
        <v>Udziały i akcje w jednostkach zależnych wg stanu na  31.12.2016</v>
      </c>
      <c r="C36" s="31" t="s">
        <v>108</v>
      </c>
      <c r="D36" s="32">
        <f>IF(C36="NIE","",MAX($D$27:D35)+1)</f>
        <v>8</v>
      </c>
      <c r="E36" s="28" t="str">
        <f>IF(C36="tak",HYPERLINK("#nota10","przejdz"),HYPERLINK("#I36",""))</f>
        <v>przejdz</v>
      </c>
      <c r="F36" s="33" t="str">
        <f t="shared" si="1"/>
        <v/>
      </c>
      <c r="G36" s="23"/>
    </row>
    <row r="37" spans="1:7" ht="99" x14ac:dyDescent="0.2">
      <c r="A37" s="29" t="str">
        <f t="shared" si="0"/>
        <v/>
      </c>
      <c r="B37" s="34" t="str">
        <f>CONCATENATE("Udziały i akcje w jednostkach współzależnych wg stanu na"," ",'[1]Dane podstawowe'!$B$8)</f>
        <v>Udziały i akcje w jednostkach współzależnych wg stanu na  31.12.2016</v>
      </c>
      <c r="C37" s="31" t="s">
        <v>109</v>
      </c>
      <c r="D37" s="32" t="str">
        <f>IF(C37="NIE","",MAX($D$27:D36)+1)</f>
        <v/>
      </c>
      <c r="E37" s="28" t="str">
        <f>IF(C37="tak",HYPERLINK("#nota11","przejdz"),HYPERLINK("#I36",""))</f>
        <v/>
      </c>
      <c r="F37" s="33" t="str">
        <f t="shared" si="1"/>
        <v/>
      </c>
      <c r="G37" s="23"/>
    </row>
    <row r="38" spans="1:7" ht="99" x14ac:dyDescent="0.2">
      <c r="A38" s="29" t="str">
        <f t="shared" si="0"/>
        <v/>
      </c>
      <c r="B38" s="34" t="str">
        <f>CONCATENATE("Udziały i akcje w jednostkach stowarzyszonych wg stanu na"," ",'[1]Dane podstawowe'!$B$8)</f>
        <v>Udziały i akcje w jednostkach stowarzyszonych wg stanu na  31.12.2016</v>
      </c>
      <c r="C38" s="31" t="s">
        <v>109</v>
      </c>
      <c r="D38" s="32" t="str">
        <f>IF(C38="NIE","",MAX($D$27:D37)+1)</f>
        <v/>
      </c>
      <c r="E38" s="28" t="str">
        <f>IF(C38="tak",HYPERLINK("#nota12","przejdz"),HYPERLINK("#I36",""))</f>
        <v/>
      </c>
      <c r="F38" s="33" t="str">
        <f t="shared" si="1"/>
        <v/>
      </c>
      <c r="G38" s="23"/>
    </row>
    <row r="39" spans="1:7" ht="85" x14ac:dyDescent="0.2">
      <c r="A39" s="29" t="str">
        <f t="shared" si="0"/>
        <v/>
      </c>
      <c r="B39" s="30" t="s">
        <v>43</v>
      </c>
      <c r="C39" s="31" t="s">
        <v>109</v>
      </c>
      <c r="D39" s="32" t="str">
        <f>IF(C39="NIE","",MAX($D$27:D38)+1)</f>
        <v/>
      </c>
      <c r="E39" s="28" t="str">
        <f>IF(C39="tak",HYPERLINK("#nota13","przejdz"),HYPERLINK("#I36",""))</f>
        <v/>
      </c>
      <c r="F39" s="33" t="str">
        <f t="shared" si="1"/>
        <v/>
      </c>
      <c r="G39" s="23"/>
    </row>
    <row r="40" spans="1:7" x14ac:dyDescent="0.2">
      <c r="A40" s="29">
        <f t="shared" si="0"/>
        <v>9</v>
      </c>
      <c r="B40" s="30" t="s">
        <v>44</v>
      </c>
      <c r="C40" s="31" t="s">
        <v>108</v>
      </c>
      <c r="D40" s="32">
        <f>IF(C40="NIE","",MAX($D$27:D39)+1)</f>
        <v>9</v>
      </c>
      <c r="E40" s="28" t="str">
        <f>IF(C40="tak",HYPERLINK("#nota14","przejdz"),HYPERLINK("#I36",""))</f>
        <v>przejdz</v>
      </c>
      <c r="F40" s="33" t="str">
        <f t="shared" si="1"/>
        <v/>
      </c>
      <c r="G40" s="23"/>
    </row>
    <row r="41" spans="1:7" ht="43" x14ac:dyDescent="0.2">
      <c r="A41" s="29">
        <f t="shared" si="0"/>
        <v>10</v>
      </c>
      <c r="B41" s="30" t="s">
        <v>45</v>
      </c>
      <c r="C41" s="31" t="s">
        <v>108</v>
      </c>
      <c r="D41" s="32">
        <f>IF(C41="NIE","",MAX($D$27:D40)+1)</f>
        <v>10</v>
      </c>
      <c r="E41" s="28" t="str">
        <f>IF(C41="tak",HYPERLINK("#nota15","przejdz"),HYPERLINK("#I36",""))</f>
        <v>przejdz</v>
      </c>
      <c r="F41" s="33" t="str">
        <f t="shared" si="1"/>
        <v/>
      </c>
      <c r="G41" s="23"/>
    </row>
    <row r="42" spans="1:7" ht="99" x14ac:dyDescent="0.2">
      <c r="A42" s="29">
        <f t="shared" si="0"/>
        <v>11</v>
      </c>
      <c r="B42" s="30" t="s">
        <v>46</v>
      </c>
      <c r="C42" s="31" t="s">
        <v>108</v>
      </c>
      <c r="D42" s="32">
        <f>IF(C42="NIE","",MAX($D$27:D41)+1)</f>
        <v>11</v>
      </c>
      <c r="E42" s="28" t="str">
        <f>IF(C42="tak",HYPERLINK("#nota17","przejdz"),HYPERLINK("#I36",""))</f>
        <v>przejdz</v>
      </c>
      <c r="F42" s="33" t="str">
        <f t="shared" si="1"/>
        <v/>
      </c>
      <c r="G42" s="23"/>
    </row>
    <row r="43" spans="1:7" ht="99" x14ac:dyDescent="0.2">
      <c r="A43" s="29">
        <f t="shared" si="0"/>
        <v>12</v>
      </c>
      <c r="B43" s="30" t="str">
        <f>CONCATENATE("Dane o strukturze własności kapitału podstawowego na ",'[1]Dane podstawowe'!B8)</f>
        <v>Dane o strukturze własności kapitału podstawowego na  31.12.2016</v>
      </c>
      <c r="C43" s="31" t="s">
        <v>108</v>
      </c>
      <c r="D43" s="32">
        <f>IF(C43="NIE","",MAX($D$27:D42)+1)</f>
        <v>12</v>
      </c>
      <c r="E43" s="28" t="str">
        <f>IF(C43="tak",HYPERLINK("#nota18","przejdz"),HYPERLINK("#I36",""))</f>
        <v>przejdz</v>
      </c>
      <c r="F43" s="33" t="str">
        <f t="shared" si="1"/>
        <v/>
      </c>
      <c r="G43" s="23"/>
    </row>
    <row r="44" spans="1:7" ht="239" x14ac:dyDescent="0.2">
      <c r="A44" s="29" t="str">
        <f t="shared" si="0"/>
        <v/>
      </c>
      <c r="B44" s="30" t="s">
        <v>47</v>
      </c>
      <c r="C44" s="31" t="s">
        <v>109</v>
      </c>
      <c r="D44" s="32" t="str">
        <f>IF(C44="NIE","",MAX($D$27:D43)+1)</f>
        <v/>
      </c>
      <c r="E44" s="28" t="str">
        <f>IF(C44="tak",HYPERLINK("#nota19","przejdz"),HYPERLINK("#I36",""))</f>
        <v/>
      </c>
      <c r="F44" s="33" t="str">
        <f t="shared" si="1"/>
        <v/>
      </c>
      <c r="G44" s="23"/>
    </row>
    <row r="45" spans="1:7" ht="99" x14ac:dyDescent="0.2">
      <c r="A45" s="29">
        <f t="shared" si="0"/>
        <v>13</v>
      </c>
      <c r="B45" s="30" t="s">
        <v>48</v>
      </c>
      <c r="C45" s="31" t="s">
        <v>108</v>
      </c>
      <c r="D45" s="32">
        <f>IF(C45="NIE","",MAX($D$27:D44)+1)</f>
        <v>13</v>
      </c>
      <c r="E45" s="28" t="str">
        <f>IF(C45="tak",HYPERLINK("#nota20","przejdz"),HYPERLINK("#I36",""))</f>
        <v>przejdz</v>
      </c>
      <c r="F45" s="33" t="str">
        <f t="shared" si="1"/>
        <v/>
      </c>
      <c r="G45" s="23"/>
    </row>
    <row r="46" spans="1:7" ht="71" x14ac:dyDescent="0.2">
      <c r="A46" s="29">
        <f t="shared" si="0"/>
        <v>14</v>
      </c>
      <c r="B46" s="30" t="s">
        <v>49</v>
      </c>
      <c r="C46" s="31" t="s">
        <v>108</v>
      </c>
      <c r="D46" s="32">
        <f>IF(C46="NIE","",MAX($D$27:D45)+1)</f>
        <v>14</v>
      </c>
      <c r="E46" s="28" t="str">
        <f>IF(C46="tak",HYPERLINK("#nota21","przejdz"),HYPERLINK("#I36",""))</f>
        <v>przejdz</v>
      </c>
      <c r="F46" s="33" t="str">
        <f t="shared" si="1"/>
        <v/>
      </c>
      <c r="G46" s="23"/>
    </row>
    <row r="47" spans="1:7" ht="29" x14ac:dyDescent="0.2">
      <c r="A47" s="29" t="str">
        <f t="shared" si="0"/>
        <v/>
      </c>
      <c r="B47" s="30" t="s">
        <v>50</v>
      </c>
      <c r="C47" s="31" t="s">
        <v>109</v>
      </c>
      <c r="D47" s="32" t="str">
        <f>IF(C47="NIE","",MAX($D$27:D46)+1)</f>
        <v/>
      </c>
      <c r="E47" s="28" t="str">
        <f>IF(C47="tak",HYPERLINK("#nota22","przejdz"),HYPERLINK("#I36",""))</f>
        <v/>
      </c>
      <c r="F47" s="33" t="str">
        <f t="shared" si="1"/>
        <v/>
      </c>
      <c r="G47" s="23"/>
    </row>
    <row r="48" spans="1:7" ht="169" x14ac:dyDescent="0.2">
      <c r="A48" s="29">
        <f t="shared" si="0"/>
        <v>15</v>
      </c>
      <c r="B48" s="30" t="s">
        <v>51</v>
      </c>
      <c r="C48" s="31" t="s">
        <v>108</v>
      </c>
      <c r="D48" s="32">
        <f>IF(C48="NIE","",MAX($D$27:D47)+1)</f>
        <v>15</v>
      </c>
      <c r="E48" s="28" t="str">
        <f>IF(C48="tak",HYPERLINK("#nota23","przejdz"),HYPERLINK("#I36",""))</f>
        <v>przejdz</v>
      </c>
      <c r="F48" s="33" t="str">
        <f t="shared" si="1"/>
        <v/>
      </c>
      <c r="G48" s="23"/>
    </row>
    <row r="49" spans="1:7" ht="169" x14ac:dyDescent="0.2">
      <c r="A49" s="29">
        <f t="shared" si="0"/>
        <v>16</v>
      </c>
      <c r="B49" s="30" t="s">
        <v>52</v>
      </c>
      <c r="C49" s="31" t="s">
        <v>108</v>
      </c>
      <c r="D49" s="32">
        <f>IF(C49="NIE","",MAX($D$27:D48)+1)</f>
        <v>16</v>
      </c>
      <c r="E49" s="28" t="str">
        <f>IF(C49="tak",HYPERLINK("#nota24","przejdz"),HYPERLINK("#I36",""))</f>
        <v>przejdz</v>
      </c>
      <c r="F49" s="33" t="str">
        <f t="shared" si="1"/>
        <v/>
      </c>
      <c r="G49" s="23"/>
    </row>
    <row r="50" spans="1:7" x14ac:dyDescent="0.2">
      <c r="A50" s="29">
        <f t="shared" si="0"/>
        <v>17</v>
      </c>
      <c r="B50" s="35" t="s">
        <v>53</v>
      </c>
      <c r="C50" s="31" t="s">
        <v>108</v>
      </c>
      <c r="D50" s="32">
        <f>IF(C50="NIE","",MAX($D$27:D49)+1)</f>
        <v>17</v>
      </c>
      <c r="E50" s="28" t="str">
        <f>IF(C50="tak",HYPERLINK("#nota25","przejdz"),HYPERLINK("#I36",""))</f>
        <v>przejdz</v>
      </c>
      <c r="F50" s="33" t="str">
        <f t="shared" si="1"/>
        <v/>
      </c>
      <c r="G50" s="23"/>
    </row>
    <row r="51" spans="1:7" ht="127" x14ac:dyDescent="0.2">
      <c r="A51" s="29">
        <f t="shared" si="0"/>
        <v>18</v>
      </c>
      <c r="B51" s="30" t="s">
        <v>54</v>
      </c>
      <c r="C51" s="31" t="s">
        <v>108</v>
      </c>
      <c r="D51" s="32">
        <f>IF(C51="NIE","",MAX($D$27:D50)+1)</f>
        <v>18</v>
      </c>
      <c r="E51" s="28" t="str">
        <f>IF(C51="tak",HYPERLINK("#nota26","przejdz"),HYPERLINK("#I36",""))</f>
        <v>przejdz</v>
      </c>
      <c r="F51" s="33" t="str">
        <f t="shared" si="1"/>
        <v/>
      </c>
      <c r="G51" s="23"/>
    </row>
    <row r="52" spans="1:7" ht="43" x14ac:dyDescent="0.2">
      <c r="A52" s="29" t="str">
        <f t="shared" si="0"/>
        <v/>
      </c>
      <c r="B52" s="30" t="s">
        <v>55</v>
      </c>
      <c r="C52" s="31" t="s">
        <v>109</v>
      </c>
      <c r="D52" s="32" t="str">
        <f>IF(C52="NIE","",MAX($D$27:D51)+1)</f>
        <v/>
      </c>
      <c r="E52" s="28" t="str">
        <f>IF(C52="tak",HYPERLINK("#nota27","przejdz"),HYPERLINK("#I36",""))</f>
        <v/>
      </c>
      <c r="F52" s="33" t="str">
        <f t="shared" si="1"/>
        <v/>
      </c>
      <c r="G52" s="23"/>
    </row>
    <row r="53" spans="1:7" ht="127" x14ac:dyDescent="0.2">
      <c r="A53" s="29">
        <f t="shared" si="0"/>
        <v>19</v>
      </c>
      <c r="B53" s="30" t="s">
        <v>56</v>
      </c>
      <c r="C53" s="31" t="s">
        <v>108</v>
      </c>
      <c r="D53" s="32">
        <f>IF(C53="NIE","",MAX($D$27:D52)+1)</f>
        <v>19</v>
      </c>
      <c r="E53" s="28" t="str">
        <f>IF(C53="tak",HYPERLINK("#nota28","przejdz"),HYPERLINK("#I36",""))</f>
        <v>przejdz</v>
      </c>
      <c r="F53" s="33" t="str">
        <f t="shared" si="1"/>
        <v/>
      </c>
      <c r="G53" s="23"/>
    </row>
    <row r="54" spans="1:7" x14ac:dyDescent="0.2">
      <c r="A54" s="29" t="str">
        <f t="shared" si="0"/>
        <v/>
      </c>
      <c r="B54" s="35" t="s">
        <v>57</v>
      </c>
      <c r="C54" s="31" t="s">
        <v>109</v>
      </c>
      <c r="D54" s="32" t="str">
        <f>IF(C54="NIE","",MAX($D$27:D53)+1)</f>
        <v/>
      </c>
      <c r="E54" s="28" t="str">
        <f>IF(C54="tak",HYPERLINK("#nota29","przejdz"),HYPERLINK("#I36",""))</f>
        <v/>
      </c>
      <c r="F54" s="33" t="str">
        <f t="shared" si="1"/>
        <v/>
      </c>
      <c r="G54" s="23"/>
    </row>
    <row r="55" spans="1:7" x14ac:dyDescent="0.2">
      <c r="A55" s="29">
        <f t="shared" si="0"/>
        <v>20</v>
      </c>
      <c r="B55" s="35" t="s">
        <v>58</v>
      </c>
      <c r="C55" s="31" t="s">
        <v>108</v>
      </c>
      <c r="D55" s="32">
        <f>IF(C55="NIE","",MAX($D$27:D54)+1)</f>
        <v>20</v>
      </c>
      <c r="E55" s="28" t="str">
        <f>IF(C55="tak",HYPERLINK("#nota30","przejdz"),HYPERLINK("#I36",""))</f>
        <v>przejdz</v>
      </c>
      <c r="F55" s="33" t="str">
        <f t="shared" si="1"/>
        <v/>
      </c>
      <c r="G55" s="23"/>
    </row>
    <row r="56" spans="1:7" x14ac:dyDescent="0.2">
      <c r="A56" s="29">
        <f t="shared" si="0"/>
        <v>21</v>
      </c>
      <c r="B56" s="35" t="s">
        <v>59</v>
      </c>
      <c r="C56" s="31" t="s">
        <v>108</v>
      </c>
      <c r="D56" s="32">
        <f>IF(C56="NIE","",MAX($D$27:D55)+1)</f>
        <v>21</v>
      </c>
      <c r="E56" s="28" t="str">
        <f>IF(C56="tak",HYPERLINK("#nota31","przejdz"),HYPERLINK("#I36",""))</f>
        <v>przejdz</v>
      </c>
      <c r="F56" s="33" t="str">
        <f t="shared" si="1"/>
        <v/>
      </c>
      <c r="G56" s="23"/>
    </row>
    <row r="57" spans="1:7" ht="99" x14ac:dyDescent="0.2">
      <c r="A57" s="29" t="str">
        <f>D57</f>
        <v/>
      </c>
      <c r="B57" s="30" t="s">
        <v>60</v>
      </c>
      <c r="C57" s="31" t="s">
        <v>109</v>
      </c>
      <c r="D57" s="32" t="str">
        <f>IF(C57="NIE","",MAX($D$27:D56)+1)</f>
        <v/>
      </c>
      <c r="E57" s="28" t="str">
        <f>IF(C57="tak",HYPERLINK("#nota32","przejdz"),HYPERLINK("#I36",""))</f>
        <v/>
      </c>
      <c r="F57" s="33" t="str">
        <f t="shared" si="1"/>
        <v/>
      </c>
      <c r="G57" s="23"/>
    </row>
    <row r="58" spans="1:7" x14ac:dyDescent="0.2">
      <c r="A58" s="29" t="str">
        <f t="shared" si="0"/>
        <v/>
      </c>
      <c r="B58" s="35" t="s">
        <v>61</v>
      </c>
      <c r="C58" s="31" t="s">
        <v>109</v>
      </c>
      <c r="D58" s="32" t="str">
        <f>IF(C58="NIE","",MAX($D$27:D57)+1)</f>
        <v/>
      </c>
      <c r="E58" s="28" t="str">
        <f>IF(C58="tak",HYPERLINK("#nota33","przejdz"),HYPERLINK("#I36",""))</f>
        <v/>
      </c>
      <c r="F58" s="33" t="str">
        <f t="shared" si="1"/>
        <v/>
      </c>
      <c r="G58" s="23"/>
    </row>
    <row r="59" spans="1:7" x14ac:dyDescent="0.2">
      <c r="A59" s="29">
        <f t="shared" si="0"/>
        <v>22</v>
      </c>
      <c r="B59" s="36" t="s">
        <v>62</v>
      </c>
      <c r="C59" s="31" t="s">
        <v>108</v>
      </c>
      <c r="D59" s="32">
        <f>IF(C59="NIE","",MAX($D$27:D58)+1)</f>
        <v>22</v>
      </c>
      <c r="E59" s="28" t="str">
        <f>IF(C59="tak",HYPERLINK("#nota34","przejdz"),HYPERLINK("#I36",""))</f>
        <v>przejdz</v>
      </c>
      <c r="F59" s="33" t="str">
        <f t="shared" si="1"/>
        <v/>
      </c>
      <c r="G59" s="23"/>
    </row>
    <row r="60" spans="1:7" ht="85" x14ac:dyDescent="0.2">
      <c r="A60" s="29" t="str">
        <f t="shared" si="0"/>
        <v/>
      </c>
      <c r="B60" s="30" t="s">
        <v>63</v>
      </c>
      <c r="C60" s="31" t="s">
        <v>109</v>
      </c>
      <c r="D60" s="32" t="str">
        <f>IF(C60="NIE","",MAX($D$27:D59)+1)</f>
        <v/>
      </c>
      <c r="E60" s="28" t="str">
        <f>IF(C60="tak",HYPERLINK("#nota35","przejdz"),HYPERLINK("#I36",""))</f>
        <v/>
      </c>
      <c r="F60" s="33" t="str">
        <f t="shared" si="1"/>
        <v/>
      </c>
      <c r="G60" s="23"/>
    </row>
    <row r="61" spans="1:7" ht="85" x14ac:dyDescent="0.2">
      <c r="A61" s="29" t="str">
        <f t="shared" si="0"/>
        <v/>
      </c>
      <c r="B61" s="30" t="s">
        <v>64</v>
      </c>
      <c r="C61" s="31" t="s">
        <v>109</v>
      </c>
      <c r="D61" s="32" t="str">
        <f>IF(C61="NIE","",MAX($D$27:D60)+1)</f>
        <v/>
      </c>
      <c r="E61" s="28" t="str">
        <f>IF(C61="tak",HYPERLINK("#nota36","przejdz"),HYPERLINK("#I36",""))</f>
        <v/>
      </c>
      <c r="F61" s="33" t="str">
        <f t="shared" si="1"/>
        <v/>
      </c>
      <c r="G61" s="23"/>
    </row>
    <row r="62" spans="1:7" ht="210" x14ac:dyDescent="0.2">
      <c r="A62" s="29" t="str">
        <f t="shared" si="0"/>
        <v/>
      </c>
      <c r="B62" s="37" t="s">
        <v>65</v>
      </c>
      <c r="C62" s="31" t="s">
        <v>109</v>
      </c>
      <c r="D62" s="32" t="str">
        <f>IF(C62="NIE","",MAX($D$27:D61)+1)</f>
        <v/>
      </c>
      <c r="E62" s="28" t="str">
        <f>IF(C62="tak",HYPERLINK("#nota37","przejdz"),HYPERLINK("#I36",""))</f>
        <v/>
      </c>
      <c r="F62" s="33" t="str">
        <f t="shared" si="1"/>
        <v/>
      </c>
      <c r="G62" s="23"/>
    </row>
    <row r="63" spans="1:7" ht="71" x14ac:dyDescent="0.2">
      <c r="A63" s="29">
        <f t="shared" si="0"/>
        <v>23</v>
      </c>
      <c r="B63" s="30" t="s">
        <v>66</v>
      </c>
      <c r="C63" s="31" t="s">
        <v>108</v>
      </c>
      <c r="D63" s="32">
        <f>IF(C63="NIE","",MAX($D$27:D62)+1)</f>
        <v>23</v>
      </c>
      <c r="E63" s="28" t="str">
        <f>IF(C63="tak",HYPERLINK("#nota38","przejdz"),HYPERLINK("#I36",""))</f>
        <v>przejdz</v>
      </c>
      <c r="F63" s="33" t="str">
        <f t="shared" si="1"/>
        <v/>
      </c>
      <c r="G63" s="23"/>
    </row>
    <row r="64" spans="1:7" ht="323" x14ac:dyDescent="0.2">
      <c r="A64" s="29" t="str">
        <f t="shared" si="0"/>
        <v/>
      </c>
      <c r="B64" s="30" t="s">
        <v>67</v>
      </c>
      <c r="C64" s="31" t="s">
        <v>109</v>
      </c>
      <c r="D64" s="32" t="str">
        <f>IF(C64="NIE","",MAX($D$27:D63)+1)</f>
        <v/>
      </c>
      <c r="E64" s="28" t="str">
        <f>IF(C64="tak",HYPERLINK("#nota39","przejdz"),HYPERLINK("#I36",""))</f>
        <v/>
      </c>
      <c r="F64" s="33" t="str">
        <f t="shared" si="1"/>
        <v/>
      </c>
      <c r="G64" s="23"/>
    </row>
    <row r="65" spans="1:7" ht="267" x14ac:dyDescent="0.2">
      <c r="A65" s="29" t="str">
        <f t="shared" si="0"/>
        <v/>
      </c>
      <c r="B65" s="38" t="s">
        <v>68</v>
      </c>
      <c r="C65" s="31" t="s">
        <v>109</v>
      </c>
      <c r="D65" s="32" t="str">
        <f>IF(C65="NIE","",MAX($D$27:D64)+1)</f>
        <v/>
      </c>
      <c r="E65" s="28" t="str">
        <f>IF(C65="tak",HYPERLINK("#nota40","przejdz"),HYPERLINK("#I36",""))</f>
        <v/>
      </c>
      <c r="F65" s="33" t="str">
        <f t="shared" si="1"/>
        <v/>
      </c>
      <c r="G65" s="23"/>
    </row>
    <row r="66" spans="1:7" ht="141" x14ac:dyDescent="0.2">
      <c r="A66" s="29">
        <f t="shared" si="0"/>
        <v>24</v>
      </c>
      <c r="B66" s="30" t="s">
        <v>69</v>
      </c>
      <c r="C66" s="31" t="s">
        <v>108</v>
      </c>
      <c r="D66" s="32">
        <f>IF(C66="NIE","",MAX($D$27:D65)+1)</f>
        <v>24</v>
      </c>
      <c r="E66" s="28" t="str">
        <f>IF(C66="tak",HYPERLINK("#nota41","przejdz"),HYPERLINK("#I36",""))</f>
        <v>przejdz</v>
      </c>
      <c r="F66" s="33" t="str">
        <f t="shared" si="1"/>
        <v/>
      </c>
      <c r="G66" s="23"/>
    </row>
    <row r="67" spans="1:7" ht="393" x14ac:dyDescent="0.2">
      <c r="A67" s="29">
        <f t="shared" si="0"/>
        <v>25</v>
      </c>
      <c r="B67" s="30" t="s">
        <v>70</v>
      </c>
      <c r="C67" s="31" t="s">
        <v>108</v>
      </c>
      <c r="D67" s="32">
        <f>IF(C67="NIE","",MAX($D$27:D66)+1)</f>
        <v>25</v>
      </c>
      <c r="E67" s="28" t="str">
        <f>IF(C67="tak",HYPERLINK("#nota42","przejdz"),HYPERLINK("#I36",""))</f>
        <v>przejdz</v>
      </c>
      <c r="F67" s="33" t="str">
        <f t="shared" si="1"/>
        <v/>
      </c>
      <c r="G67" s="23"/>
    </row>
    <row r="68" spans="1:7" ht="409.6" x14ac:dyDescent="0.2">
      <c r="A68" s="29" t="str">
        <f t="shared" si="0"/>
        <v/>
      </c>
      <c r="B68" s="30" t="s">
        <v>71</v>
      </c>
      <c r="C68" s="31" t="s">
        <v>109</v>
      </c>
      <c r="D68" s="32" t="str">
        <f>IF(C68="NIE","",MAX($D$27:D67)+1)</f>
        <v/>
      </c>
      <c r="E68" s="28" t="str">
        <f>IF(C68="tak",HYPERLINK("#nota43","przejdz"),HYPERLINK("#I36",""))</f>
        <v/>
      </c>
      <c r="F68" s="33" t="str">
        <f t="shared" si="1"/>
        <v/>
      </c>
      <c r="G68" s="23"/>
    </row>
    <row r="69" spans="1:7" ht="211" x14ac:dyDescent="0.2">
      <c r="A69" s="29">
        <f t="shared" si="0"/>
        <v>26</v>
      </c>
      <c r="B69" s="30" t="s">
        <v>72</v>
      </c>
      <c r="C69" s="31" t="s">
        <v>108</v>
      </c>
      <c r="D69" s="32">
        <f>IF(C69="NIE","",MAX($D$27:D68)+1)</f>
        <v>26</v>
      </c>
      <c r="E69" s="28" t="str">
        <f>IF(C69="tak",HYPERLINK("#nota44","przejdz"),HYPERLINK("#I36",""))</f>
        <v>przejdz</v>
      </c>
      <c r="F69" s="33" t="str">
        <f t="shared" si="1"/>
        <v/>
      </c>
      <c r="G69" s="23"/>
    </row>
    <row r="70" spans="1:7" ht="281" x14ac:dyDescent="0.2">
      <c r="A70" s="29" t="str">
        <f t="shared" si="0"/>
        <v/>
      </c>
      <c r="B70" s="30" t="s">
        <v>73</v>
      </c>
      <c r="C70" s="31" t="s">
        <v>109</v>
      </c>
      <c r="D70" s="32" t="str">
        <f>IF(C70="NIE","",MAX($D$27:D69)+1)</f>
        <v/>
      </c>
      <c r="E70" s="28" t="str">
        <f>IF(C70="tak",HYPERLINK("#nota45","przejdz"),HYPERLINK("#I36",""))</f>
        <v/>
      </c>
      <c r="F70" s="33" t="str">
        <f t="shared" si="1"/>
        <v/>
      </c>
      <c r="G70" s="23"/>
    </row>
    <row r="71" spans="1:7" ht="197" x14ac:dyDescent="0.2">
      <c r="A71" s="29" t="str">
        <f t="shared" si="0"/>
        <v/>
      </c>
      <c r="B71" s="30" t="s">
        <v>74</v>
      </c>
      <c r="C71" s="31" t="s">
        <v>109</v>
      </c>
      <c r="D71" s="32" t="str">
        <f>IF(C71="NIE","",MAX($D$27:D70)+1)</f>
        <v/>
      </c>
      <c r="E71" s="28" t="str">
        <f>IF(C71="tak",HYPERLINK("#nota46","przejdz"),HYPERLINK("#I36",""))</f>
        <v/>
      </c>
      <c r="F71" s="33" t="str">
        <f t="shared" si="1"/>
        <v/>
      </c>
      <c r="G71" s="23"/>
    </row>
    <row r="72" spans="1:7" ht="409.6" x14ac:dyDescent="0.2">
      <c r="A72" s="29" t="str">
        <f t="shared" si="0"/>
        <v/>
      </c>
      <c r="B72" s="30" t="s">
        <v>75</v>
      </c>
      <c r="C72" s="31" t="s">
        <v>109</v>
      </c>
      <c r="D72" s="32" t="str">
        <f>IF(C72="NIE","",MAX($D$27:D71)+1)</f>
        <v/>
      </c>
      <c r="E72" s="28" t="str">
        <f>IF(C72="tak",HYPERLINK("#nota47","przejdz"),HYPERLINK("#I36",""))</f>
        <v/>
      </c>
      <c r="F72" s="33" t="str">
        <f t="shared" si="1"/>
        <v/>
      </c>
      <c r="G72" s="23"/>
    </row>
    <row r="73" spans="1:7" ht="225" x14ac:dyDescent="0.2">
      <c r="A73" s="29" t="str">
        <f t="shared" si="0"/>
        <v/>
      </c>
      <c r="B73" s="39" t="s">
        <v>76</v>
      </c>
      <c r="C73" s="31" t="s">
        <v>109</v>
      </c>
      <c r="D73" s="32" t="str">
        <f>IF(C73="NIE","",MAX($D$27:D72)+1)</f>
        <v/>
      </c>
      <c r="E73" s="28" t="str">
        <f>IF(C73="tak",HYPERLINK("#nota48","przejdz"),HYPERLINK("#I36",""))</f>
        <v/>
      </c>
      <c r="F73" s="33" t="str">
        <f t="shared" si="1"/>
        <v/>
      </c>
      <c r="G73" s="23"/>
    </row>
    <row r="74" spans="1:7" ht="183" x14ac:dyDescent="0.2">
      <c r="A74" s="29" t="str">
        <f t="shared" si="0"/>
        <v/>
      </c>
      <c r="B74" s="30" t="s">
        <v>77</v>
      </c>
      <c r="C74" s="31" t="s">
        <v>109</v>
      </c>
      <c r="D74" s="32" t="str">
        <f>IF(C74="NIE","",MAX($D$27:D73)+1)</f>
        <v/>
      </c>
      <c r="E74" s="28" t="str">
        <f>IF(C74="tak",HYPERLINK("#nota49","przejdz"),HYPERLINK("#I36",""))</f>
        <v/>
      </c>
      <c r="F74" s="33" t="str">
        <f t="shared" si="1"/>
        <v/>
      </c>
      <c r="G74" s="23"/>
    </row>
    <row r="75" spans="1:7" ht="113" x14ac:dyDescent="0.2">
      <c r="A75" s="29" t="str">
        <f t="shared" si="0"/>
        <v/>
      </c>
      <c r="B75" s="30" t="s">
        <v>78</v>
      </c>
      <c r="C75" s="31" t="s">
        <v>109</v>
      </c>
      <c r="D75" s="32" t="str">
        <f>IF(C75="NIE","",MAX($D$27:D74)+1)</f>
        <v/>
      </c>
      <c r="E75" s="28" t="str">
        <f>IF(C75="tak",HYPERLINK("#nota50","przejdz"),HYPERLINK("#I36",""))</f>
        <v/>
      </c>
      <c r="F75" s="33" t="str">
        <f t="shared" si="1"/>
        <v/>
      </c>
      <c r="G75" s="23"/>
    </row>
    <row r="76" spans="1:7" ht="99" x14ac:dyDescent="0.2">
      <c r="A76" s="29">
        <f t="shared" si="0"/>
        <v>27</v>
      </c>
      <c r="B76" s="30" t="s">
        <v>79</v>
      </c>
      <c r="C76" s="31" t="s">
        <v>108</v>
      </c>
      <c r="D76" s="32">
        <f>IF(C76="NIE","",MAX($D$27:D75)+1)</f>
        <v>27</v>
      </c>
      <c r="E76" s="28" t="str">
        <f>IF(C76="tak",HYPERLINK("#nota51","przejdz"),HYPERLINK("#I36",""))</f>
        <v>przejdz</v>
      </c>
      <c r="F76" s="33" t="str">
        <f t="shared" si="1"/>
        <v/>
      </c>
      <c r="G76" s="23"/>
    </row>
    <row r="77" spans="1:7" x14ac:dyDescent="0.2">
      <c r="A77" s="29">
        <f t="shared" si="0"/>
        <v>28</v>
      </c>
      <c r="B77" s="35" t="s">
        <v>80</v>
      </c>
      <c r="C77" s="31" t="s">
        <v>108</v>
      </c>
      <c r="D77" s="32">
        <f>IF(C77="NIE","",MAX($D$27:D76)+1)</f>
        <v>28</v>
      </c>
      <c r="E77" s="28" t="str">
        <f>IF(C77="tak",HYPERLINK("#nota52","przejdz"),HYPERLINK("#I36",""))</f>
        <v>przejdz</v>
      </c>
      <c r="F77" s="33" t="str">
        <f t="shared" si="1"/>
        <v/>
      </c>
      <c r="G77" s="23"/>
    </row>
    <row r="78" spans="1:7" ht="308" x14ac:dyDescent="0.2">
      <c r="A78" s="29" t="str">
        <f t="shared" si="0"/>
        <v/>
      </c>
      <c r="B78" s="40" t="s">
        <v>81</v>
      </c>
      <c r="C78" s="31" t="s">
        <v>109</v>
      </c>
      <c r="D78" s="32" t="str">
        <f>IF(C78="NIE","",MAX($D$27:D77)+1)</f>
        <v/>
      </c>
      <c r="E78" s="28" t="str">
        <f>IF(C78="tak",HYPERLINK("#nota53","przejdz"),HYPERLINK("#I36",""))</f>
        <v/>
      </c>
      <c r="F78" s="33" t="str">
        <f t="shared" si="1"/>
        <v/>
      </c>
      <c r="G78" s="23"/>
    </row>
    <row r="79" spans="1:7" ht="406" x14ac:dyDescent="0.2">
      <c r="A79" s="29" t="str">
        <f t="shared" si="0"/>
        <v/>
      </c>
      <c r="B79" s="41" t="s">
        <v>82</v>
      </c>
      <c r="C79" s="31" t="s">
        <v>109</v>
      </c>
      <c r="D79" s="32" t="str">
        <f>IF(C79="NIE","",MAX($D$27:D78)+1)</f>
        <v/>
      </c>
      <c r="E79" s="28" t="str">
        <f>IF(C79="tak",HYPERLINK("#nota54","przejdz"),HYPERLINK("#I36",""))</f>
        <v/>
      </c>
      <c r="F79" s="33" t="str">
        <f t="shared" si="1"/>
        <v/>
      </c>
      <c r="G79" s="23"/>
    </row>
    <row r="80" spans="1:7" ht="29" x14ac:dyDescent="0.2">
      <c r="A80" s="29" t="str">
        <f t="shared" si="0"/>
        <v/>
      </c>
      <c r="B80" s="39" t="s">
        <v>83</v>
      </c>
      <c r="C80" s="31" t="s">
        <v>109</v>
      </c>
      <c r="D80" s="32" t="str">
        <f>IF(C80="NIE","",MAX($D$27:D79)+1)</f>
        <v/>
      </c>
      <c r="E80" s="28" t="str">
        <f>IF(C80="tak",HYPERLINK("#nota55","przejdz"),HYPERLINK("#I36",""))</f>
        <v/>
      </c>
      <c r="F80" s="33" t="str">
        <f t="shared" si="1"/>
        <v/>
      </c>
      <c r="G80" s="23"/>
    </row>
    <row r="81" spans="1:7" ht="43" x14ac:dyDescent="0.2">
      <c r="A81" s="29" t="str">
        <f t="shared" si="0"/>
        <v/>
      </c>
      <c r="B81" s="39" t="s">
        <v>84</v>
      </c>
      <c r="C81" s="31" t="s">
        <v>109</v>
      </c>
      <c r="D81" s="32" t="str">
        <f>IF(C81="NIE","",MAX($D$27:D80)+1)</f>
        <v/>
      </c>
      <c r="E81" s="28" t="str">
        <f>IF(C81="tak",HYPERLINK("#nota56","przejdz"),HYPERLINK("#I36",""))</f>
        <v/>
      </c>
      <c r="F81" s="33" t="str">
        <f t="shared" si="1"/>
        <v/>
      </c>
      <c r="G81" s="23"/>
    </row>
    <row r="82" spans="1:7" ht="113" x14ac:dyDescent="0.2">
      <c r="A82" s="29" t="str">
        <f t="shared" si="0"/>
        <v/>
      </c>
      <c r="B82" s="30" t="s">
        <v>85</v>
      </c>
      <c r="C82" s="31" t="s">
        <v>109</v>
      </c>
      <c r="D82" s="32" t="str">
        <f>IF(C82="NIE","",MAX($D$27:D81)+1)</f>
        <v/>
      </c>
      <c r="E82" s="28" t="str">
        <f>IF(C82="tak",HYPERLINK("#nota57","przejdz"),HYPERLINK("#I36",""))</f>
        <v/>
      </c>
      <c r="F82" s="33" t="str">
        <f t="shared" si="1"/>
        <v/>
      </c>
      <c r="G82" s="23"/>
    </row>
    <row r="83" spans="1:7" ht="169" x14ac:dyDescent="0.2">
      <c r="A83" s="29" t="str">
        <f t="shared" si="0"/>
        <v/>
      </c>
      <c r="B83" s="30" t="s">
        <v>86</v>
      </c>
      <c r="C83" s="31" t="s">
        <v>109</v>
      </c>
      <c r="D83" s="32" t="str">
        <f>IF(C83="NIE","",MAX($D$27:D82)+1)</f>
        <v/>
      </c>
      <c r="E83" s="28" t="str">
        <f>IF(C83="tak",HYPERLINK("#nota58","przejdz"),HYPERLINK("#I36",""))</f>
        <v/>
      </c>
      <c r="F83" s="33" t="str">
        <f t="shared" si="1"/>
        <v/>
      </c>
      <c r="G83" s="23"/>
    </row>
    <row r="84" spans="1:7" x14ac:dyDescent="0.2">
      <c r="A84" s="29">
        <f t="shared" si="0"/>
        <v>29</v>
      </c>
      <c r="B84" s="35" t="s">
        <v>87</v>
      </c>
      <c r="C84" s="31" t="s">
        <v>108</v>
      </c>
      <c r="D84" s="32">
        <f>IF(C84="NIE","",MAX($D$27:D83)+1)</f>
        <v>29</v>
      </c>
      <c r="E84" s="28" t="str">
        <f>IF(C84="tak",HYPERLINK("#nota59","przejdz"),HYPERLINK("#I36",""))</f>
        <v>przejdz</v>
      </c>
      <c r="F84" s="33" t="str">
        <f t="shared" si="1"/>
        <v/>
      </c>
      <c r="G84" s="23"/>
    </row>
    <row r="85" spans="1:7" ht="84" x14ac:dyDescent="0.2">
      <c r="A85" s="29">
        <f t="shared" si="0"/>
        <v>30</v>
      </c>
      <c r="B85" s="40" t="s">
        <v>88</v>
      </c>
      <c r="C85" s="31" t="s">
        <v>108</v>
      </c>
      <c r="D85" s="32">
        <f>IF(C85="NIE","",MAX($D$27:D84)+1)</f>
        <v>30</v>
      </c>
      <c r="E85" s="28" t="str">
        <f>IF(C85="tak",HYPERLINK("#nota60","przejdz"),HYPERLINK("#I36",""))</f>
        <v>przejdz</v>
      </c>
      <c r="F85" s="33" t="str">
        <f t="shared" si="1"/>
        <v/>
      </c>
      <c r="G85" s="23"/>
    </row>
    <row r="86" spans="1:7" ht="140" x14ac:dyDescent="0.2">
      <c r="A86" s="29" t="str">
        <f t="shared" si="0"/>
        <v/>
      </c>
      <c r="B86" s="41" t="s">
        <v>89</v>
      </c>
      <c r="C86" s="31" t="s">
        <v>109</v>
      </c>
      <c r="D86" s="32" t="str">
        <f>IF(C86="NIE","",MAX($D$27:D85)+1)</f>
        <v/>
      </c>
      <c r="E86" s="28" t="str">
        <f>IF(C86="tak",HYPERLINK("#nota61","przejdz"),HYPERLINK("#I36",""))</f>
        <v/>
      </c>
      <c r="F86" s="33" t="str">
        <f t="shared" si="1"/>
        <v/>
      </c>
      <c r="G86" s="23"/>
    </row>
    <row r="87" spans="1:7" ht="127" x14ac:dyDescent="0.2">
      <c r="A87" s="29" t="str">
        <f t="shared" si="0"/>
        <v/>
      </c>
      <c r="B87" s="39" t="s">
        <v>90</v>
      </c>
      <c r="C87" s="31" t="s">
        <v>109</v>
      </c>
      <c r="D87" s="32" t="str">
        <f>IF(C87="NIE","",MAX($D$27:D86)+1)</f>
        <v/>
      </c>
      <c r="E87" s="28" t="str">
        <f>IF(C87="tak",HYPERLINK("#nota62","przejdz"),HYPERLINK("#I36",""))</f>
        <v/>
      </c>
      <c r="F87" s="33" t="str">
        <f t="shared" si="1"/>
        <v/>
      </c>
      <c r="G87" s="23"/>
    </row>
    <row r="88" spans="1:7" x14ac:dyDescent="0.2">
      <c r="A88" s="29">
        <f t="shared" si="0"/>
        <v>31</v>
      </c>
      <c r="B88" s="35" t="s">
        <v>91</v>
      </c>
      <c r="C88" s="31" t="s">
        <v>108</v>
      </c>
      <c r="D88" s="32">
        <f>IF(C88="NIE","",MAX($D$27:D87)+1)</f>
        <v>31</v>
      </c>
      <c r="E88" s="28" t="str">
        <f>IF(C88="tak",HYPERLINK("#nota63","przejdz"),HYPERLINK("#I36",""))</f>
        <v>przejdz</v>
      </c>
      <c r="F88" s="33" t="str">
        <f t="shared" si="1"/>
        <v/>
      </c>
      <c r="G88" s="23"/>
    </row>
    <row r="89" spans="1:7" ht="70" x14ac:dyDescent="0.2">
      <c r="A89" s="29">
        <f t="shared" si="0"/>
        <v>32</v>
      </c>
      <c r="B89" s="40" t="s">
        <v>92</v>
      </c>
      <c r="C89" s="31" t="s">
        <v>108</v>
      </c>
      <c r="D89" s="32">
        <f>IF(C89="NIE","",MAX($D$27:D88)+1)</f>
        <v>32</v>
      </c>
      <c r="E89" s="28" t="str">
        <f>IF(C89="tak",HYPERLINK("#nota64","przejdz"),HYPERLINK("#I36",""))</f>
        <v>przejdz</v>
      </c>
      <c r="F89" s="33" t="str">
        <f t="shared" si="1"/>
        <v/>
      </c>
      <c r="G89" s="23"/>
    </row>
    <row r="90" spans="1:7" ht="140" x14ac:dyDescent="0.2">
      <c r="A90" s="29" t="str">
        <f t="shared" si="0"/>
        <v/>
      </c>
      <c r="B90" s="41" t="s">
        <v>93</v>
      </c>
      <c r="C90" s="31" t="s">
        <v>109</v>
      </c>
      <c r="D90" s="32" t="str">
        <f>IF(C90="NIE","",MAX($D$27:D89)+1)</f>
        <v/>
      </c>
      <c r="E90" s="28" t="str">
        <f>IF(C90="tak",HYPERLINK("#nota65","przejdz"),HYPERLINK("#I36",""))</f>
        <v/>
      </c>
      <c r="F90" s="33" t="str">
        <f t="shared" si="1"/>
        <v/>
      </c>
      <c r="G90" s="23"/>
    </row>
    <row r="91" spans="1:7" ht="71" x14ac:dyDescent="0.2">
      <c r="A91" s="29" t="str">
        <f t="shared" si="0"/>
        <v/>
      </c>
      <c r="B91" s="39" t="s">
        <v>94</v>
      </c>
      <c r="C91" s="31" t="s">
        <v>109</v>
      </c>
      <c r="D91" s="32" t="str">
        <f>IF(C91="NIE","",MAX($D$27:D90)+1)</f>
        <v/>
      </c>
      <c r="E91" s="28" t="str">
        <f>IF(C91="tak",HYPERLINK("#nota66","przejdz"),HYPERLINK("#I36",""))</f>
        <v/>
      </c>
      <c r="F91" s="33" t="str">
        <f>IF(D91="tak",HYPERLINK("#nota1","przejdz"),HYPERLINK("#I36",""))</f>
        <v/>
      </c>
      <c r="G91" s="23"/>
    </row>
    <row r="92" spans="1:7" x14ac:dyDescent="0.2">
      <c r="A92" s="29" t="str">
        <f t="shared" si="0"/>
        <v/>
      </c>
      <c r="B92" s="35" t="s">
        <v>95</v>
      </c>
      <c r="C92" s="31" t="s">
        <v>109</v>
      </c>
      <c r="D92" s="32" t="str">
        <f>IF(C92="NIE","",MAX($D$27:D91)+1)</f>
        <v/>
      </c>
      <c r="E92" s="28" t="str">
        <f>IF(C92="tak",HYPERLINK("#nota67","przejdz"),HYPERLINK("#I36",""))</f>
        <v/>
      </c>
      <c r="F92" s="33" t="str">
        <f>IF(D92="tak",HYPERLINK("#nota1","przejdz"),HYPERLINK("#I36",""))</f>
        <v/>
      </c>
      <c r="G92" s="23"/>
    </row>
    <row r="93" spans="1:7" ht="168" x14ac:dyDescent="0.2">
      <c r="A93" s="42" t="str">
        <f>D93</f>
        <v/>
      </c>
      <c r="B93" s="43" t="s">
        <v>96</v>
      </c>
      <c r="C93" s="44" t="s">
        <v>109</v>
      </c>
      <c r="D93" s="45" t="str">
        <f>IF(C93="NIE","",MAX($D$27:D92)+1)</f>
        <v/>
      </c>
      <c r="E93" s="46" t="str">
        <f>IF(C93="tak",HYPERLINK("#nota68","przejdz"),HYPERLINK("#I36",""))</f>
        <v/>
      </c>
      <c r="F93" s="33" t="str">
        <f>IF(D93="tak",HYPERLINK("#nota1","przejdz"),HYPERLINK("#I36",""))</f>
        <v/>
      </c>
      <c r="G93" s="23"/>
    </row>
  </sheetData>
  <mergeCells count="13">
    <mergeCell ref="A13:F13"/>
    <mergeCell ref="B7:F7"/>
    <mergeCell ref="B8:F8"/>
    <mergeCell ref="B9:F9"/>
    <mergeCell ref="B10:F10"/>
    <mergeCell ref="B11:F11"/>
    <mergeCell ref="A12:F12"/>
    <mergeCell ref="A1:F1"/>
    <mergeCell ref="B2:F2"/>
    <mergeCell ref="B3:F3"/>
    <mergeCell ref="B4:F4"/>
    <mergeCell ref="B5:F5"/>
    <mergeCell ref="B6:F6"/>
  </mergeCells>
  <dataValidations count="1">
    <dataValidation type="list" allowBlank="1" showInputMessage="1" showErrorMessage="1" error="W polu może być wpisana wartość &quot;TAK&quot; bądź &quot;NIE&quot;" prompt="TAK - nota będzie wypełniana_x000d_NIE - nota nie będzie wypełniana" sqref="C27:C93">
      <formula1>"TAK,NIE"</formula1>
    </dataValidation>
  </dataValidations>
  <hyperlinks>
    <hyperlink ref="C17" location="'Aktywa Trwałe'!A1" display="Aktywa Trwałe"/>
    <hyperlink ref="C19" location="Pasywa!A1" display="Pasywa"/>
    <hyperlink ref="C20" location="'RZIS-por.'!A1" display="RZiS-porów"/>
    <hyperlink ref="C22" location="'Spr.z Przepływu'!A1" display="Spr.z Przepływu"/>
    <hyperlink ref="C23" location="'Zest.zmian w Kap.Własnym'!A1" display="Zest.zmian w Kap.Własnym"/>
    <hyperlink ref="C18" location="'Aktywa Obrotowe'!A1" display="Aktywa Obrotowe"/>
    <hyperlink ref="C15" location="'Strona tytułowa'!A1" display="#'Strona tytułowa'!A1"/>
    <hyperlink ref="C16" location="Wprowadzenie!A1" display="Wprowadzenie"/>
    <hyperlink ref="C21" location="'RZiS-kalk'!A1" display="RZiS-kalk"/>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2017-10-10T15:18:24Z</dcterms:created>
  <dcterms:modified xsi:type="dcterms:W3CDTF">2017-10-10T15:18:34Z</dcterms:modified>
</cp:coreProperties>
</file>