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30" documentId="13_ncr:1_{0AAECB20-82A9-46F7-98BD-0565DE99775E}" xr6:coauthVersionLast="47" xr6:coauthVersionMax="47" xr10:uidLastSave="{3E85D955-3132-4441-BC4A-EAF6B3FCC000}"/>
  <bookViews>
    <workbookView xWindow="-120" yWindow="-120" windowWidth="29040" windowHeight="15720" firstSheet="3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E3" i="10"/>
  <c r="C3" i="10"/>
  <c r="H13" i="2"/>
  <c r="H12" i="2"/>
  <c r="H11" i="2"/>
  <c r="H10" i="2"/>
  <c r="D9" i="2"/>
  <c r="D14" i="2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D3" i="10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E14" i="2"/>
  <c r="F14" i="2"/>
  <c r="G14" i="2"/>
  <c r="G9" i="2"/>
  <c r="E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<sst xmlns="http://schemas.openxmlformats.org/spreadsheetml/2006/main" count="279" uniqueCount="132">
  <si>
    <t>LAPR3 Project Group and Self-assessment v4.0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</si>
  <si>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</si>
  <si>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</si>
  <si>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</si>
  <si>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</si>
  <si>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</si>
  <si>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</si>
  <si>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</si>
  <si>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Ricardo Teixeira</t>
  </si>
  <si>
    <t>Pedro Morgado</t>
  </si>
  <si>
    <t>Flávio Cruz</t>
  </si>
  <si>
    <t>David Mendonça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</si>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</sst>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19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4" xfId="0" applyNumberFormat="1" applyBorder="1"/>
    <xf numFmtId="2" fontId="0" fillId="0" borderId="25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" fontId="0" fillId="0" borderId="27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400900</xdr:colOff>
      <xdr:row>13</xdr:row>
      <xdr:rowOff>0</xdr:rowOff>
    </xdr:from>
    <xdr:to>
      <xdr:col>9</xdr:col>
      <xdr:colOff>401260</xdr:colOff>
      <xdr:row>13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5"/>
  <sheetViews>
    <sheetView tabSelected="1" topLeftCell="A9" workbookViewId="0">
      <selection activeCell="G18" sqref="G18"/>
    </sheetView>
  </sheetViews>
  <sheetFormatPr defaultColWidth="11" defaultRowHeight="15.75"/>
  <cols>
    <col min="2" max="2" width="5.625" bestFit="1" customWidth="1"/>
    <col min="3" max="3" width="10" bestFit="1" customWidth="1"/>
    <col min="4" max="8" width="7.875" customWidth="1"/>
    <col min="9" max="9" width="8" customWidth="1"/>
  </cols>
  <sheetData>
    <row r="1" spans="1:13" ht="21">
      <c r="A1" s="23" t="s">
        <v>0</v>
      </c>
      <c r="B1" s="1"/>
      <c r="C1" s="1"/>
    </row>
    <row r="2" spans="1:13">
      <c r="A2" s="33" t="s">
        <v>1</v>
      </c>
      <c r="B2" s="1"/>
      <c r="C2" s="1"/>
    </row>
    <row r="3" spans="1:13">
      <c r="B3" s="1"/>
      <c r="C3" s="1"/>
    </row>
    <row r="4" spans="1:13">
      <c r="A4" s="2" t="s">
        <v>2</v>
      </c>
      <c r="B4" s="6"/>
      <c r="C4" s="1" t="s">
        <v>3</v>
      </c>
    </row>
    <row r="6" spans="1:13">
      <c r="A6" s="4" t="s">
        <v>4</v>
      </c>
    </row>
    <row r="8" spans="1:13" ht="15.95" customHeight="1">
      <c r="B8" s="1"/>
      <c r="C8" s="1"/>
      <c r="E8" s="56" t="s">
        <v>5</v>
      </c>
      <c r="F8" s="57"/>
      <c r="G8" s="57"/>
      <c r="H8" s="57"/>
      <c r="I8" s="58"/>
    </row>
    <row r="9" spans="1:13" ht="105.95" customHeight="1">
      <c r="B9" s="1"/>
      <c r="C9" s="1"/>
      <c r="D9" s="39">
        <f>C10</f>
        <v>1211572</v>
      </c>
      <c r="E9" s="40">
        <f>C11</f>
        <v>1010488</v>
      </c>
      <c r="F9" s="40">
        <v>1130277</v>
      </c>
      <c r="G9" s="40">
        <f>C13</f>
        <v>1181885</v>
      </c>
      <c r="H9" s="41" t="s">
        <v>6</v>
      </c>
    </row>
    <row r="10" spans="1:13">
      <c r="B10" s="55" t="s">
        <v>7</v>
      </c>
      <c r="C10" s="36">
        <v>1211572</v>
      </c>
      <c r="D10" s="35">
        <v>5</v>
      </c>
      <c r="E10" s="37">
        <v>5</v>
      </c>
      <c r="F10" s="38">
        <v>4</v>
      </c>
      <c r="G10" s="38">
        <v>5</v>
      </c>
      <c r="H10" s="44">
        <f>AVERAGE(D10:G10)</f>
        <v>4.75</v>
      </c>
    </row>
    <row r="11" spans="1:13">
      <c r="B11" s="55"/>
      <c r="C11" s="8">
        <v>1010488</v>
      </c>
      <c r="D11" s="9">
        <v>4</v>
      </c>
      <c r="E11" s="35">
        <v>4</v>
      </c>
      <c r="F11" s="34">
        <v>4</v>
      </c>
      <c r="G11" s="8">
        <v>4</v>
      </c>
      <c r="H11" s="45">
        <f>AVERAGE(D11:G11)</f>
        <v>4</v>
      </c>
    </row>
    <row r="12" spans="1:13">
      <c r="B12" s="55"/>
      <c r="C12" s="8">
        <v>113027</v>
      </c>
      <c r="D12" s="8">
        <v>5</v>
      </c>
      <c r="E12" s="9">
        <v>5</v>
      </c>
      <c r="F12" s="35">
        <v>3</v>
      </c>
      <c r="G12" s="34">
        <v>4</v>
      </c>
      <c r="H12" s="45">
        <f>AVERAGE(D12:G12)</f>
        <v>4.25</v>
      </c>
      <c r="L12">
        <v>1181885</v>
      </c>
      <c r="M12" t="s">
        <v>8</v>
      </c>
    </row>
    <row r="13" spans="1:13">
      <c r="B13" s="55"/>
      <c r="C13" s="8">
        <v>1181885</v>
      </c>
      <c r="D13" s="8">
        <v>5</v>
      </c>
      <c r="E13" s="8">
        <v>5</v>
      </c>
      <c r="F13" s="9">
        <v>4</v>
      </c>
      <c r="G13" s="35">
        <v>4</v>
      </c>
      <c r="H13" s="45">
        <f>AVERAGE(D13:G13)</f>
        <v>4.5</v>
      </c>
      <c r="L13">
        <v>1130277</v>
      </c>
      <c r="M13" t="s">
        <v>9</v>
      </c>
    </row>
    <row r="14" spans="1:13">
      <c r="B14" s="1"/>
      <c r="C14" s="42" t="s">
        <v>6</v>
      </c>
      <c r="D14" s="43">
        <f>AVERAGE(D10:D13)</f>
        <v>4.75</v>
      </c>
      <c r="E14" s="43">
        <f>AVERAGE(E10:E13)</f>
        <v>4.75</v>
      </c>
      <c r="F14" s="43">
        <f>AVERAGE(F10:F13)</f>
        <v>3.75</v>
      </c>
      <c r="G14" s="43">
        <f>AVERAGE(G10:G13)</f>
        <v>4.25</v>
      </c>
      <c r="H14" s="46"/>
      <c r="L14">
        <v>1010488</v>
      </c>
      <c r="M14" t="s">
        <v>10</v>
      </c>
    </row>
    <row r="15" spans="1:13">
      <c r="L15">
        <v>1211572</v>
      </c>
      <c r="M15" t="s">
        <v>11</v>
      </c>
    </row>
    <row r="16" spans="1:13">
      <c r="A16" s="4" t="s">
        <v>12</v>
      </c>
    </row>
    <row r="17" spans="1:2">
      <c r="A17" t="s">
        <v>13</v>
      </c>
    </row>
    <row r="18" spans="1:2">
      <c r="A18" s="3" t="s">
        <v>14</v>
      </c>
    </row>
    <row r="19" spans="1:2">
      <c r="A19" t="s">
        <v>15</v>
      </c>
    </row>
    <row r="20" spans="1:2">
      <c r="A20">
        <v>0</v>
      </c>
      <c r="B20" t="s">
        <v>16</v>
      </c>
    </row>
    <row r="21" spans="1:2">
      <c r="A21">
        <v>1</v>
      </c>
      <c r="B21" t="s">
        <v>17</v>
      </c>
    </row>
    <row r="22" spans="1:2">
      <c r="A22">
        <v>2</v>
      </c>
      <c r="B22" t="s">
        <v>18</v>
      </c>
    </row>
    <row r="23" spans="1:2">
      <c r="A23">
        <v>3</v>
      </c>
      <c r="B23" t="s">
        <v>19</v>
      </c>
    </row>
    <row r="24" spans="1:2">
      <c r="A24">
        <v>4</v>
      </c>
      <c r="B24" t="s">
        <v>20</v>
      </c>
    </row>
    <row r="25" spans="1:2">
      <c r="A25">
        <v>5</v>
      </c>
      <c r="B25" t="s">
        <v>21</v>
      </c>
    </row>
  </sheetData>
  <mergeCells count="2">
    <mergeCell ref="B10:B13"/>
    <mergeCell ref="E8:I8"/>
  </mergeCells>
  <dataValidations count="1">
    <dataValidation type="list" allowBlank="1" showInputMessage="1" showErrorMessage="1" sqref="D10:G13" xr:uid="{00000000-0002-0000-0000-000000000000}">
      <formula1>$A$20:$A$25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zoomScale="70" zoomScaleNormal="70" workbookViewId="0">
      <selection activeCell="A6" sqref="A6"/>
    </sheetView>
  </sheetViews>
  <sheetFormatPr defaultColWidth="20.125" defaultRowHeight="15.7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>
      <c r="A1" s="29" t="s">
        <v>22</v>
      </c>
    </row>
    <row r="2" spans="1:10" ht="16.5" thickBot="1"/>
    <row r="3" spans="1:10">
      <c r="A3" s="63" t="s">
        <v>23</v>
      </c>
      <c r="B3" s="61" t="s">
        <v>24</v>
      </c>
      <c r="C3" s="61" t="s">
        <v>25</v>
      </c>
      <c r="D3" s="59" t="s">
        <v>26</v>
      </c>
      <c r="E3" s="10">
        <v>0</v>
      </c>
      <c r="F3" s="20">
        <v>1</v>
      </c>
      <c r="G3" s="20">
        <v>2</v>
      </c>
      <c r="H3" s="20">
        <v>3</v>
      </c>
      <c r="I3" s="20">
        <v>4</v>
      </c>
      <c r="J3" s="11">
        <v>5</v>
      </c>
    </row>
    <row r="4" spans="1:10" ht="31.5">
      <c r="A4" s="64"/>
      <c r="B4" s="62"/>
      <c r="C4" s="62"/>
      <c r="D4" s="60"/>
      <c r="E4" s="13" t="s">
        <v>27</v>
      </c>
      <c r="F4" s="7" t="s">
        <v>28</v>
      </c>
      <c r="G4" s="7" t="s">
        <v>29</v>
      </c>
      <c r="H4" s="7" t="s">
        <v>30</v>
      </c>
      <c r="I4" s="7" t="s">
        <v>31</v>
      </c>
      <c r="J4" s="14" t="s">
        <v>32</v>
      </c>
    </row>
    <row r="5" spans="1:10" ht="48" thickBot="1">
      <c r="A5" s="64"/>
      <c r="B5" s="62"/>
      <c r="C5" s="62"/>
      <c r="D5" s="60"/>
      <c r="E5" s="21" t="s">
        <v>33</v>
      </c>
      <c r="F5" s="22" t="s">
        <v>34</v>
      </c>
      <c r="G5" s="22" t="s">
        <v>35</v>
      </c>
      <c r="H5" s="22" t="s">
        <v>36</v>
      </c>
      <c r="I5" s="22" t="s">
        <v>37</v>
      </c>
      <c r="J5" s="15" t="s">
        <v>38</v>
      </c>
    </row>
    <row r="6" spans="1:10" ht="47.25">
      <c r="A6" s="13">
        <v>1</v>
      </c>
      <c r="B6" s="28">
        <v>1181885</v>
      </c>
      <c r="C6" s="28">
        <v>4</v>
      </c>
      <c r="D6" s="53"/>
      <c r="E6" s="30" t="s">
        <v>33</v>
      </c>
      <c r="F6" s="31" t="s">
        <v>34</v>
      </c>
      <c r="G6" s="31" t="s">
        <v>35</v>
      </c>
      <c r="H6" s="31" t="s">
        <v>36</v>
      </c>
      <c r="I6" s="31" t="s">
        <v>37</v>
      </c>
      <c r="J6" s="32" t="s">
        <v>39</v>
      </c>
    </row>
    <row r="7" spans="1:10" ht="48.75">
      <c r="A7" s="13">
        <v>2</v>
      </c>
      <c r="B7" s="28">
        <v>1010488</v>
      </c>
      <c r="C7" s="28">
        <v>4</v>
      </c>
      <c r="D7" s="53"/>
      <c r="E7" s="13" t="s">
        <v>33</v>
      </c>
      <c r="F7" s="7" t="s">
        <v>34</v>
      </c>
      <c r="G7" s="7" t="s">
        <v>35</v>
      </c>
      <c r="H7" s="7" t="s">
        <v>36</v>
      </c>
      <c r="I7" s="7" t="s">
        <v>37</v>
      </c>
      <c r="J7" s="32" t="s">
        <v>39</v>
      </c>
    </row>
    <row r="8" spans="1:10" ht="48.75">
      <c r="A8" s="13">
        <v>3</v>
      </c>
      <c r="B8" s="28">
        <v>1010488</v>
      </c>
      <c r="C8" s="28">
        <v>4</v>
      </c>
      <c r="D8" s="53"/>
      <c r="E8" s="13" t="s">
        <v>33</v>
      </c>
      <c r="F8" s="7" t="s">
        <v>34</v>
      </c>
      <c r="G8" s="7" t="s">
        <v>35</v>
      </c>
      <c r="H8" s="7" t="s">
        <v>36</v>
      </c>
      <c r="I8" s="7" t="s">
        <v>37</v>
      </c>
      <c r="J8" s="32" t="s">
        <v>39</v>
      </c>
    </row>
    <row r="9" spans="1:10" ht="47.25">
      <c r="A9" s="13">
        <v>4</v>
      </c>
      <c r="B9" s="28">
        <v>1181885</v>
      </c>
      <c r="C9" s="28">
        <v>4</v>
      </c>
      <c r="D9" s="53"/>
      <c r="E9" s="13" t="s">
        <v>33</v>
      </c>
      <c r="F9" s="7" t="s">
        <v>34</v>
      </c>
      <c r="G9" s="7" t="s">
        <v>35</v>
      </c>
      <c r="H9" s="7" t="s">
        <v>36</v>
      </c>
      <c r="I9" s="7" t="s">
        <v>37</v>
      </c>
      <c r="J9" s="32" t="s">
        <v>39</v>
      </c>
    </row>
    <row r="10" spans="1:10" ht="47.25">
      <c r="A10" s="13">
        <v>5</v>
      </c>
      <c r="B10" s="28">
        <v>1211572</v>
      </c>
      <c r="C10" s="28">
        <v>5</v>
      </c>
      <c r="D10" s="53"/>
      <c r="E10" s="13" t="s">
        <v>33</v>
      </c>
      <c r="F10" s="7" t="s">
        <v>34</v>
      </c>
      <c r="G10" s="7" t="s">
        <v>35</v>
      </c>
      <c r="H10" s="7" t="s">
        <v>36</v>
      </c>
      <c r="I10" s="7" t="s">
        <v>37</v>
      </c>
      <c r="J10" s="32" t="s">
        <v>39</v>
      </c>
    </row>
    <row r="11" spans="1:10" ht="47.25">
      <c r="A11" s="13">
        <v>6</v>
      </c>
      <c r="B11" s="28">
        <v>113027</v>
      </c>
      <c r="C11" s="28">
        <v>4</v>
      </c>
      <c r="D11" s="53"/>
      <c r="E11" s="13" t="s">
        <v>33</v>
      </c>
      <c r="F11" s="7" t="s">
        <v>34</v>
      </c>
      <c r="G11" s="7" t="s">
        <v>35</v>
      </c>
      <c r="H11" s="7" t="s">
        <v>36</v>
      </c>
      <c r="I11" s="7" t="s">
        <v>37</v>
      </c>
      <c r="J11" s="32" t="s">
        <v>39</v>
      </c>
    </row>
    <row r="12" spans="1:10" ht="47.25">
      <c r="A12" s="13">
        <v>7</v>
      </c>
      <c r="B12" s="28">
        <v>113027</v>
      </c>
      <c r="C12" s="28">
        <v>4</v>
      </c>
      <c r="D12" s="53"/>
      <c r="E12" s="13" t="s">
        <v>33</v>
      </c>
      <c r="F12" s="7" t="s">
        <v>34</v>
      </c>
      <c r="G12" s="7" t="s">
        <v>35</v>
      </c>
      <c r="H12" s="7" t="s">
        <v>36</v>
      </c>
      <c r="I12" s="7" t="s">
        <v>37</v>
      </c>
      <c r="J12" s="32" t="s">
        <v>39</v>
      </c>
    </row>
    <row r="13" spans="1:10" ht="47.25">
      <c r="A13" s="13">
        <v>8</v>
      </c>
      <c r="B13" s="28">
        <v>1211572</v>
      </c>
      <c r="C13" s="28">
        <v>4</v>
      </c>
      <c r="D13" s="53"/>
      <c r="E13" s="13" t="s">
        <v>33</v>
      </c>
      <c r="F13" s="7" t="s">
        <v>34</v>
      </c>
      <c r="G13" s="7" t="s">
        <v>35</v>
      </c>
      <c r="H13" s="7" t="s">
        <v>36</v>
      </c>
      <c r="I13" s="7" t="s">
        <v>37</v>
      </c>
      <c r="J13" s="32" t="s">
        <v>39</v>
      </c>
    </row>
    <row r="14" spans="1:10" ht="47.25">
      <c r="A14" s="13"/>
      <c r="B14" s="28"/>
      <c r="C14" s="28"/>
      <c r="D14" s="53"/>
      <c r="E14" s="13" t="s">
        <v>33</v>
      </c>
      <c r="F14" s="7" t="s">
        <v>34</v>
      </c>
      <c r="G14" s="7" t="s">
        <v>35</v>
      </c>
      <c r="H14" s="7" t="s">
        <v>36</v>
      </c>
      <c r="I14" s="7" t="s">
        <v>37</v>
      </c>
      <c r="J14" s="32" t="s">
        <v>39</v>
      </c>
    </row>
    <row r="15" spans="1:10" ht="47.25">
      <c r="A15" s="13"/>
      <c r="B15" s="28"/>
      <c r="C15" s="28"/>
      <c r="D15" s="53"/>
      <c r="E15" s="13" t="s">
        <v>33</v>
      </c>
      <c r="F15" s="7" t="s">
        <v>34</v>
      </c>
      <c r="G15" s="7" t="s">
        <v>35</v>
      </c>
      <c r="H15" s="7" t="s">
        <v>36</v>
      </c>
      <c r="I15" s="7" t="s">
        <v>37</v>
      </c>
      <c r="J15" s="32" t="s">
        <v>39</v>
      </c>
    </row>
    <row r="16" spans="1:10" ht="47.25">
      <c r="A16" s="13"/>
      <c r="B16" s="28"/>
      <c r="C16" s="28"/>
      <c r="D16" s="53"/>
      <c r="E16" s="13" t="s">
        <v>33</v>
      </c>
      <c r="F16" s="7" t="s">
        <v>34</v>
      </c>
      <c r="G16" s="7" t="s">
        <v>35</v>
      </c>
      <c r="H16" s="7" t="s">
        <v>36</v>
      </c>
      <c r="I16" s="7" t="s">
        <v>37</v>
      </c>
      <c r="J16" s="32" t="s">
        <v>39</v>
      </c>
    </row>
    <row r="17" spans="1:10" ht="47.25">
      <c r="A17" s="13"/>
      <c r="B17" s="28"/>
      <c r="C17" s="28"/>
      <c r="D17" s="53"/>
      <c r="E17" s="13" t="s">
        <v>33</v>
      </c>
      <c r="F17" s="7" t="s">
        <v>34</v>
      </c>
      <c r="G17" s="7" t="s">
        <v>35</v>
      </c>
      <c r="H17" s="7" t="s">
        <v>36</v>
      </c>
      <c r="I17" s="7" t="s">
        <v>37</v>
      </c>
      <c r="J17" s="32" t="s">
        <v>39</v>
      </c>
    </row>
    <row r="18" spans="1:10" ht="47.25">
      <c r="A18" s="13"/>
      <c r="B18" s="28"/>
      <c r="C18" s="28"/>
      <c r="D18" s="53"/>
      <c r="E18" s="13" t="s">
        <v>33</v>
      </c>
      <c r="F18" s="7" t="s">
        <v>34</v>
      </c>
      <c r="G18" s="7" t="s">
        <v>35</v>
      </c>
      <c r="H18" s="7" t="s">
        <v>36</v>
      </c>
      <c r="I18" s="7" t="s">
        <v>37</v>
      </c>
      <c r="J18" s="32" t="s">
        <v>39</v>
      </c>
    </row>
    <row r="19" spans="1:10" ht="47.25">
      <c r="A19" s="13"/>
      <c r="B19" s="28"/>
      <c r="C19" s="28"/>
      <c r="D19" s="53"/>
      <c r="E19" s="13" t="s">
        <v>33</v>
      </c>
      <c r="F19" s="7" t="s">
        <v>34</v>
      </c>
      <c r="G19" s="7" t="s">
        <v>35</v>
      </c>
      <c r="H19" s="7" t="s">
        <v>36</v>
      </c>
      <c r="I19" s="7" t="s">
        <v>37</v>
      </c>
      <c r="J19" s="32" t="s">
        <v>39</v>
      </c>
    </row>
    <row r="20" spans="1:10" ht="47.25">
      <c r="A20" s="13"/>
      <c r="B20" s="28"/>
      <c r="C20" s="28"/>
      <c r="D20" s="53"/>
      <c r="E20" s="13" t="s">
        <v>33</v>
      </c>
      <c r="F20" s="7" t="s">
        <v>34</v>
      </c>
      <c r="G20" s="7" t="s">
        <v>35</v>
      </c>
      <c r="H20" s="7" t="s">
        <v>36</v>
      </c>
      <c r="I20" s="7" t="s">
        <v>37</v>
      </c>
      <c r="J20" s="32" t="s">
        <v>39</v>
      </c>
    </row>
    <row r="21" spans="1:10" ht="47.25">
      <c r="A21" s="13"/>
      <c r="B21" s="28"/>
      <c r="C21" s="28"/>
      <c r="D21" s="53"/>
      <c r="E21" s="13" t="s">
        <v>33</v>
      </c>
      <c r="F21" s="7" t="s">
        <v>34</v>
      </c>
      <c r="G21" s="7" t="s">
        <v>35</v>
      </c>
      <c r="H21" s="7" t="s">
        <v>36</v>
      </c>
      <c r="I21" s="7" t="s">
        <v>37</v>
      </c>
      <c r="J21" s="32" t="s">
        <v>39</v>
      </c>
    </row>
    <row r="22" spans="1:10" ht="47.25">
      <c r="A22" s="13"/>
      <c r="B22" s="28"/>
      <c r="C22" s="28"/>
      <c r="D22" s="53"/>
      <c r="E22" s="13" t="s">
        <v>33</v>
      </c>
      <c r="F22" s="7" t="s">
        <v>34</v>
      </c>
      <c r="G22" s="7" t="s">
        <v>35</v>
      </c>
      <c r="H22" s="7" t="s">
        <v>36</v>
      </c>
      <c r="I22" s="7" t="s">
        <v>37</v>
      </c>
      <c r="J22" s="32" t="s">
        <v>39</v>
      </c>
    </row>
    <row r="23" spans="1:10" ht="47.25">
      <c r="A23" s="13"/>
      <c r="B23" s="28"/>
      <c r="C23" s="28"/>
      <c r="D23" s="53"/>
      <c r="E23" s="13" t="s">
        <v>33</v>
      </c>
      <c r="F23" s="7" t="s">
        <v>34</v>
      </c>
      <c r="G23" s="7" t="s">
        <v>35</v>
      </c>
      <c r="H23" s="7" t="s">
        <v>36</v>
      </c>
      <c r="I23" s="7" t="s">
        <v>37</v>
      </c>
      <c r="J23" s="32" t="s">
        <v>39</v>
      </c>
    </row>
    <row r="24" spans="1:10" ht="47.25">
      <c r="A24" s="13"/>
      <c r="B24" s="28"/>
      <c r="C24" s="28"/>
      <c r="D24" s="53"/>
      <c r="E24" s="13" t="s">
        <v>33</v>
      </c>
      <c r="F24" s="7" t="s">
        <v>34</v>
      </c>
      <c r="G24" s="7" t="s">
        <v>35</v>
      </c>
      <c r="H24" s="7" t="s">
        <v>36</v>
      </c>
      <c r="I24" s="7" t="s">
        <v>37</v>
      </c>
      <c r="J24" s="32" t="s">
        <v>39</v>
      </c>
    </row>
    <row r="25" spans="1:10" ht="48" thickBot="1">
      <c r="A25" s="21"/>
      <c r="B25" s="47"/>
      <c r="C25" s="47"/>
      <c r="D25" s="54"/>
      <c r="E25" s="21" t="s">
        <v>33</v>
      </c>
      <c r="F25" s="22" t="s">
        <v>34</v>
      </c>
      <c r="G25" s="22" t="s">
        <v>35</v>
      </c>
      <c r="H25" s="22" t="s">
        <v>36</v>
      </c>
      <c r="I25" s="22" t="s">
        <v>37</v>
      </c>
      <c r="J25" s="32" t="s">
        <v>39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Assessment'!$C$10:$C$13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opLeftCell="A3" workbookViewId="0">
      <selection activeCell="D7" sqref="D7"/>
    </sheetView>
  </sheetViews>
  <sheetFormatPr defaultColWidth="10.875" defaultRowHeight="15.75"/>
  <cols>
    <col min="1" max="1" width="14.875" style="1" customWidth="1"/>
    <col min="2" max="2" width="7.125" style="1" bestFit="1" customWidth="1"/>
    <col min="3" max="3" width="8" style="1" customWidth="1"/>
    <col min="4" max="4" width="8.5" style="1" customWidth="1"/>
    <col min="5" max="5" width="7.875" style="1" customWidth="1"/>
    <col min="6" max="6" width="6.125" style="1" customWidth="1"/>
    <col min="7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3" t="s">
        <v>40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26" ht="16.5" thickBot="1"/>
    <row r="3" spans="1:26" ht="49.5">
      <c r="A3" s="18" t="s">
        <v>41</v>
      </c>
      <c r="B3" s="19" t="s">
        <v>42</v>
      </c>
      <c r="C3" s="19">
        <f>'Group and Self Assessment'!C10</f>
        <v>1211572</v>
      </c>
      <c r="D3" s="19">
        <f>'Group and Self Assessment'!C11</f>
        <v>1010488</v>
      </c>
      <c r="E3" s="19">
        <f>'Group and Self Assessment'!C12</f>
        <v>113027</v>
      </c>
      <c r="F3" s="19">
        <f>'Group and Self Assessment'!C13</f>
        <v>1181885</v>
      </c>
      <c r="G3" s="19" t="e">
        <f>'Group and Self Assessment'!#REF!</f>
        <v>#REF!</v>
      </c>
      <c r="H3" s="19" t="e">
        <f>'Group and Self Assessment'!#REF!</f>
        <v>#REF!</v>
      </c>
      <c r="I3" s="19" t="e">
        <f>'Group and Self Assessment'!#REF!</f>
        <v>#REF!</v>
      </c>
      <c r="J3" s="19" t="e">
        <f>'Group and Self Assessment'!#REF!</f>
        <v>#REF!</v>
      </c>
      <c r="K3" s="19" t="e">
        <f>'Group and Self Assessment'!#REF!</f>
        <v>#REF!</v>
      </c>
      <c r="L3" s="19" t="e">
        <f>'Group and Self Assessment'!#REF!</f>
        <v>#REF!</v>
      </c>
      <c r="M3" s="19" t="e">
        <f>'Group and Self Assessment'!#REF!</f>
        <v>#REF!</v>
      </c>
      <c r="N3" s="19" t="e">
        <f>'Group and Self Assessment'!#REF!</f>
        <v>#REF!</v>
      </c>
      <c r="O3" s="19" t="e">
        <f>'Group and Self Assessment'!#REF!</f>
        <v>#REF!</v>
      </c>
      <c r="P3" s="19" t="e">
        <f>'Group and Self Assessment'!#REF!</f>
        <v>#REF!</v>
      </c>
      <c r="Q3" s="19" t="e">
        <f>'Group and Self Assessment'!#REF!</f>
        <v>#REF!</v>
      </c>
      <c r="R3" s="19" t="s">
        <v>6</v>
      </c>
      <c r="S3" s="25">
        <f>0</f>
        <v>0</v>
      </c>
      <c r="T3" s="20">
        <f>1</f>
        <v>1</v>
      </c>
      <c r="U3" s="20">
        <f>2</f>
        <v>2</v>
      </c>
      <c r="V3" s="25">
        <f>3</f>
        <v>3</v>
      </c>
      <c r="W3" s="25">
        <f>4</f>
        <v>4</v>
      </c>
      <c r="X3" s="25">
        <f>5</f>
        <v>5</v>
      </c>
      <c r="Y3" s="20" t="s">
        <v>43</v>
      </c>
      <c r="Z3" s="11" t="s">
        <v>26</v>
      </c>
    </row>
    <row r="4" spans="1:26" ht="63">
      <c r="A4" s="13" t="s">
        <v>44</v>
      </c>
      <c r="B4" s="16">
        <v>0.1</v>
      </c>
      <c r="C4" s="24">
        <v>5</v>
      </c>
      <c r="D4" s="24">
        <v>5</v>
      </c>
      <c r="E4" s="24">
        <v>5</v>
      </c>
      <c r="F4" s="24">
        <v>5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6">
        <f t="shared" ref="R4:R7" si="0">AVERAGE(C4:Q4)</f>
        <v>5</v>
      </c>
      <c r="S4" s="7" t="s">
        <v>45</v>
      </c>
      <c r="T4" s="7" t="s">
        <v>46</v>
      </c>
      <c r="U4" s="7" t="s">
        <v>47</v>
      </c>
      <c r="V4" s="7" t="s">
        <v>48</v>
      </c>
      <c r="W4" s="7" t="s">
        <v>49</v>
      </c>
      <c r="X4" s="7" t="s">
        <v>50</v>
      </c>
      <c r="Y4" s="7"/>
      <c r="Z4" s="14"/>
    </row>
    <row r="5" spans="1:26" ht="110.25">
      <c r="A5" s="13" t="s">
        <v>51</v>
      </c>
      <c r="B5" s="16">
        <v>0.2</v>
      </c>
      <c r="C5" s="24">
        <v>4</v>
      </c>
      <c r="D5" s="24">
        <v>4</v>
      </c>
      <c r="E5" s="24">
        <v>3</v>
      </c>
      <c r="F5" s="24">
        <v>3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6">
        <f t="shared" si="0"/>
        <v>3.5</v>
      </c>
      <c r="S5" s="7" t="s">
        <v>52</v>
      </c>
      <c r="T5" s="7" t="s">
        <v>53</v>
      </c>
      <c r="U5" s="7" t="s">
        <v>54</v>
      </c>
      <c r="V5" s="7" t="s">
        <v>55</v>
      </c>
      <c r="W5" s="7" t="s">
        <v>56</v>
      </c>
      <c r="X5" s="7" t="s">
        <v>57</v>
      </c>
      <c r="Y5" s="7"/>
      <c r="Z5" s="14"/>
    </row>
    <row r="6" spans="1:26" ht="78.75">
      <c r="A6" s="13" t="s">
        <v>58</v>
      </c>
      <c r="B6" s="16">
        <v>0.5</v>
      </c>
      <c r="C6" s="24">
        <v>4</v>
      </c>
      <c r="D6" s="24">
        <v>3</v>
      </c>
      <c r="E6" s="24">
        <v>3</v>
      </c>
      <c r="F6" s="24">
        <v>4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6">
        <f t="shared" si="0"/>
        <v>3.5</v>
      </c>
      <c r="S6" s="7" t="s">
        <v>59</v>
      </c>
      <c r="T6" s="7" t="s">
        <v>60</v>
      </c>
      <c r="U6" s="7" t="s">
        <v>61</v>
      </c>
      <c r="V6" s="7" t="s">
        <v>62</v>
      </c>
      <c r="W6" s="7" t="s">
        <v>63</v>
      </c>
      <c r="X6" s="7" t="s">
        <v>57</v>
      </c>
      <c r="Y6" s="7"/>
      <c r="Z6" s="14"/>
    </row>
    <row r="7" spans="1:26" ht="78.75">
      <c r="A7" s="13" t="s">
        <v>64</v>
      </c>
      <c r="B7" s="16">
        <v>0.2</v>
      </c>
      <c r="C7" s="24">
        <v>4</v>
      </c>
      <c r="D7" s="24">
        <v>4</v>
      </c>
      <c r="E7" s="24">
        <v>4</v>
      </c>
      <c r="F7" s="24">
        <v>4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6">
        <f t="shared" si="0"/>
        <v>4</v>
      </c>
      <c r="S7" s="7" t="s">
        <v>65</v>
      </c>
      <c r="T7" s="7" t="s">
        <v>66</v>
      </c>
      <c r="U7" s="7" t="s">
        <v>67</v>
      </c>
      <c r="V7" s="7" t="s">
        <v>68</v>
      </c>
      <c r="W7" s="7" t="s">
        <v>69</v>
      </c>
      <c r="X7" s="7" t="s">
        <v>57</v>
      </c>
      <c r="Y7" s="7"/>
      <c r="Z7" s="14"/>
    </row>
    <row r="8" spans="1:26">
      <c r="A8" s="13" t="s">
        <v>70</v>
      </c>
      <c r="B8" s="17">
        <f>SUM(B4:B7)</f>
        <v>1</v>
      </c>
      <c r="C8" s="7">
        <f t="shared" ref="C8:Q8" si="1">SUMPRODUCT(C4:C7,$B$4:$B$7)</f>
        <v>4.0999999999999996</v>
      </c>
      <c r="D8" s="7">
        <f t="shared" si="1"/>
        <v>3.5999999999999996</v>
      </c>
      <c r="E8" s="7">
        <f t="shared" si="1"/>
        <v>3.4000000000000004</v>
      </c>
      <c r="F8" s="7">
        <f t="shared" si="1"/>
        <v>3.9000000000000004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6"/>
      <c r="S8" s="7"/>
      <c r="T8" s="7"/>
      <c r="U8" s="7"/>
      <c r="V8" s="7"/>
      <c r="W8" s="7"/>
      <c r="X8" s="7"/>
      <c r="Y8" s="7"/>
      <c r="Z8" s="14"/>
    </row>
    <row r="9" spans="1:26" ht="16.5" thickBot="1">
      <c r="A9" s="21" t="s">
        <v>71</v>
      </c>
      <c r="B9" s="22"/>
      <c r="C9" s="22">
        <f>C8/5*20</f>
        <v>16.399999999999999</v>
      </c>
      <c r="D9" s="22">
        <f t="shared" ref="D9:Q9" si="2">D8/5*20</f>
        <v>14.399999999999999</v>
      </c>
      <c r="E9" s="22">
        <f t="shared" si="2"/>
        <v>13.600000000000001</v>
      </c>
      <c r="F9" s="22">
        <f t="shared" si="2"/>
        <v>15.600000000000001</v>
      </c>
      <c r="G9" s="22">
        <f t="shared" si="2"/>
        <v>0</v>
      </c>
      <c r="H9" s="22">
        <f t="shared" si="2"/>
        <v>0</v>
      </c>
      <c r="I9" s="22">
        <f t="shared" si="2"/>
        <v>0</v>
      </c>
      <c r="J9" s="22">
        <f t="shared" si="2"/>
        <v>0</v>
      </c>
      <c r="K9" s="22">
        <f t="shared" si="2"/>
        <v>0</v>
      </c>
      <c r="L9" s="22">
        <f t="shared" si="2"/>
        <v>0</v>
      </c>
      <c r="M9" s="22">
        <f t="shared" si="2"/>
        <v>0</v>
      </c>
      <c r="N9" s="22">
        <f t="shared" si="2"/>
        <v>0</v>
      </c>
      <c r="O9" s="22">
        <f t="shared" si="2"/>
        <v>0</v>
      </c>
      <c r="P9" s="22">
        <f t="shared" si="2"/>
        <v>0</v>
      </c>
      <c r="Q9" s="22">
        <f t="shared" si="2"/>
        <v>0</v>
      </c>
      <c r="R9" s="27"/>
      <c r="S9" s="22"/>
      <c r="T9" s="22"/>
      <c r="U9" s="22"/>
      <c r="V9" s="22"/>
      <c r="W9" s="22"/>
      <c r="X9" s="22"/>
      <c r="Y9" s="22"/>
      <c r="Z9" s="15"/>
    </row>
    <row r="10" spans="1:26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workbookViewId="0">
      <selection activeCell="D1" sqref="D1"/>
    </sheetView>
  </sheetViews>
  <sheetFormatPr defaultColWidth="10.875" defaultRowHeight="15.75"/>
  <cols>
    <col min="1" max="1" width="14.875" style="1" customWidth="1"/>
    <col min="2" max="2" width="7.125" style="1" bestFit="1" customWidth="1"/>
    <col min="3" max="3" width="6.5" style="1" customWidth="1"/>
    <col min="4" max="4" width="7.875" style="1" customWidth="1"/>
    <col min="5" max="5" width="5.625" style="1" customWidth="1"/>
    <col min="6" max="6" width="7" style="1" customWidth="1"/>
    <col min="7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3" t="s">
        <v>72</v>
      </c>
      <c r="B1" s="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3" spans="1:26" ht="48.75">
      <c r="A3" s="18" t="s">
        <v>41</v>
      </c>
      <c r="B3" s="19" t="s">
        <v>42</v>
      </c>
      <c r="C3" s="19">
        <f>'Group and Self Assessment'!C10</f>
        <v>1211572</v>
      </c>
      <c r="D3" s="19">
        <f>'Group and Self Assessment'!C11</f>
        <v>1010488</v>
      </c>
      <c r="E3" s="19">
        <f>'Group and Self Assessment'!C12</f>
        <v>113027</v>
      </c>
      <c r="F3" s="19">
        <f>'Group and Self Assessment'!C13</f>
        <v>1181885</v>
      </c>
      <c r="G3" s="19" t="e">
        <f>'Group and Self Assessment'!#REF!</f>
        <v>#REF!</v>
      </c>
      <c r="H3" s="19" t="e">
        <f>'Group and Self Assessment'!#REF!</f>
        <v>#REF!</v>
      </c>
      <c r="I3" s="19" t="e">
        <f>'Group and Self Assessment'!#REF!</f>
        <v>#REF!</v>
      </c>
      <c r="J3" s="19" t="e">
        <f>'Group and Self Assessment'!#REF!</f>
        <v>#REF!</v>
      </c>
      <c r="K3" s="19" t="e">
        <f>'Group and Self Assessment'!#REF!</f>
        <v>#REF!</v>
      </c>
      <c r="L3" s="19" t="e">
        <f>'Group and Self Assessment'!#REF!</f>
        <v>#REF!</v>
      </c>
      <c r="M3" s="19" t="e">
        <f>'Group and Self Assessment'!#REF!</f>
        <v>#REF!</v>
      </c>
      <c r="N3" s="19" t="e">
        <f>'Group and Self Assessment'!#REF!</f>
        <v>#REF!</v>
      </c>
      <c r="O3" s="19" t="e">
        <f>'Group and Self Assessment'!#REF!</f>
        <v>#REF!</v>
      </c>
      <c r="P3" s="19" t="e">
        <f>'Group and Self Assessment'!#REF!</f>
        <v>#REF!</v>
      </c>
      <c r="Q3" s="19" t="e">
        <f>'Group and Self Assessment'!#REF!</f>
        <v>#REF!</v>
      </c>
      <c r="R3" s="19" t="s">
        <v>6</v>
      </c>
      <c r="S3" s="50">
        <f>0</f>
        <v>0</v>
      </c>
      <c r="T3" s="51">
        <f>1</f>
        <v>1</v>
      </c>
      <c r="U3" s="51">
        <f>2</f>
        <v>2</v>
      </c>
      <c r="V3" s="50">
        <f>3</f>
        <v>3</v>
      </c>
      <c r="W3" s="50">
        <f>4</f>
        <v>4</v>
      </c>
      <c r="X3" s="50">
        <f>5</f>
        <v>5</v>
      </c>
      <c r="Y3" s="20" t="s">
        <v>43</v>
      </c>
      <c r="Z3" s="11" t="s">
        <v>26</v>
      </c>
    </row>
    <row r="4" spans="1:26" ht="144.75" customHeight="1">
      <c r="A4" s="13" t="s">
        <v>73</v>
      </c>
      <c r="B4" s="16">
        <v>0.1</v>
      </c>
      <c r="C4" s="24">
        <v>0</v>
      </c>
      <c r="D4" s="24">
        <v>5</v>
      </c>
      <c r="E4" s="24">
        <v>0</v>
      </c>
      <c r="F4" s="24">
        <v>0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48">
        <f t="shared" ref="R4:R7" si="0">AVERAGE(C4:Q4)</f>
        <v>1.25</v>
      </c>
      <c r="S4" s="52" t="s">
        <v>74</v>
      </c>
      <c r="T4" s="52" t="s">
        <v>75</v>
      </c>
      <c r="U4" s="52" t="s">
        <v>76</v>
      </c>
      <c r="V4" s="52" t="s">
        <v>77</v>
      </c>
      <c r="W4" s="52" t="s">
        <v>78</v>
      </c>
      <c r="X4" s="52" t="s">
        <v>79</v>
      </c>
      <c r="Y4" s="49"/>
      <c r="Z4" s="14"/>
    </row>
    <row r="5" spans="1:26" ht="101.25" customHeight="1">
      <c r="A5" s="13" t="s">
        <v>80</v>
      </c>
      <c r="B5" s="16">
        <v>0.1</v>
      </c>
      <c r="C5" s="24"/>
      <c r="D5" s="24">
        <v>5</v>
      </c>
      <c r="E5" s="24">
        <v>5</v>
      </c>
      <c r="F5" s="24">
        <v>4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48">
        <f t="shared" si="0"/>
        <v>4.666666666666667</v>
      </c>
      <c r="S5" s="52" t="s">
        <v>81</v>
      </c>
      <c r="T5" s="52" t="s">
        <v>82</v>
      </c>
      <c r="U5" s="52" t="s">
        <v>83</v>
      </c>
      <c r="V5" s="52" t="s">
        <v>84</v>
      </c>
      <c r="W5" s="52" t="s">
        <v>85</v>
      </c>
      <c r="X5" s="52" t="s">
        <v>86</v>
      </c>
      <c r="Y5" s="49"/>
      <c r="Z5" s="14"/>
    </row>
    <row r="6" spans="1:26" ht="31.5">
      <c r="A6" s="13" t="s">
        <v>87</v>
      </c>
      <c r="B6" s="16">
        <v>0.05</v>
      </c>
      <c r="C6" s="24"/>
      <c r="D6" s="24">
        <v>5</v>
      </c>
      <c r="E6" s="24">
        <v>5</v>
      </c>
      <c r="F6" s="24">
        <v>5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48">
        <f t="shared" si="0"/>
        <v>5</v>
      </c>
      <c r="S6" s="52" t="s">
        <v>88</v>
      </c>
      <c r="T6" s="52" t="s">
        <v>89</v>
      </c>
      <c r="U6" s="52" t="s">
        <v>90</v>
      </c>
      <c r="V6" s="52" t="s">
        <v>91</v>
      </c>
      <c r="W6" s="52" t="s">
        <v>92</v>
      </c>
      <c r="X6" s="52" t="s">
        <v>93</v>
      </c>
      <c r="Y6" s="49"/>
      <c r="Z6" s="14"/>
    </row>
    <row r="7" spans="1:26" ht="47.25">
      <c r="A7" s="13" t="s">
        <v>94</v>
      </c>
      <c r="B7" s="16">
        <v>0.05</v>
      </c>
      <c r="C7" s="24"/>
      <c r="D7" s="24">
        <v>5</v>
      </c>
      <c r="E7" s="24">
        <v>5</v>
      </c>
      <c r="F7" s="24">
        <v>4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48">
        <f t="shared" si="0"/>
        <v>4.666666666666667</v>
      </c>
      <c r="S7" s="52" t="s">
        <v>88</v>
      </c>
      <c r="T7" s="52" t="s">
        <v>95</v>
      </c>
      <c r="U7" s="52" t="s">
        <v>96</v>
      </c>
      <c r="V7" s="52" t="s">
        <v>97</v>
      </c>
      <c r="W7" s="52" t="s">
        <v>98</v>
      </c>
      <c r="X7" s="52" t="s">
        <v>99</v>
      </c>
      <c r="Y7" s="49"/>
      <c r="Z7" s="14"/>
    </row>
    <row r="8" spans="1:26" ht="63">
      <c r="A8" s="13" t="s">
        <v>100</v>
      </c>
      <c r="B8" s="16">
        <v>0.1</v>
      </c>
      <c r="C8" s="24"/>
      <c r="D8" s="24">
        <v>2</v>
      </c>
      <c r="E8" s="24">
        <v>2</v>
      </c>
      <c r="F8" s="24">
        <v>2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48">
        <f t="shared" ref="R8:R12" si="1">AVERAGE(C8:Q8)</f>
        <v>2</v>
      </c>
      <c r="S8" s="52" t="s">
        <v>88</v>
      </c>
      <c r="T8" s="52" t="s">
        <v>101</v>
      </c>
      <c r="U8" s="52" t="s">
        <v>102</v>
      </c>
      <c r="V8" s="52" t="s">
        <v>103</v>
      </c>
      <c r="W8" s="52" t="s">
        <v>104</v>
      </c>
      <c r="X8" s="52" t="s">
        <v>105</v>
      </c>
      <c r="Y8" s="49"/>
      <c r="Z8" s="14"/>
    </row>
    <row r="9" spans="1:26" ht="63">
      <c r="A9" s="13" t="s">
        <v>106</v>
      </c>
      <c r="B9" s="16">
        <v>0.05</v>
      </c>
      <c r="C9" s="24"/>
      <c r="D9" s="24">
        <v>3</v>
      </c>
      <c r="E9" s="24">
        <v>3</v>
      </c>
      <c r="F9" s="24">
        <v>3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48">
        <f t="shared" ref="R9:R11" si="2">AVERAGE(C9:Q9)</f>
        <v>3</v>
      </c>
      <c r="S9" s="52" t="s">
        <v>107</v>
      </c>
      <c r="T9" s="52" t="s">
        <v>108</v>
      </c>
      <c r="U9" s="52"/>
      <c r="V9" s="52" t="s">
        <v>109</v>
      </c>
      <c r="W9" s="52"/>
      <c r="X9" s="52" t="s">
        <v>110</v>
      </c>
      <c r="Y9" s="49"/>
      <c r="Z9" s="14"/>
    </row>
    <row r="10" spans="1:26" ht="78.75">
      <c r="A10" s="13" t="s">
        <v>111</v>
      </c>
      <c r="B10" s="16">
        <v>0.1</v>
      </c>
      <c r="C10" s="24"/>
      <c r="D10" s="24">
        <v>4</v>
      </c>
      <c r="E10" s="24">
        <v>3</v>
      </c>
      <c r="F10" s="24">
        <v>4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48">
        <f t="shared" si="2"/>
        <v>3.6666666666666665</v>
      </c>
      <c r="S10" s="52" t="s">
        <v>107</v>
      </c>
      <c r="T10" s="52" t="s">
        <v>112</v>
      </c>
      <c r="U10" s="52" t="s">
        <v>113</v>
      </c>
      <c r="V10" s="52" t="s">
        <v>114</v>
      </c>
      <c r="W10" s="52" t="s">
        <v>115</v>
      </c>
      <c r="X10" s="52" t="s">
        <v>116</v>
      </c>
      <c r="Y10" s="49"/>
      <c r="Z10" s="14"/>
    </row>
    <row r="11" spans="1:26" ht="31.5">
      <c r="A11" s="13" t="s">
        <v>117</v>
      </c>
      <c r="B11" s="16">
        <v>0.1</v>
      </c>
      <c r="C11" s="24"/>
      <c r="D11" s="24">
        <v>3</v>
      </c>
      <c r="E11" s="24">
        <v>3</v>
      </c>
      <c r="F11" s="24">
        <v>3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48">
        <f t="shared" si="2"/>
        <v>3</v>
      </c>
      <c r="S11" s="52" t="s">
        <v>107</v>
      </c>
      <c r="T11" s="52" t="s">
        <v>118</v>
      </c>
      <c r="U11" s="52" t="s">
        <v>119</v>
      </c>
      <c r="V11" s="52" t="s">
        <v>120</v>
      </c>
      <c r="W11" s="52" t="s">
        <v>121</v>
      </c>
      <c r="X11" s="52" t="s">
        <v>122</v>
      </c>
      <c r="Y11" s="49"/>
      <c r="Z11" s="14"/>
    </row>
    <row r="12" spans="1:26" ht="31.5">
      <c r="A12" s="13" t="s">
        <v>123</v>
      </c>
      <c r="B12" s="16">
        <v>0.1</v>
      </c>
      <c r="C12" s="24"/>
      <c r="D12" s="24">
        <v>3</v>
      </c>
      <c r="E12" s="24">
        <v>4</v>
      </c>
      <c r="F12" s="24">
        <v>4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48">
        <f t="shared" si="1"/>
        <v>3.6666666666666665</v>
      </c>
      <c r="S12" s="52" t="s">
        <v>107</v>
      </c>
      <c r="T12" s="52" t="s">
        <v>118</v>
      </c>
      <c r="U12" s="52" t="s">
        <v>119</v>
      </c>
      <c r="V12" s="52" t="s">
        <v>120</v>
      </c>
      <c r="W12" s="52" t="s">
        <v>121</v>
      </c>
      <c r="X12" s="52" t="s">
        <v>122</v>
      </c>
      <c r="Y12" s="49"/>
      <c r="Z12" s="14"/>
    </row>
    <row r="13" spans="1:26" ht="31.5">
      <c r="A13" s="13" t="s">
        <v>124</v>
      </c>
      <c r="B13" s="16">
        <v>0.1</v>
      </c>
      <c r="C13" s="24"/>
      <c r="D13" s="24">
        <v>3</v>
      </c>
      <c r="E13" s="24">
        <v>4</v>
      </c>
      <c r="F13" s="24">
        <v>4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48">
        <f t="shared" ref="R13:R14" si="3">AVERAGE(C13:Q13)</f>
        <v>3.6666666666666665</v>
      </c>
      <c r="S13" s="52" t="s">
        <v>125</v>
      </c>
      <c r="T13" s="52" t="s">
        <v>126</v>
      </c>
      <c r="U13" s="52" t="s">
        <v>127</v>
      </c>
      <c r="V13" s="52" t="s">
        <v>128</v>
      </c>
      <c r="W13" s="52" t="s">
        <v>129</v>
      </c>
      <c r="X13" s="52" t="s">
        <v>130</v>
      </c>
      <c r="Y13" s="49"/>
      <c r="Z13" s="14"/>
    </row>
    <row r="14" spans="1:26" ht="31.5">
      <c r="A14" s="13" t="s">
        <v>131</v>
      </c>
      <c r="B14" s="16">
        <v>0.15</v>
      </c>
      <c r="C14" s="24"/>
      <c r="D14" s="24">
        <v>3</v>
      </c>
      <c r="E14" s="24">
        <v>4</v>
      </c>
      <c r="F14" s="24">
        <v>4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48">
        <f t="shared" si="3"/>
        <v>3.6666666666666665</v>
      </c>
      <c r="S14" s="52" t="s">
        <v>107</v>
      </c>
      <c r="T14" s="52" t="s">
        <v>118</v>
      </c>
      <c r="U14" s="52" t="s">
        <v>119</v>
      </c>
      <c r="V14" s="52" t="s">
        <v>120</v>
      </c>
      <c r="W14" s="52" t="s">
        <v>121</v>
      </c>
      <c r="X14" s="52" t="s">
        <v>122</v>
      </c>
      <c r="Y14" s="49"/>
      <c r="Z14" s="14"/>
    </row>
    <row r="15" spans="1:26">
      <c r="A15" s="13" t="s">
        <v>70</v>
      </c>
      <c r="B15" s="17">
        <f>SUM(B4:B14)</f>
        <v>1</v>
      </c>
      <c r="C15" s="7">
        <f>SUMPRODUCT(C4:C14,$B$4:$B$14)</f>
        <v>0</v>
      </c>
      <c r="D15" s="7">
        <f t="shared" ref="D15:Q15" si="4">SUMPRODUCT(D4:D14,$B$4:$B$14)</f>
        <v>3.5999999999999996</v>
      </c>
      <c r="E15" s="7">
        <f t="shared" si="4"/>
        <v>3.35</v>
      </c>
      <c r="F15" s="7">
        <f t="shared" si="4"/>
        <v>3.3000000000000003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6"/>
      <c r="S15" s="31"/>
      <c r="T15" s="31"/>
      <c r="U15" s="31"/>
      <c r="V15" s="31"/>
      <c r="W15" s="31"/>
      <c r="X15" s="31"/>
      <c r="Y15" s="7"/>
      <c r="Z15" s="14"/>
    </row>
    <row r="16" spans="1:26">
      <c r="A16" s="21" t="s">
        <v>71</v>
      </c>
      <c r="B16" s="22"/>
      <c r="C16" s="22">
        <f>C15/5*20</f>
        <v>0</v>
      </c>
      <c r="D16" s="22">
        <f t="shared" ref="D16:Q16" si="5">D15/5*20</f>
        <v>14.399999999999999</v>
      </c>
      <c r="E16" s="22">
        <f t="shared" si="5"/>
        <v>13.4</v>
      </c>
      <c r="F16" s="22">
        <f t="shared" si="5"/>
        <v>13.200000000000001</v>
      </c>
      <c r="G16" s="22">
        <f t="shared" si="5"/>
        <v>0</v>
      </c>
      <c r="H16" s="22">
        <f t="shared" si="5"/>
        <v>0</v>
      </c>
      <c r="I16" s="22">
        <f t="shared" si="5"/>
        <v>0</v>
      </c>
      <c r="J16" s="22">
        <f t="shared" si="5"/>
        <v>0</v>
      </c>
      <c r="K16" s="22">
        <f t="shared" si="5"/>
        <v>0</v>
      </c>
      <c r="L16" s="22">
        <f t="shared" si="5"/>
        <v>0</v>
      </c>
      <c r="M16" s="22">
        <f t="shared" si="5"/>
        <v>0</v>
      </c>
      <c r="N16" s="22">
        <f t="shared" si="5"/>
        <v>0</v>
      </c>
      <c r="O16" s="22">
        <f t="shared" si="5"/>
        <v>0</v>
      </c>
      <c r="P16" s="22">
        <f t="shared" si="5"/>
        <v>0</v>
      </c>
      <c r="Q16" s="22">
        <f t="shared" si="5"/>
        <v>0</v>
      </c>
      <c r="R16" s="27"/>
      <c r="S16" s="22"/>
      <c r="T16" s="22"/>
      <c r="U16" s="22"/>
      <c r="V16" s="22"/>
      <c r="W16" s="22"/>
      <c r="X16" s="22"/>
      <c r="Y16" s="22"/>
      <c r="Z16" s="15"/>
    </row>
    <row r="17" spans="1:1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8C7776D8E86F4DA7FFD9FA3AD9EDF2" ma:contentTypeVersion="9" ma:contentTypeDescription="Create a new document." ma:contentTypeScope="" ma:versionID="2993d50cc395b6d294a53da1ead164ae">
  <xsd:schema xmlns:xsd="http://www.w3.org/2001/XMLSchema" xmlns:xs="http://www.w3.org/2001/XMLSchema" xmlns:p="http://schemas.microsoft.com/office/2006/metadata/properties" xmlns:ns2="562c49d2-6934-4c91-8ced-1dfd11992256" targetNamespace="http://schemas.microsoft.com/office/2006/metadata/properties" ma:root="true" ma:fieldsID="8949485d26aacf586690ace8f21ecda2" ns2:_="">
    <xsd:import namespace="562c49d2-6934-4c91-8ced-1dfd119922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2c49d2-6934-4c91-8ced-1dfd119922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2c49d2-6934-4c91-8ced-1dfd1199225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4BB0440-E974-494B-9973-A973AE03B37F}"/>
</file>

<file path=customXml/itemProps2.xml><?xml version="1.0" encoding="utf-8"?>
<ds:datastoreItem xmlns:ds="http://schemas.openxmlformats.org/officeDocument/2006/customXml" ds:itemID="{F61419B8-A98A-41CD-95EE-48A4F975B8D1}"/>
</file>

<file path=customXml/itemProps3.xml><?xml version="1.0" encoding="utf-8"?>
<ds:datastoreItem xmlns:ds="http://schemas.openxmlformats.org/officeDocument/2006/customXml" ds:itemID="{2D8D82CB-2E6F-4A14-B6B4-DFDD1BBD70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Flavio Manuel De Sousa Cruz</cp:lastModifiedBy>
  <cp:revision/>
  <dcterms:created xsi:type="dcterms:W3CDTF">2021-10-23T17:18:59Z</dcterms:created>
  <dcterms:modified xsi:type="dcterms:W3CDTF">2024-04-07T17:02:08Z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0x010100058C7776D8E86F4DA7FFD9FA3AD9EDF2</vt:lpwstr>
  </property>
  <property fmtid="{D5CDD505-2E9C-101B-9397-08002B2CF9AE}" pid="3" name="MediaServiceImageTags">
    <vt:lpwstr/>
  </property>
</Properties>
</file>