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juliocesarmendoza/Desktop/pipApp/Backend-pi/src/public/uploads/"/>
    </mc:Choice>
  </mc:AlternateContent>
  <xr:revisionPtr revIDLastSave="0" documentId="13_ncr:1_{81998559-778D-7C44-825E-A7B6C4D61933}" xr6:coauthVersionLast="47" xr6:coauthVersionMax="47" xr10:uidLastSave="{00000000-0000-0000-0000-000000000000}"/>
  <bookViews>
    <workbookView xWindow="0" yWindow="500" windowWidth="51200" windowHeight="27060" tabRatio="715" activeTab="3" xr2:uid="{00000000-000D-0000-FFFF-FFFF00000000}"/>
  </bookViews>
  <sheets>
    <sheet name="ReporteSegPIMar31-2021" sheetId="9" r:id="rId1"/>
    <sheet name="Responsables" sheetId="11" r:id="rId2"/>
    <sheet name="Programación" sheetId="12" r:id="rId3"/>
    <sheet name="Seguimiento" sheetId="13" r:id="rId4"/>
    <sheet name="Rangos" sheetId="5" r:id="rId5"/>
    <sheet name="TablaRangos" sheetId="6" r:id="rId6"/>
    <sheet name="Dependencias" sheetId="10" r:id="rId7"/>
  </sheets>
  <definedNames>
    <definedName name="_xlnm._FilterDatabase" localSheetId="2" hidden="1">Programación!$A$1:$J$811</definedName>
    <definedName name="_xlnm._FilterDatabase" localSheetId="0" hidden="1">'ReporteSegPIMar31-2021'!$A$1:$AV$811</definedName>
    <definedName name="_xlnm._FilterDatabase" localSheetId="3" hidden="1">Seguimiento!$A$1:$J$811</definedName>
    <definedName name="ReporteSeguimient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3" i="9" l="1"/>
  <c r="AT4" i="9"/>
  <c r="AT5" i="9"/>
  <c r="AT6" i="9"/>
  <c r="AT7" i="9"/>
  <c r="AT8" i="9"/>
  <c r="AT9" i="9"/>
  <c r="AT10" i="9"/>
  <c r="AT11" i="9"/>
  <c r="AT12" i="9"/>
  <c r="AT13" i="9"/>
  <c r="AT14" i="9"/>
  <c r="AT15" i="9"/>
  <c r="AT16" i="9"/>
  <c r="AT17" i="9"/>
  <c r="AT18" i="9"/>
  <c r="AT19" i="9"/>
  <c r="AT20" i="9"/>
  <c r="AT21" i="9"/>
  <c r="AT22" i="9"/>
  <c r="AT23" i="9"/>
  <c r="AT24" i="9"/>
  <c r="AT25" i="9"/>
  <c r="AT26" i="9"/>
  <c r="AT27" i="9"/>
  <c r="AT28" i="9"/>
  <c r="AT29" i="9"/>
  <c r="AT30" i="9"/>
  <c r="AT31" i="9"/>
  <c r="AT32" i="9"/>
  <c r="AT33" i="9"/>
  <c r="AT34" i="9"/>
  <c r="AT35" i="9"/>
  <c r="AT36" i="9"/>
  <c r="AT37" i="9"/>
  <c r="AT38" i="9"/>
  <c r="AT39" i="9"/>
  <c r="AT40" i="9"/>
  <c r="AT41" i="9"/>
  <c r="AT42" i="9"/>
  <c r="AT43" i="9"/>
  <c r="AT44" i="9"/>
  <c r="AT45" i="9"/>
  <c r="AT46" i="9"/>
  <c r="AT47" i="9"/>
  <c r="AT48" i="9"/>
  <c r="AT49" i="9"/>
  <c r="AT50" i="9"/>
  <c r="AT51" i="9"/>
  <c r="AT52" i="9"/>
  <c r="AT53" i="9"/>
  <c r="AT54" i="9"/>
  <c r="AT55" i="9"/>
  <c r="AT56" i="9"/>
  <c r="AT57" i="9"/>
  <c r="AT58" i="9"/>
  <c r="AT59" i="9"/>
  <c r="AT60" i="9"/>
  <c r="AT61" i="9"/>
  <c r="AT62" i="9"/>
  <c r="AT63" i="9"/>
  <c r="AT64" i="9"/>
  <c r="AT65" i="9"/>
  <c r="AT66" i="9"/>
  <c r="AT67" i="9"/>
  <c r="AT68" i="9"/>
  <c r="AT69" i="9"/>
  <c r="AT70" i="9"/>
  <c r="AT71" i="9"/>
  <c r="AT72" i="9"/>
  <c r="AT73" i="9"/>
  <c r="AT74" i="9"/>
  <c r="AT75" i="9"/>
  <c r="AT76" i="9"/>
  <c r="AT77" i="9"/>
  <c r="AT78" i="9"/>
  <c r="AT79" i="9"/>
  <c r="AT80" i="9"/>
  <c r="AT81" i="9"/>
  <c r="AT82" i="9"/>
  <c r="AT83" i="9"/>
  <c r="AT84" i="9"/>
  <c r="AT85" i="9"/>
  <c r="AT86" i="9"/>
  <c r="AT87" i="9"/>
  <c r="AT88" i="9"/>
  <c r="AT89" i="9"/>
  <c r="AT90" i="9"/>
  <c r="AT91" i="9"/>
  <c r="AT92" i="9"/>
  <c r="AT93" i="9"/>
  <c r="AT94" i="9"/>
  <c r="AT95" i="9"/>
  <c r="AT96" i="9"/>
  <c r="AT97" i="9"/>
  <c r="AT98" i="9"/>
  <c r="AT99" i="9"/>
  <c r="AT100" i="9"/>
  <c r="AT101" i="9"/>
  <c r="AT102" i="9"/>
  <c r="AT103" i="9"/>
  <c r="AT104" i="9"/>
  <c r="AT105" i="9"/>
  <c r="AT106" i="9"/>
  <c r="AT107" i="9"/>
  <c r="AT108" i="9"/>
  <c r="AT109" i="9"/>
  <c r="AT110" i="9"/>
  <c r="AT111" i="9"/>
  <c r="AT112" i="9"/>
  <c r="AT113" i="9"/>
  <c r="AT114" i="9"/>
  <c r="AT115" i="9"/>
  <c r="AT116" i="9"/>
  <c r="AT117" i="9"/>
  <c r="AT118" i="9"/>
  <c r="AT119" i="9"/>
  <c r="AT120" i="9"/>
  <c r="AT121" i="9"/>
  <c r="AT122" i="9"/>
  <c r="AT123" i="9"/>
  <c r="AT124" i="9"/>
  <c r="AT125" i="9"/>
  <c r="AT126" i="9"/>
  <c r="AT127" i="9"/>
  <c r="AT128" i="9"/>
  <c r="AT129" i="9"/>
  <c r="AT130" i="9"/>
  <c r="AT131" i="9"/>
  <c r="AT132" i="9"/>
  <c r="AT133" i="9"/>
  <c r="AT134" i="9"/>
  <c r="AT135" i="9"/>
  <c r="AT136" i="9"/>
  <c r="AT137" i="9"/>
  <c r="AT138" i="9"/>
  <c r="AT139" i="9"/>
  <c r="AT140" i="9"/>
  <c r="AT141" i="9"/>
  <c r="AT142" i="9"/>
  <c r="AT143" i="9"/>
  <c r="AT144" i="9"/>
  <c r="AT145" i="9"/>
  <c r="AT146" i="9"/>
  <c r="AT147" i="9"/>
  <c r="AT148" i="9"/>
  <c r="AT149" i="9"/>
  <c r="AT150" i="9"/>
  <c r="AT151" i="9"/>
  <c r="AT152" i="9"/>
  <c r="AT153" i="9"/>
  <c r="AT154" i="9"/>
  <c r="AT155" i="9"/>
  <c r="AT156" i="9"/>
  <c r="AT157" i="9"/>
  <c r="AT158" i="9"/>
  <c r="AT159" i="9"/>
  <c r="AT160" i="9"/>
  <c r="AT161" i="9"/>
  <c r="AT162" i="9"/>
  <c r="AT163" i="9"/>
  <c r="AT164" i="9"/>
  <c r="AT165" i="9"/>
  <c r="AT166" i="9"/>
  <c r="AT167" i="9"/>
  <c r="AT168" i="9"/>
  <c r="AT169" i="9"/>
  <c r="AT170" i="9"/>
  <c r="AT171" i="9"/>
  <c r="AT172" i="9"/>
  <c r="AT173" i="9"/>
  <c r="AT174" i="9"/>
  <c r="AT175" i="9"/>
  <c r="AT176" i="9"/>
  <c r="AT177" i="9"/>
  <c r="AT178" i="9"/>
  <c r="AT179" i="9"/>
  <c r="AT180" i="9"/>
  <c r="AT181" i="9"/>
  <c r="AT182" i="9"/>
  <c r="AT183" i="9"/>
  <c r="AT184" i="9"/>
  <c r="AT185" i="9"/>
  <c r="AT186" i="9"/>
  <c r="AT187" i="9"/>
  <c r="AT188" i="9"/>
  <c r="AT189" i="9"/>
  <c r="AT190" i="9"/>
  <c r="AT191" i="9"/>
  <c r="AT192" i="9"/>
  <c r="AT193" i="9"/>
  <c r="AT194" i="9"/>
  <c r="AT195" i="9"/>
  <c r="AT196" i="9"/>
  <c r="AT197" i="9"/>
  <c r="AT198" i="9"/>
  <c r="AT199" i="9"/>
  <c r="AT200" i="9"/>
  <c r="AT201" i="9"/>
  <c r="AT202" i="9"/>
  <c r="AT203" i="9"/>
  <c r="AT204" i="9"/>
  <c r="AT205" i="9"/>
  <c r="AT206" i="9"/>
  <c r="AT207" i="9"/>
  <c r="AT208" i="9"/>
  <c r="AT209" i="9"/>
  <c r="AT210" i="9"/>
  <c r="AT211" i="9"/>
  <c r="AT212" i="9"/>
  <c r="AT213" i="9"/>
  <c r="AT214" i="9"/>
  <c r="AT215" i="9"/>
  <c r="AT216" i="9"/>
  <c r="AT217" i="9"/>
  <c r="AT218" i="9"/>
  <c r="AT219" i="9"/>
  <c r="AT220" i="9"/>
  <c r="AT221" i="9"/>
  <c r="AT222" i="9"/>
  <c r="AT223" i="9"/>
  <c r="AT224" i="9"/>
  <c r="AT225" i="9"/>
  <c r="AT226" i="9"/>
  <c r="AT227" i="9"/>
  <c r="AT228" i="9"/>
  <c r="AT229" i="9"/>
  <c r="AT230" i="9"/>
  <c r="AT231" i="9"/>
  <c r="AT232" i="9"/>
  <c r="AT233" i="9"/>
  <c r="AT234" i="9"/>
  <c r="AT235" i="9"/>
  <c r="AT236" i="9"/>
  <c r="AT237" i="9"/>
  <c r="AT238" i="9"/>
  <c r="AT239" i="9"/>
  <c r="AT240" i="9"/>
  <c r="AT241" i="9"/>
  <c r="AT242" i="9"/>
  <c r="AT243" i="9"/>
  <c r="AT244" i="9"/>
  <c r="AT245" i="9"/>
  <c r="AT246" i="9"/>
  <c r="AT247" i="9"/>
  <c r="AT248" i="9"/>
  <c r="AT249" i="9"/>
  <c r="AT250" i="9"/>
  <c r="AT251" i="9"/>
  <c r="AT252" i="9"/>
  <c r="AT253" i="9"/>
  <c r="AT254" i="9"/>
  <c r="AT255" i="9"/>
  <c r="AT256" i="9"/>
  <c r="AT257" i="9"/>
  <c r="AT258" i="9"/>
  <c r="AT259" i="9"/>
  <c r="AT260" i="9"/>
  <c r="AT261" i="9"/>
  <c r="AT262" i="9"/>
  <c r="AT263" i="9"/>
  <c r="AT264" i="9"/>
  <c r="AT265" i="9"/>
  <c r="AT266" i="9"/>
  <c r="AT267" i="9"/>
  <c r="AT268" i="9"/>
  <c r="AT269" i="9"/>
  <c r="AT270" i="9"/>
  <c r="AT271" i="9"/>
  <c r="AT272" i="9"/>
  <c r="AT273" i="9"/>
  <c r="AT274" i="9"/>
  <c r="AT275" i="9"/>
  <c r="AT276" i="9"/>
  <c r="AT277" i="9"/>
  <c r="AT278" i="9"/>
  <c r="AT279" i="9"/>
  <c r="AT280" i="9"/>
  <c r="AT281" i="9"/>
  <c r="AT282" i="9"/>
  <c r="AT283" i="9"/>
  <c r="AT284" i="9"/>
  <c r="AT285" i="9"/>
  <c r="AT286" i="9"/>
  <c r="AT287" i="9"/>
  <c r="AT288" i="9"/>
  <c r="AT289" i="9"/>
  <c r="AT290" i="9"/>
  <c r="AT291" i="9"/>
  <c r="AT292" i="9"/>
  <c r="AT293" i="9"/>
  <c r="AT294" i="9"/>
  <c r="AT295" i="9"/>
  <c r="AT296" i="9"/>
  <c r="AT297" i="9"/>
  <c r="AT298" i="9"/>
  <c r="AT299" i="9"/>
  <c r="AT300" i="9"/>
  <c r="AT301" i="9"/>
  <c r="AT302" i="9"/>
  <c r="AT303" i="9"/>
  <c r="AT304" i="9"/>
  <c r="AT305" i="9"/>
  <c r="AT306" i="9"/>
  <c r="AT307" i="9"/>
  <c r="AT308" i="9"/>
  <c r="AT309" i="9"/>
  <c r="AT310" i="9"/>
  <c r="AT311" i="9"/>
  <c r="AT312" i="9"/>
  <c r="AT313" i="9"/>
  <c r="AT314" i="9"/>
  <c r="AT315" i="9"/>
  <c r="AT316" i="9"/>
  <c r="AT317" i="9"/>
  <c r="AT318" i="9"/>
  <c r="AT319" i="9"/>
  <c r="AT320" i="9"/>
  <c r="AT321" i="9"/>
  <c r="AT322" i="9"/>
  <c r="AT323" i="9"/>
  <c r="AT324" i="9"/>
  <c r="AT325" i="9"/>
  <c r="AT326" i="9"/>
  <c r="AT327" i="9"/>
  <c r="AT328" i="9"/>
  <c r="AT329" i="9"/>
  <c r="AT330" i="9"/>
  <c r="AT331" i="9"/>
  <c r="AT332" i="9"/>
  <c r="AT333" i="9"/>
  <c r="AT334" i="9"/>
  <c r="AT335" i="9"/>
  <c r="AT336" i="9"/>
  <c r="AT337" i="9"/>
  <c r="AT338" i="9"/>
  <c r="AT339" i="9"/>
  <c r="AT340" i="9"/>
  <c r="AT341" i="9"/>
  <c r="AT342" i="9"/>
  <c r="AT343" i="9"/>
  <c r="AT344" i="9"/>
  <c r="AT345" i="9"/>
  <c r="AT346" i="9"/>
  <c r="AT347" i="9"/>
  <c r="AT348" i="9"/>
  <c r="AT349" i="9"/>
  <c r="AT350" i="9"/>
  <c r="AT351" i="9"/>
  <c r="AT352" i="9"/>
  <c r="AT353" i="9"/>
  <c r="AT354" i="9"/>
  <c r="AT355" i="9"/>
  <c r="AT356" i="9"/>
  <c r="AT357" i="9"/>
  <c r="AT358" i="9"/>
  <c r="AT359" i="9"/>
  <c r="AT360" i="9"/>
  <c r="AT361" i="9"/>
  <c r="AT362" i="9"/>
  <c r="AT363" i="9"/>
  <c r="AT364" i="9"/>
  <c r="AT365" i="9"/>
  <c r="AT366" i="9"/>
  <c r="AT367" i="9"/>
  <c r="AT368" i="9"/>
  <c r="AT369" i="9"/>
  <c r="AT370" i="9"/>
  <c r="AT371" i="9"/>
  <c r="AT372" i="9"/>
  <c r="AT373" i="9"/>
  <c r="AT374" i="9"/>
  <c r="AT375" i="9"/>
  <c r="AT376" i="9"/>
  <c r="AT377" i="9"/>
  <c r="AT378" i="9"/>
  <c r="AT379" i="9"/>
  <c r="AT380" i="9"/>
  <c r="AT381" i="9"/>
  <c r="AT382" i="9"/>
  <c r="AT383" i="9"/>
  <c r="AT384" i="9"/>
  <c r="AT385" i="9"/>
  <c r="AT386" i="9"/>
  <c r="AT387" i="9"/>
  <c r="AT388" i="9"/>
  <c r="AT389" i="9"/>
  <c r="AT390" i="9"/>
  <c r="AT391" i="9"/>
  <c r="AT392" i="9"/>
  <c r="AT393" i="9"/>
  <c r="AT394" i="9"/>
  <c r="AT395" i="9"/>
  <c r="AT396" i="9"/>
  <c r="AT397" i="9"/>
  <c r="AT398" i="9"/>
  <c r="AT399" i="9"/>
  <c r="AT400" i="9"/>
  <c r="AT401" i="9"/>
  <c r="AT402" i="9"/>
  <c r="AT403" i="9"/>
  <c r="AT404" i="9"/>
  <c r="AT405" i="9"/>
  <c r="AT406" i="9"/>
  <c r="AT407" i="9"/>
  <c r="AT408" i="9"/>
  <c r="AT409" i="9"/>
  <c r="AT410" i="9"/>
  <c r="AT411" i="9"/>
  <c r="AT412" i="9"/>
  <c r="AT413" i="9"/>
  <c r="AT414" i="9"/>
  <c r="AT415" i="9"/>
  <c r="AT416" i="9"/>
  <c r="AT417" i="9"/>
  <c r="AT418" i="9"/>
  <c r="AT419" i="9"/>
  <c r="AT420" i="9"/>
  <c r="AT421" i="9"/>
  <c r="AT422" i="9"/>
  <c r="AT423" i="9"/>
  <c r="AT424" i="9"/>
  <c r="AT425" i="9"/>
  <c r="AT426" i="9"/>
  <c r="AT427" i="9"/>
  <c r="AT428" i="9"/>
  <c r="AT429" i="9"/>
  <c r="AT430" i="9"/>
  <c r="AT431" i="9"/>
  <c r="AT432" i="9"/>
  <c r="AT433" i="9"/>
  <c r="AT434" i="9"/>
  <c r="AT435" i="9"/>
  <c r="AT436" i="9"/>
  <c r="AT437" i="9"/>
  <c r="AT438" i="9"/>
  <c r="AT439" i="9"/>
  <c r="AT440" i="9"/>
  <c r="AT441" i="9"/>
  <c r="AT442" i="9"/>
  <c r="AT443" i="9"/>
  <c r="AT444" i="9"/>
  <c r="AT445" i="9"/>
  <c r="AT446" i="9"/>
  <c r="AT447" i="9"/>
  <c r="AT448" i="9"/>
  <c r="AT449" i="9"/>
  <c r="AT450" i="9"/>
  <c r="AT451" i="9"/>
  <c r="AT452" i="9"/>
  <c r="AT453" i="9"/>
  <c r="AT454" i="9"/>
  <c r="AT455" i="9"/>
  <c r="AT456" i="9"/>
  <c r="AT457" i="9"/>
  <c r="AT458" i="9"/>
  <c r="AT459" i="9"/>
  <c r="AT460" i="9"/>
  <c r="AT461" i="9"/>
  <c r="AT462" i="9"/>
  <c r="AT463" i="9"/>
  <c r="AT464" i="9"/>
  <c r="AT465" i="9"/>
  <c r="AT466" i="9"/>
  <c r="AT467" i="9"/>
  <c r="AT468" i="9"/>
  <c r="AT469" i="9"/>
  <c r="AT470" i="9"/>
  <c r="AT471" i="9"/>
  <c r="AT472" i="9"/>
  <c r="AT473" i="9"/>
  <c r="AT474" i="9"/>
  <c r="AT475" i="9"/>
  <c r="AT476" i="9"/>
  <c r="AT477" i="9"/>
  <c r="AT478" i="9"/>
  <c r="AT479" i="9"/>
  <c r="AT480" i="9"/>
  <c r="AT481" i="9"/>
  <c r="AT482" i="9"/>
  <c r="AT483" i="9"/>
  <c r="AT484" i="9"/>
  <c r="AT485" i="9"/>
  <c r="AT486" i="9"/>
  <c r="AT487" i="9"/>
  <c r="AT488" i="9"/>
  <c r="AT489" i="9"/>
  <c r="AT490" i="9"/>
  <c r="AT491" i="9"/>
  <c r="AT492" i="9"/>
  <c r="AT493" i="9"/>
  <c r="AT494" i="9"/>
  <c r="AT495" i="9"/>
  <c r="AT496" i="9"/>
  <c r="AT497" i="9"/>
  <c r="AT498" i="9"/>
  <c r="AT499" i="9"/>
  <c r="AT500" i="9"/>
  <c r="AT501" i="9"/>
  <c r="AT502" i="9"/>
  <c r="AT503" i="9"/>
  <c r="AT504" i="9"/>
  <c r="AT505" i="9"/>
  <c r="AT506" i="9"/>
  <c r="AT507" i="9"/>
  <c r="AT508" i="9"/>
  <c r="AT509" i="9"/>
  <c r="AT510" i="9"/>
  <c r="AT511" i="9"/>
  <c r="AT512" i="9"/>
  <c r="AT513" i="9"/>
  <c r="AT514" i="9"/>
  <c r="AT515" i="9"/>
  <c r="AT516" i="9"/>
  <c r="AT517" i="9"/>
  <c r="AT518" i="9"/>
  <c r="AT519" i="9"/>
  <c r="AT520" i="9"/>
  <c r="AT521" i="9"/>
  <c r="AT522" i="9"/>
  <c r="AT523" i="9"/>
  <c r="AT524" i="9"/>
  <c r="AT525" i="9"/>
  <c r="AT526" i="9"/>
  <c r="AT527" i="9"/>
  <c r="AT528" i="9"/>
  <c r="AT529" i="9"/>
  <c r="AT530" i="9"/>
  <c r="AT531" i="9"/>
  <c r="AT532" i="9"/>
  <c r="AT533" i="9"/>
  <c r="AT534" i="9"/>
  <c r="AT535" i="9"/>
  <c r="AT536" i="9"/>
  <c r="AT537" i="9"/>
  <c r="AT538" i="9"/>
  <c r="AT539" i="9"/>
  <c r="AT540" i="9"/>
  <c r="AT541" i="9"/>
  <c r="AT542" i="9"/>
  <c r="AT543" i="9"/>
  <c r="AT544" i="9"/>
  <c r="AT545" i="9"/>
  <c r="AT546" i="9"/>
  <c r="AT547" i="9"/>
  <c r="AT548" i="9"/>
  <c r="AT549" i="9"/>
  <c r="AT550" i="9"/>
  <c r="AT551" i="9"/>
  <c r="AT552" i="9"/>
  <c r="AT553" i="9"/>
  <c r="AT554" i="9"/>
  <c r="AT555" i="9"/>
  <c r="AT556" i="9"/>
  <c r="AT557" i="9"/>
  <c r="AT558" i="9"/>
  <c r="AT559" i="9"/>
  <c r="AT560" i="9"/>
  <c r="AT561" i="9"/>
  <c r="AT562" i="9"/>
  <c r="AT563" i="9"/>
  <c r="AT564" i="9"/>
  <c r="AT565" i="9"/>
  <c r="AT566" i="9"/>
  <c r="AT567" i="9"/>
  <c r="AT568" i="9"/>
  <c r="AT569" i="9"/>
  <c r="AT570" i="9"/>
  <c r="AT571" i="9"/>
  <c r="AT572" i="9"/>
  <c r="AT573" i="9"/>
  <c r="AT574" i="9"/>
  <c r="AT575" i="9"/>
  <c r="AT576" i="9"/>
  <c r="AT577" i="9"/>
  <c r="AT578" i="9"/>
  <c r="AT579" i="9"/>
  <c r="AT580" i="9"/>
  <c r="AT581" i="9"/>
  <c r="AT582" i="9"/>
  <c r="AT583" i="9"/>
  <c r="AT584" i="9"/>
  <c r="AT585" i="9"/>
  <c r="AT586" i="9"/>
  <c r="AT587" i="9"/>
  <c r="AT588" i="9"/>
  <c r="AT589" i="9"/>
  <c r="AT590" i="9"/>
  <c r="AT591" i="9"/>
  <c r="AT592" i="9"/>
  <c r="AT593" i="9"/>
  <c r="AT594" i="9"/>
  <c r="AT595" i="9"/>
  <c r="AT596" i="9"/>
  <c r="AT597" i="9"/>
  <c r="AT598" i="9"/>
  <c r="AT599" i="9"/>
  <c r="AT600" i="9"/>
  <c r="AT601" i="9"/>
  <c r="AT602" i="9"/>
  <c r="AT603" i="9"/>
  <c r="AT604" i="9"/>
  <c r="AT605" i="9"/>
  <c r="AT606" i="9"/>
  <c r="AT607" i="9"/>
  <c r="AT608" i="9"/>
  <c r="AT609" i="9"/>
  <c r="AT610" i="9"/>
  <c r="AT611" i="9"/>
  <c r="AT612" i="9"/>
  <c r="AT613" i="9"/>
  <c r="AT614" i="9"/>
  <c r="AT615" i="9"/>
  <c r="AT616" i="9"/>
  <c r="AT617" i="9"/>
  <c r="AT618" i="9"/>
  <c r="AT619" i="9"/>
  <c r="AT620" i="9"/>
  <c r="AT621" i="9"/>
  <c r="AT622" i="9"/>
  <c r="AT623" i="9"/>
  <c r="AT624" i="9"/>
  <c r="AT625" i="9"/>
  <c r="AT626" i="9"/>
  <c r="AT627" i="9"/>
  <c r="AT628" i="9"/>
  <c r="AT629" i="9"/>
  <c r="AT630" i="9"/>
  <c r="AT631" i="9"/>
  <c r="AT632" i="9"/>
  <c r="AT633" i="9"/>
  <c r="AT634" i="9"/>
  <c r="AT635" i="9"/>
  <c r="AT636" i="9"/>
  <c r="AT637" i="9"/>
  <c r="AT638" i="9"/>
  <c r="AT639" i="9"/>
  <c r="AT640" i="9"/>
  <c r="AT641" i="9"/>
  <c r="AT642" i="9"/>
  <c r="AT643" i="9"/>
  <c r="AT644" i="9"/>
  <c r="AT645" i="9"/>
  <c r="AT646" i="9"/>
  <c r="AT647" i="9"/>
  <c r="AT648" i="9"/>
  <c r="AT649" i="9"/>
  <c r="AT650" i="9"/>
  <c r="AT651" i="9"/>
  <c r="AT652" i="9"/>
  <c r="AT653" i="9"/>
  <c r="AT654" i="9"/>
  <c r="AT655" i="9"/>
  <c r="AT656" i="9"/>
  <c r="AT657" i="9"/>
  <c r="AT658" i="9"/>
  <c r="AT659" i="9"/>
  <c r="AT660" i="9"/>
  <c r="AT661" i="9"/>
  <c r="AT662" i="9"/>
  <c r="AT663" i="9"/>
  <c r="AT664" i="9"/>
  <c r="AT665" i="9"/>
  <c r="AT666" i="9"/>
  <c r="AT667" i="9"/>
  <c r="AT668" i="9"/>
  <c r="AT669" i="9"/>
  <c r="AT670" i="9"/>
  <c r="AT671" i="9"/>
  <c r="AT672" i="9"/>
  <c r="AT673" i="9"/>
  <c r="AT674" i="9"/>
  <c r="AT675" i="9"/>
  <c r="AT676" i="9"/>
  <c r="AT677" i="9"/>
  <c r="AT678" i="9"/>
  <c r="AT679" i="9"/>
  <c r="AT680" i="9"/>
  <c r="AT681" i="9"/>
  <c r="AT682" i="9"/>
  <c r="AT683" i="9"/>
  <c r="AT684" i="9"/>
  <c r="AT685" i="9"/>
  <c r="AT686" i="9"/>
  <c r="AT687" i="9"/>
  <c r="AT688" i="9"/>
  <c r="AT689" i="9"/>
  <c r="AT690" i="9"/>
  <c r="AT691" i="9"/>
  <c r="AT692" i="9"/>
  <c r="AT693" i="9"/>
  <c r="AT694" i="9"/>
  <c r="AT695" i="9"/>
  <c r="AT696" i="9"/>
  <c r="AT697" i="9"/>
  <c r="AT698" i="9"/>
  <c r="AT699" i="9"/>
  <c r="AT700" i="9"/>
  <c r="AT701" i="9"/>
  <c r="AT702" i="9"/>
  <c r="AT703" i="9"/>
  <c r="AT704" i="9"/>
  <c r="AT705" i="9"/>
  <c r="AT706" i="9"/>
  <c r="AT707" i="9"/>
  <c r="AT708" i="9"/>
  <c r="AT709" i="9"/>
  <c r="AT710" i="9"/>
  <c r="AT711" i="9"/>
  <c r="AT712" i="9"/>
  <c r="AT713" i="9"/>
  <c r="AT714" i="9"/>
  <c r="AT715" i="9"/>
  <c r="AT716" i="9"/>
  <c r="AT717" i="9"/>
  <c r="AT718" i="9"/>
  <c r="AT719" i="9"/>
  <c r="AT720" i="9"/>
  <c r="AT721" i="9"/>
  <c r="AT722" i="9"/>
  <c r="AT723" i="9"/>
  <c r="AT724" i="9"/>
  <c r="AT725" i="9"/>
  <c r="AT726" i="9"/>
  <c r="AT727" i="9"/>
  <c r="AT728" i="9"/>
  <c r="AT729" i="9"/>
  <c r="AT730" i="9"/>
  <c r="AT731" i="9"/>
  <c r="AT732" i="9"/>
  <c r="AT733" i="9"/>
  <c r="AT734" i="9"/>
  <c r="AT735" i="9"/>
  <c r="AT736" i="9"/>
  <c r="AT737" i="9"/>
  <c r="AT738" i="9"/>
  <c r="AT739" i="9"/>
  <c r="AT740" i="9"/>
  <c r="AT741" i="9"/>
  <c r="AT742" i="9"/>
  <c r="AT743" i="9"/>
  <c r="AT744" i="9"/>
  <c r="AT745" i="9"/>
  <c r="AT746" i="9"/>
  <c r="AT747" i="9"/>
  <c r="AT748" i="9"/>
  <c r="AT749" i="9"/>
  <c r="AT750" i="9"/>
  <c r="AT751" i="9"/>
  <c r="AT752" i="9"/>
  <c r="AT753" i="9"/>
  <c r="AT754" i="9"/>
  <c r="AT755" i="9"/>
  <c r="AT756" i="9"/>
  <c r="AT757" i="9"/>
  <c r="AT758" i="9"/>
  <c r="AT759" i="9"/>
  <c r="AT760" i="9"/>
  <c r="AT761" i="9"/>
  <c r="AT762" i="9"/>
  <c r="AT763" i="9"/>
  <c r="AT764" i="9"/>
  <c r="AT765" i="9"/>
  <c r="AT766" i="9"/>
  <c r="AT767" i="9"/>
  <c r="AT768" i="9"/>
  <c r="AT769" i="9"/>
  <c r="AT770" i="9"/>
  <c r="AT771" i="9"/>
  <c r="AT772" i="9"/>
  <c r="AT773" i="9"/>
  <c r="AT774" i="9"/>
  <c r="AT775" i="9"/>
  <c r="AT776" i="9"/>
  <c r="AT777" i="9"/>
  <c r="AT778" i="9"/>
  <c r="AT779" i="9"/>
  <c r="AT780" i="9"/>
  <c r="AT781" i="9"/>
  <c r="AT782" i="9"/>
  <c r="AT783" i="9"/>
  <c r="AT784" i="9"/>
  <c r="AT785" i="9"/>
  <c r="AT786" i="9"/>
  <c r="AT787" i="9"/>
  <c r="AT788" i="9"/>
  <c r="AT789" i="9"/>
  <c r="AT790" i="9"/>
  <c r="AT791" i="9"/>
  <c r="AT792" i="9"/>
  <c r="AT793" i="9"/>
  <c r="AT794" i="9"/>
  <c r="AT795" i="9"/>
  <c r="AT796" i="9"/>
  <c r="AT797" i="9"/>
  <c r="AT798" i="9"/>
  <c r="AT799" i="9"/>
  <c r="AT800" i="9"/>
  <c r="AT801" i="9"/>
  <c r="AT802" i="9"/>
  <c r="AT803" i="9"/>
  <c r="AT804" i="9"/>
  <c r="AT805" i="9"/>
  <c r="AT806" i="9"/>
  <c r="AT807" i="9"/>
  <c r="AT808" i="9"/>
  <c r="AT809" i="9"/>
  <c r="AT810" i="9"/>
  <c r="AT811" i="9"/>
  <c r="AT2" i="9"/>
  <c r="AR3" i="9"/>
  <c r="AR4" i="9"/>
  <c r="AR5" i="9"/>
  <c r="AR6" i="9"/>
  <c r="AR7" i="9"/>
  <c r="AR8" i="9"/>
  <c r="AR9" i="9"/>
  <c r="AR10" i="9"/>
  <c r="AR11" i="9"/>
  <c r="AR12" i="9"/>
  <c r="AR13" i="9"/>
  <c r="AR14" i="9"/>
  <c r="AR15" i="9"/>
  <c r="AR16" i="9"/>
  <c r="AR17" i="9"/>
  <c r="AR18" i="9"/>
  <c r="AR19" i="9"/>
  <c r="AR20" i="9"/>
  <c r="AR21" i="9"/>
  <c r="AR22" i="9"/>
  <c r="AR23" i="9"/>
  <c r="AR24" i="9"/>
  <c r="AR25" i="9"/>
  <c r="AR26" i="9"/>
  <c r="AR27" i="9"/>
  <c r="AR28" i="9"/>
  <c r="AR29" i="9"/>
  <c r="AR30" i="9"/>
  <c r="AR31" i="9"/>
  <c r="AR32" i="9"/>
  <c r="AR33" i="9"/>
  <c r="AR34" i="9"/>
  <c r="AR35" i="9"/>
  <c r="AR36" i="9"/>
  <c r="AR37" i="9"/>
  <c r="AR38" i="9"/>
  <c r="AR39" i="9"/>
  <c r="AR40" i="9"/>
  <c r="AR41" i="9"/>
  <c r="AR42" i="9"/>
  <c r="AR43" i="9"/>
  <c r="AR44" i="9"/>
  <c r="AR45" i="9"/>
  <c r="AR46" i="9"/>
  <c r="AR47" i="9"/>
  <c r="AR48" i="9"/>
  <c r="AR49" i="9"/>
  <c r="AR50" i="9"/>
  <c r="AR51" i="9"/>
  <c r="AR52" i="9"/>
  <c r="AR53" i="9"/>
  <c r="AR54" i="9"/>
  <c r="AR55" i="9"/>
  <c r="AR56" i="9"/>
  <c r="AR57" i="9"/>
  <c r="AR58" i="9"/>
  <c r="AR59" i="9"/>
  <c r="AR60" i="9"/>
  <c r="AR61" i="9"/>
  <c r="AR62" i="9"/>
  <c r="AR63" i="9"/>
  <c r="AR64" i="9"/>
  <c r="AR65" i="9"/>
  <c r="AR66" i="9"/>
  <c r="AR67" i="9"/>
  <c r="AR68" i="9"/>
  <c r="AR69" i="9"/>
  <c r="AR70" i="9"/>
  <c r="AR71" i="9"/>
  <c r="AR72" i="9"/>
  <c r="AR73" i="9"/>
  <c r="AR74" i="9"/>
  <c r="AR75" i="9"/>
  <c r="AR76" i="9"/>
  <c r="AR77" i="9"/>
  <c r="AR78" i="9"/>
  <c r="AR79" i="9"/>
  <c r="AR80" i="9"/>
  <c r="AR81" i="9"/>
  <c r="AR82" i="9"/>
  <c r="AR83" i="9"/>
  <c r="AR84" i="9"/>
  <c r="AR85" i="9"/>
  <c r="AR86" i="9"/>
  <c r="AR87" i="9"/>
  <c r="AR88" i="9"/>
  <c r="AR89" i="9"/>
  <c r="AR90" i="9"/>
  <c r="AR91" i="9"/>
  <c r="AR92" i="9"/>
  <c r="AR93" i="9"/>
  <c r="AR94" i="9"/>
  <c r="AR95" i="9"/>
  <c r="AR96" i="9"/>
  <c r="AR97" i="9"/>
  <c r="AR98" i="9"/>
  <c r="AR99" i="9"/>
  <c r="AR100" i="9"/>
  <c r="AR101" i="9"/>
  <c r="AR102" i="9"/>
  <c r="AR103" i="9"/>
  <c r="AR104" i="9"/>
  <c r="AR105" i="9"/>
  <c r="AR106" i="9"/>
  <c r="AR107" i="9"/>
  <c r="AR108" i="9"/>
  <c r="AR109" i="9"/>
  <c r="AR110" i="9"/>
  <c r="AR111" i="9"/>
  <c r="AR112" i="9"/>
  <c r="AR113" i="9"/>
  <c r="AR114" i="9"/>
  <c r="AR115" i="9"/>
  <c r="AR116" i="9"/>
  <c r="AR117" i="9"/>
  <c r="AR118" i="9"/>
  <c r="AR119" i="9"/>
  <c r="AR120" i="9"/>
  <c r="AR121" i="9"/>
  <c r="AR122" i="9"/>
  <c r="AR123" i="9"/>
  <c r="AR124" i="9"/>
  <c r="AR125" i="9"/>
  <c r="AR126" i="9"/>
  <c r="AR127" i="9"/>
  <c r="AR128" i="9"/>
  <c r="AR129" i="9"/>
  <c r="AR130" i="9"/>
  <c r="AR131" i="9"/>
  <c r="AR132" i="9"/>
  <c r="AR133" i="9"/>
  <c r="AR134" i="9"/>
  <c r="AR135" i="9"/>
  <c r="AR136" i="9"/>
  <c r="AR137" i="9"/>
  <c r="AR138" i="9"/>
  <c r="AR139" i="9"/>
  <c r="AR140" i="9"/>
  <c r="AR141" i="9"/>
  <c r="AR142" i="9"/>
  <c r="AR143" i="9"/>
  <c r="AR144" i="9"/>
  <c r="AR145" i="9"/>
  <c r="AR146" i="9"/>
  <c r="AR147" i="9"/>
  <c r="AR148" i="9"/>
  <c r="AR149" i="9"/>
  <c r="AR150" i="9"/>
  <c r="AR151" i="9"/>
  <c r="AR152" i="9"/>
  <c r="AR153" i="9"/>
  <c r="AR154" i="9"/>
  <c r="AR155" i="9"/>
  <c r="AR156" i="9"/>
  <c r="AR157" i="9"/>
  <c r="AR158" i="9"/>
  <c r="AR159" i="9"/>
  <c r="AR160" i="9"/>
  <c r="AR161" i="9"/>
  <c r="AR162" i="9"/>
  <c r="AR163" i="9"/>
  <c r="AR164" i="9"/>
  <c r="AR165" i="9"/>
  <c r="AR166" i="9"/>
  <c r="AR167" i="9"/>
  <c r="AR168" i="9"/>
  <c r="AR169" i="9"/>
  <c r="AR170" i="9"/>
  <c r="AR171" i="9"/>
  <c r="AR172" i="9"/>
  <c r="AR173" i="9"/>
  <c r="AR174" i="9"/>
  <c r="AR175" i="9"/>
  <c r="AR176" i="9"/>
  <c r="AR177" i="9"/>
  <c r="AR178" i="9"/>
  <c r="AR179" i="9"/>
  <c r="AR180" i="9"/>
  <c r="AR181" i="9"/>
  <c r="AR182" i="9"/>
  <c r="AR183" i="9"/>
  <c r="AR184" i="9"/>
  <c r="AR185" i="9"/>
  <c r="AR186" i="9"/>
  <c r="AR187" i="9"/>
  <c r="AR188" i="9"/>
  <c r="AR189" i="9"/>
  <c r="AR190" i="9"/>
  <c r="AR191" i="9"/>
  <c r="AR192" i="9"/>
  <c r="AR193" i="9"/>
  <c r="AR194" i="9"/>
  <c r="AR195" i="9"/>
  <c r="AR196" i="9"/>
  <c r="AR197" i="9"/>
  <c r="AR198" i="9"/>
  <c r="AR199" i="9"/>
  <c r="AR200" i="9"/>
  <c r="AR201" i="9"/>
  <c r="AR202" i="9"/>
  <c r="AR203" i="9"/>
  <c r="AR204" i="9"/>
  <c r="AR205" i="9"/>
  <c r="AR206" i="9"/>
  <c r="AR207" i="9"/>
  <c r="AR208" i="9"/>
  <c r="AR209" i="9"/>
  <c r="AR210" i="9"/>
  <c r="AR211" i="9"/>
  <c r="AR212" i="9"/>
  <c r="AR213" i="9"/>
  <c r="AR214" i="9"/>
  <c r="AR215" i="9"/>
  <c r="AR216" i="9"/>
  <c r="AR217" i="9"/>
  <c r="AR218" i="9"/>
  <c r="AR219" i="9"/>
  <c r="AR220" i="9"/>
  <c r="AR221" i="9"/>
  <c r="AR222" i="9"/>
  <c r="AR223" i="9"/>
  <c r="AR224" i="9"/>
  <c r="AR225" i="9"/>
  <c r="AR226" i="9"/>
  <c r="AR227" i="9"/>
  <c r="AR228" i="9"/>
  <c r="AR229" i="9"/>
  <c r="AR230" i="9"/>
  <c r="AR231" i="9"/>
  <c r="AR232" i="9"/>
  <c r="AR233" i="9"/>
  <c r="AR234" i="9"/>
  <c r="AR235" i="9"/>
  <c r="AR236" i="9"/>
  <c r="AR237" i="9"/>
  <c r="AR238" i="9"/>
  <c r="AR239" i="9"/>
  <c r="AR240" i="9"/>
  <c r="AR241" i="9"/>
  <c r="AR242" i="9"/>
  <c r="AR243" i="9"/>
  <c r="AR244" i="9"/>
  <c r="AR245" i="9"/>
  <c r="AR246" i="9"/>
  <c r="AR247" i="9"/>
  <c r="AR248" i="9"/>
  <c r="AR249" i="9"/>
  <c r="AR250" i="9"/>
  <c r="AR251" i="9"/>
  <c r="AR252" i="9"/>
  <c r="AR253" i="9"/>
  <c r="AR254" i="9"/>
  <c r="AR255" i="9"/>
  <c r="AR256" i="9"/>
  <c r="AR257" i="9"/>
  <c r="AR258" i="9"/>
  <c r="AR259" i="9"/>
  <c r="AR260" i="9"/>
  <c r="AR261" i="9"/>
  <c r="AR262" i="9"/>
  <c r="AR263" i="9"/>
  <c r="AR264" i="9"/>
  <c r="AR265" i="9"/>
  <c r="AR266" i="9"/>
  <c r="AR267" i="9"/>
  <c r="AR268" i="9"/>
  <c r="AR269" i="9"/>
  <c r="AR270" i="9"/>
  <c r="AR271" i="9"/>
  <c r="AR272" i="9"/>
  <c r="AR273" i="9"/>
  <c r="AR274" i="9"/>
  <c r="AR275" i="9"/>
  <c r="AR276" i="9"/>
  <c r="AR277" i="9"/>
  <c r="AR278" i="9"/>
  <c r="AR279" i="9"/>
  <c r="AR280" i="9"/>
  <c r="AR281" i="9"/>
  <c r="AR282" i="9"/>
  <c r="AR283" i="9"/>
  <c r="AR284" i="9"/>
  <c r="AR285" i="9"/>
  <c r="AR286" i="9"/>
  <c r="AR287" i="9"/>
  <c r="AR288" i="9"/>
  <c r="AR289" i="9"/>
  <c r="AR290" i="9"/>
  <c r="AR291" i="9"/>
  <c r="AR292" i="9"/>
  <c r="AR293" i="9"/>
  <c r="AR294" i="9"/>
  <c r="AR295" i="9"/>
  <c r="AR296" i="9"/>
  <c r="AR297" i="9"/>
  <c r="AR298" i="9"/>
  <c r="AR299" i="9"/>
  <c r="AR300" i="9"/>
  <c r="AR301" i="9"/>
  <c r="AR302" i="9"/>
  <c r="AR303" i="9"/>
  <c r="AR304" i="9"/>
  <c r="AR305" i="9"/>
  <c r="AR306" i="9"/>
  <c r="AR307" i="9"/>
  <c r="AR308" i="9"/>
  <c r="AR309" i="9"/>
  <c r="AR310" i="9"/>
  <c r="AR311" i="9"/>
  <c r="AR312" i="9"/>
  <c r="AR313" i="9"/>
  <c r="AR314" i="9"/>
  <c r="AR315" i="9"/>
  <c r="AR316" i="9"/>
  <c r="AR317" i="9"/>
  <c r="AR318" i="9"/>
  <c r="AR319" i="9"/>
  <c r="AR320" i="9"/>
  <c r="AR321" i="9"/>
  <c r="AR322" i="9"/>
  <c r="AR323" i="9"/>
  <c r="AR324" i="9"/>
  <c r="AR325" i="9"/>
  <c r="AR326" i="9"/>
  <c r="AR327" i="9"/>
  <c r="AR328" i="9"/>
  <c r="AR329" i="9"/>
  <c r="AR330" i="9"/>
  <c r="AR331" i="9"/>
  <c r="AR332" i="9"/>
  <c r="AR333" i="9"/>
  <c r="AR334" i="9"/>
  <c r="AR335" i="9"/>
  <c r="AR336" i="9"/>
  <c r="AR337" i="9"/>
  <c r="AR338" i="9"/>
  <c r="AR339" i="9"/>
  <c r="AR340" i="9"/>
  <c r="AR341" i="9"/>
  <c r="AR342" i="9"/>
  <c r="AR343" i="9"/>
  <c r="AR344" i="9"/>
  <c r="AR345" i="9"/>
  <c r="AR346" i="9"/>
  <c r="AR347" i="9"/>
  <c r="AR348" i="9"/>
  <c r="AR349" i="9"/>
  <c r="AR350" i="9"/>
  <c r="AR351" i="9"/>
  <c r="AR352" i="9"/>
  <c r="AR353" i="9"/>
  <c r="AR354" i="9"/>
  <c r="AR355" i="9"/>
  <c r="AR356" i="9"/>
  <c r="AR357" i="9"/>
  <c r="AR358" i="9"/>
  <c r="AR359" i="9"/>
  <c r="AR360" i="9"/>
  <c r="AR361" i="9"/>
  <c r="AR362" i="9"/>
  <c r="AR363" i="9"/>
  <c r="AR364" i="9"/>
  <c r="AR365" i="9"/>
  <c r="AR366" i="9"/>
  <c r="AR367" i="9"/>
  <c r="AR368" i="9"/>
  <c r="AR369" i="9"/>
  <c r="AR370" i="9"/>
  <c r="AR371" i="9"/>
  <c r="AR372" i="9"/>
  <c r="AR373" i="9"/>
  <c r="AR374" i="9"/>
  <c r="AR375" i="9"/>
  <c r="AR376" i="9"/>
  <c r="AR377" i="9"/>
  <c r="AR378" i="9"/>
  <c r="AR379" i="9"/>
  <c r="AR380" i="9"/>
  <c r="AR381" i="9"/>
  <c r="AR382" i="9"/>
  <c r="AR383" i="9"/>
  <c r="AR384" i="9"/>
  <c r="AR385" i="9"/>
  <c r="AR386" i="9"/>
  <c r="AR387" i="9"/>
  <c r="AR388" i="9"/>
  <c r="AR389" i="9"/>
  <c r="AR390" i="9"/>
  <c r="AR391" i="9"/>
  <c r="AR392" i="9"/>
  <c r="AR393" i="9"/>
  <c r="AR394" i="9"/>
  <c r="AR395" i="9"/>
  <c r="AR396" i="9"/>
  <c r="AR397" i="9"/>
  <c r="AR398" i="9"/>
  <c r="AR399" i="9"/>
  <c r="AR400" i="9"/>
  <c r="AR401" i="9"/>
  <c r="AR402" i="9"/>
  <c r="AR403" i="9"/>
  <c r="AR404" i="9"/>
  <c r="AR405" i="9"/>
  <c r="AR406" i="9"/>
  <c r="AR407" i="9"/>
  <c r="AR408" i="9"/>
  <c r="AR409" i="9"/>
  <c r="AR410" i="9"/>
  <c r="AR411" i="9"/>
  <c r="AR412" i="9"/>
  <c r="AR413" i="9"/>
  <c r="AR414" i="9"/>
  <c r="AR415" i="9"/>
  <c r="AR416" i="9"/>
  <c r="AR417" i="9"/>
  <c r="AR418" i="9"/>
  <c r="AR419" i="9"/>
  <c r="AR420" i="9"/>
  <c r="AR421" i="9"/>
  <c r="AR422" i="9"/>
  <c r="AR423" i="9"/>
  <c r="AR424" i="9"/>
  <c r="AR425" i="9"/>
  <c r="AR426" i="9"/>
  <c r="AR427" i="9"/>
  <c r="AR428" i="9"/>
  <c r="AR429" i="9"/>
  <c r="AR430" i="9"/>
  <c r="AR431" i="9"/>
  <c r="AR432" i="9"/>
  <c r="AR433" i="9"/>
  <c r="AR434" i="9"/>
  <c r="AR435" i="9"/>
  <c r="AR436" i="9"/>
  <c r="AR437" i="9"/>
  <c r="AR438" i="9"/>
  <c r="AR439" i="9"/>
  <c r="AR440" i="9"/>
  <c r="AR441" i="9"/>
  <c r="AR442" i="9"/>
  <c r="AR443" i="9"/>
  <c r="AR444" i="9"/>
  <c r="AR445" i="9"/>
  <c r="AR446" i="9"/>
  <c r="AR447" i="9"/>
  <c r="AR448" i="9"/>
  <c r="AR449" i="9"/>
  <c r="AR450" i="9"/>
  <c r="AR451" i="9"/>
  <c r="AR452" i="9"/>
  <c r="AR453" i="9"/>
  <c r="AR454" i="9"/>
  <c r="AR455" i="9"/>
  <c r="AR456" i="9"/>
  <c r="AR457" i="9"/>
  <c r="AR458" i="9"/>
  <c r="AR459" i="9"/>
  <c r="AR460" i="9"/>
  <c r="AR461" i="9"/>
  <c r="AR462" i="9"/>
  <c r="AR463" i="9"/>
  <c r="AR464" i="9"/>
  <c r="AR465" i="9"/>
  <c r="AR466" i="9"/>
  <c r="AR467" i="9"/>
  <c r="AR468" i="9"/>
  <c r="AR469" i="9"/>
  <c r="AR470" i="9"/>
  <c r="AR471" i="9"/>
  <c r="AR472" i="9"/>
  <c r="AR473" i="9"/>
  <c r="AR474" i="9"/>
  <c r="AR475" i="9"/>
  <c r="AR476" i="9"/>
  <c r="AR477" i="9"/>
  <c r="AR478" i="9"/>
  <c r="AR479" i="9"/>
  <c r="AR480" i="9"/>
  <c r="AR481" i="9"/>
  <c r="AR482" i="9"/>
  <c r="AR483" i="9"/>
  <c r="AR484" i="9"/>
  <c r="AR485" i="9"/>
  <c r="AR486" i="9"/>
  <c r="AR487" i="9"/>
  <c r="AR488" i="9"/>
  <c r="AR489" i="9"/>
  <c r="AR490" i="9"/>
  <c r="AR491" i="9"/>
  <c r="AR492" i="9"/>
  <c r="AR493" i="9"/>
  <c r="AR494" i="9"/>
  <c r="AR495" i="9"/>
  <c r="AR496" i="9"/>
  <c r="AR497" i="9"/>
  <c r="AR498" i="9"/>
  <c r="AR499" i="9"/>
  <c r="AR500" i="9"/>
  <c r="AR501" i="9"/>
  <c r="AR502" i="9"/>
  <c r="AR503" i="9"/>
  <c r="AR504" i="9"/>
  <c r="AR505" i="9"/>
  <c r="AR506" i="9"/>
  <c r="AR507" i="9"/>
  <c r="AR508" i="9"/>
  <c r="AR509" i="9"/>
  <c r="AR510" i="9"/>
  <c r="AR511" i="9"/>
  <c r="AR512" i="9"/>
  <c r="AR513" i="9"/>
  <c r="AR514" i="9"/>
  <c r="AR515" i="9"/>
  <c r="AR516" i="9"/>
  <c r="AR517" i="9"/>
  <c r="AR518" i="9"/>
  <c r="AR519" i="9"/>
  <c r="AR520" i="9"/>
  <c r="AR521" i="9"/>
  <c r="AR522" i="9"/>
  <c r="AR523" i="9"/>
  <c r="AR524" i="9"/>
  <c r="AR525" i="9"/>
  <c r="AR526" i="9"/>
  <c r="AR527" i="9"/>
  <c r="AR528" i="9"/>
  <c r="AR529" i="9"/>
  <c r="AR530" i="9"/>
  <c r="AR531" i="9"/>
  <c r="AR532" i="9"/>
  <c r="AR533" i="9"/>
  <c r="AR534" i="9"/>
  <c r="AR535" i="9"/>
  <c r="AR536" i="9"/>
  <c r="AR537" i="9"/>
  <c r="AR538" i="9"/>
  <c r="AR539" i="9"/>
  <c r="AR540" i="9"/>
  <c r="AR541" i="9"/>
  <c r="AR542" i="9"/>
  <c r="AR543" i="9"/>
  <c r="AR544" i="9"/>
  <c r="AR545" i="9"/>
  <c r="AR546" i="9"/>
  <c r="AR547" i="9"/>
  <c r="AR548" i="9"/>
  <c r="AR549" i="9"/>
  <c r="AR550" i="9"/>
  <c r="AR551" i="9"/>
  <c r="AR552" i="9"/>
  <c r="AR553" i="9"/>
  <c r="AR554" i="9"/>
  <c r="AR555" i="9"/>
  <c r="AR556" i="9"/>
  <c r="AR557" i="9"/>
  <c r="AR558" i="9"/>
  <c r="AR559" i="9"/>
  <c r="AR560" i="9"/>
  <c r="AR561" i="9"/>
  <c r="AR562" i="9"/>
  <c r="AR563" i="9"/>
  <c r="AR564" i="9"/>
  <c r="AR565" i="9"/>
  <c r="AR566" i="9"/>
  <c r="AR567" i="9"/>
  <c r="AR568" i="9"/>
  <c r="AR569" i="9"/>
  <c r="AR570" i="9"/>
  <c r="AR571" i="9"/>
  <c r="AR572" i="9"/>
  <c r="AR573" i="9"/>
  <c r="AR574" i="9"/>
  <c r="AR575" i="9"/>
  <c r="AR576" i="9"/>
  <c r="AR577" i="9"/>
  <c r="AR578" i="9"/>
  <c r="AR579" i="9"/>
  <c r="AR580" i="9"/>
  <c r="AR581" i="9"/>
  <c r="AR582" i="9"/>
  <c r="AR583" i="9"/>
  <c r="AR584" i="9"/>
  <c r="AR585" i="9"/>
  <c r="AR586" i="9"/>
  <c r="AR587" i="9"/>
  <c r="AR588" i="9"/>
  <c r="AR589" i="9"/>
  <c r="AR590" i="9"/>
  <c r="AR591" i="9"/>
  <c r="AR592" i="9"/>
  <c r="AR593" i="9"/>
  <c r="AR594" i="9"/>
  <c r="AR595" i="9"/>
  <c r="AR596" i="9"/>
  <c r="AR597" i="9"/>
  <c r="AR598" i="9"/>
  <c r="AR599" i="9"/>
  <c r="AR600" i="9"/>
  <c r="AR601" i="9"/>
  <c r="AR602" i="9"/>
  <c r="AR603" i="9"/>
  <c r="AR604" i="9"/>
  <c r="AR605" i="9"/>
  <c r="AR606" i="9"/>
  <c r="AR607" i="9"/>
  <c r="AR608" i="9"/>
  <c r="AR609" i="9"/>
  <c r="AR610" i="9"/>
  <c r="AR611" i="9"/>
  <c r="AR612" i="9"/>
  <c r="AR613" i="9"/>
  <c r="AR614" i="9"/>
  <c r="AR615" i="9"/>
  <c r="AR616" i="9"/>
  <c r="AR617" i="9"/>
  <c r="AR618" i="9"/>
  <c r="AR619" i="9"/>
  <c r="AR620" i="9"/>
  <c r="AR621" i="9"/>
  <c r="AR622" i="9"/>
  <c r="AR623" i="9"/>
  <c r="AR624" i="9"/>
  <c r="AR625" i="9"/>
  <c r="AR626" i="9"/>
  <c r="AR627" i="9"/>
  <c r="AR628" i="9"/>
  <c r="AR629" i="9"/>
  <c r="AR630" i="9"/>
  <c r="AR631" i="9"/>
  <c r="AR632" i="9"/>
  <c r="AR633" i="9"/>
  <c r="AR634" i="9"/>
  <c r="AR635" i="9"/>
  <c r="AR636" i="9"/>
  <c r="AR637" i="9"/>
  <c r="AR638" i="9"/>
  <c r="AR639" i="9"/>
  <c r="AR640" i="9"/>
  <c r="AR641" i="9"/>
  <c r="AR642" i="9"/>
  <c r="AR643" i="9"/>
  <c r="AR644" i="9"/>
  <c r="AR645" i="9"/>
  <c r="AR646" i="9"/>
  <c r="AR647" i="9"/>
  <c r="AR648" i="9"/>
  <c r="AR649" i="9"/>
  <c r="AR650" i="9"/>
  <c r="AR651" i="9"/>
  <c r="AR652" i="9"/>
  <c r="AR653" i="9"/>
  <c r="AR654" i="9"/>
  <c r="AR655" i="9"/>
  <c r="AR656" i="9"/>
  <c r="AR657" i="9"/>
  <c r="AR658" i="9"/>
  <c r="AR659" i="9"/>
  <c r="AR660" i="9"/>
  <c r="AR661" i="9"/>
  <c r="AR662" i="9"/>
  <c r="AR663" i="9"/>
  <c r="AR664" i="9"/>
  <c r="AR665" i="9"/>
  <c r="AR666" i="9"/>
  <c r="AR667" i="9"/>
  <c r="AR668" i="9"/>
  <c r="AR669" i="9"/>
  <c r="AR670" i="9"/>
  <c r="AR671" i="9"/>
  <c r="AR672" i="9"/>
  <c r="AR673" i="9"/>
  <c r="AR674" i="9"/>
  <c r="AR675" i="9"/>
  <c r="AR676" i="9"/>
  <c r="AR677" i="9"/>
  <c r="AR678" i="9"/>
  <c r="AR679" i="9"/>
  <c r="AR680" i="9"/>
  <c r="AR681" i="9"/>
  <c r="AR682" i="9"/>
  <c r="AR683" i="9"/>
  <c r="AR684" i="9"/>
  <c r="AR685" i="9"/>
  <c r="AR686" i="9"/>
  <c r="AR687" i="9"/>
  <c r="AR688" i="9"/>
  <c r="AR689" i="9"/>
  <c r="AR690" i="9"/>
  <c r="AR691" i="9"/>
  <c r="AR692" i="9"/>
  <c r="AR693" i="9"/>
  <c r="AR694" i="9"/>
  <c r="AR695" i="9"/>
  <c r="AR696" i="9"/>
  <c r="AR697" i="9"/>
  <c r="AR698" i="9"/>
  <c r="AR699" i="9"/>
  <c r="AR700" i="9"/>
  <c r="AR701" i="9"/>
  <c r="AR702" i="9"/>
  <c r="AR703" i="9"/>
  <c r="AR704" i="9"/>
  <c r="AR705" i="9"/>
  <c r="AR706" i="9"/>
  <c r="AR707" i="9"/>
  <c r="AR708" i="9"/>
  <c r="AR709" i="9"/>
  <c r="AR710" i="9"/>
  <c r="AR711" i="9"/>
  <c r="AR712" i="9"/>
  <c r="AR713" i="9"/>
  <c r="AR714" i="9"/>
  <c r="AR715" i="9"/>
  <c r="AR716" i="9"/>
  <c r="AR717" i="9"/>
  <c r="AR718" i="9"/>
  <c r="AR719" i="9"/>
  <c r="AR720" i="9"/>
  <c r="AR721" i="9"/>
  <c r="AR722" i="9"/>
  <c r="AR723" i="9"/>
  <c r="AR724" i="9"/>
  <c r="AR725" i="9"/>
  <c r="AR726" i="9"/>
  <c r="AR727" i="9"/>
  <c r="AR728" i="9"/>
  <c r="AR729" i="9"/>
  <c r="AR730" i="9"/>
  <c r="AR731" i="9"/>
  <c r="AR732" i="9"/>
  <c r="AR733" i="9"/>
  <c r="AR734" i="9"/>
  <c r="AR735" i="9"/>
  <c r="AR736" i="9"/>
  <c r="AR737" i="9"/>
  <c r="AR738" i="9"/>
  <c r="AR739" i="9"/>
  <c r="AR740" i="9"/>
  <c r="AR741" i="9"/>
  <c r="AR742" i="9"/>
  <c r="AR743" i="9"/>
  <c r="AR744" i="9"/>
  <c r="AR745" i="9"/>
  <c r="AR746" i="9"/>
  <c r="AR747" i="9"/>
  <c r="AR748" i="9"/>
  <c r="AR749" i="9"/>
  <c r="AR750" i="9"/>
  <c r="AR751" i="9"/>
  <c r="AR752" i="9"/>
  <c r="AR753" i="9"/>
  <c r="AR754" i="9"/>
  <c r="AR755" i="9"/>
  <c r="AR756" i="9"/>
  <c r="AR757" i="9"/>
  <c r="AR758" i="9"/>
  <c r="AR759" i="9"/>
  <c r="AR760" i="9"/>
  <c r="AR761" i="9"/>
  <c r="AR762" i="9"/>
  <c r="AR763" i="9"/>
  <c r="AR764" i="9"/>
  <c r="AR765" i="9"/>
  <c r="AR766" i="9"/>
  <c r="AR767" i="9"/>
  <c r="AR768" i="9"/>
  <c r="AR769" i="9"/>
  <c r="AR770" i="9"/>
  <c r="AR771" i="9"/>
  <c r="AR772" i="9"/>
  <c r="AR773" i="9"/>
  <c r="AR774" i="9"/>
  <c r="AR775" i="9"/>
  <c r="AR776" i="9"/>
  <c r="AR777" i="9"/>
  <c r="AR778" i="9"/>
  <c r="AR779" i="9"/>
  <c r="AR780" i="9"/>
  <c r="AR781" i="9"/>
  <c r="AR782" i="9"/>
  <c r="AR783" i="9"/>
  <c r="AR784" i="9"/>
  <c r="AR785" i="9"/>
  <c r="AR786" i="9"/>
  <c r="AR787" i="9"/>
  <c r="AR788" i="9"/>
  <c r="AR789" i="9"/>
  <c r="AR790" i="9"/>
  <c r="AR791" i="9"/>
  <c r="AR792" i="9"/>
  <c r="AR793" i="9"/>
  <c r="AR794" i="9"/>
  <c r="AR795" i="9"/>
  <c r="AR796" i="9"/>
  <c r="AR797" i="9"/>
  <c r="AR798" i="9"/>
  <c r="AR799" i="9"/>
  <c r="AR800" i="9"/>
  <c r="AR801" i="9"/>
  <c r="AR802" i="9"/>
  <c r="AR803" i="9"/>
  <c r="AR804" i="9"/>
  <c r="AR805" i="9"/>
  <c r="AR806" i="9"/>
  <c r="AR807" i="9"/>
  <c r="AR808" i="9"/>
  <c r="AR809" i="9"/>
  <c r="AR810" i="9"/>
  <c r="AR811" i="9"/>
  <c r="AR2" i="9"/>
  <c r="AQ3" i="9"/>
  <c r="AQ4" i="9"/>
  <c r="AQ5" i="9"/>
  <c r="AQ6" i="9"/>
  <c r="AQ7" i="9"/>
  <c r="AQ8" i="9"/>
  <c r="AQ9" i="9"/>
  <c r="AQ10" i="9"/>
  <c r="AQ11" i="9"/>
  <c r="AQ12" i="9"/>
  <c r="AQ13" i="9"/>
  <c r="AQ14" i="9"/>
  <c r="AQ15" i="9"/>
  <c r="AQ16" i="9"/>
  <c r="AQ17" i="9"/>
  <c r="AQ18" i="9"/>
  <c r="AQ19" i="9"/>
  <c r="AQ20" i="9"/>
  <c r="AQ21" i="9"/>
  <c r="AQ22" i="9"/>
  <c r="AQ23" i="9"/>
  <c r="AQ24" i="9"/>
  <c r="AQ25" i="9"/>
  <c r="AQ26" i="9"/>
  <c r="AQ27" i="9"/>
  <c r="AQ28" i="9"/>
  <c r="AQ29" i="9"/>
  <c r="AQ30" i="9"/>
  <c r="AQ31" i="9"/>
  <c r="AQ32" i="9"/>
  <c r="AQ33" i="9"/>
  <c r="AQ34" i="9"/>
  <c r="AQ35" i="9"/>
  <c r="AQ36" i="9"/>
  <c r="AQ37" i="9"/>
  <c r="AQ38" i="9"/>
  <c r="AQ39" i="9"/>
  <c r="AQ40" i="9"/>
  <c r="AQ41" i="9"/>
  <c r="AQ42" i="9"/>
  <c r="AQ43" i="9"/>
  <c r="AQ44" i="9"/>
  <c r="AQ45" i="9"/>
  <c r="AQ46" i="9"/>
  <c r="AQ47" i="9"/>
  <c r="AQ48" i="9"/>
  <c r="AQ49" i="9"/>
  <c r="AQ50" i="9"/>
  <c r="AQ51" i="9"/>
  <c r="AQ52" i="9"/>
  <c r="AQ53" i="9"/>
  <c r="AQ54" i="9"/>
  <c r="AQ55" i="9"/>
  <c r="AQ56" i="9"/>
  <c r="AQ57" i="9"/>
  <c r="AQ58" i="9"/>
  <c r="AQ59" i="9"/>
  <c r="AQ60" i="9"/>
  <c r="AQ61" i="9"/>
  <c r="AQ62" i="9"/>
  <c r="AQ63" i="9"/>
  <c r="AQ64" i="9"/>
  <c r="AQ65" i="9"/>
  <c r="AQ66" i="9"/>
  <c r="AQ67" i="9"/>
  <c r="AQ68" i="9"/>
  <c r="AQ69" i="9"/>
  <c r="AQ70" i="9"/>
  <c r="AQ71" i="9"/>
  <c r="AQ72" i="9"/>
  <c r="AQ73" i="9"/>
  <c r="AQ74" i="9"/>
  <c r="AQ75" i="9"/>
  <c r="AQ76" i="9"/>
  <c r="AQ77" i="9"/>
  <c r="AQ78" i="9"/>
  <c r="AQ79" i="9"/>
  <c r="AQ80" i="9"/>
  <c r="AQ81" i="9"/>
  <c r="AQ82" i="9"/>
  <c r="AQ83" i="9"/>
  <c r="AQ84" i="9"/>
  <c r="AQ85" i="9"/>
  <c r="AQ86" i="9"/>
  <c r="AQ87" i="9"/>
  <c r="AQ88" i="9"/>
  <c r="AQ89" i="9"/>
  <c r="AQ90" i="9"/>
  <c r="AQ91" i="9"/>
  <c r="AQ92" i="9"/>
  <c r="AQ93" i="9"/>
  <c r="AQ94" i="9"/>
  <c r="AQ95" i="9"/>
  <c r="AQ96" i="9"/>
  <c r="AQ97" i="9"/>
  <c r="AQ98" i="9"/>
  <c r="AQ99" i="9"/>
  <c r="AQ100" i="9"/>
  <c r="AQ101" i="9"/>
  <c r="AQ102" i="9"/>
  <c r="AQ103" i="9"/>
  <c r="AQ104" i="9"/>
  <c r="AQ105" i="9"/>
  <c r="AQ106" i="9"/>
  <c r="AQ107" i="9"/>
  <c r="AQ108" i="9"/>
  <c r="AQ109" i="9"/>
  <c r="AQ110" i="9"/>
  <c r="AQ111" i="9"/>
  <c r="AQ112" i="9"/>
  <c r="AQ113" i="9"/>
  <c r="AQ114" i="9"/>
  <c r="AQ115" i="9"/>
  <c r="AQ116" i="9"/>
  <c r="AQ117" i="9"/>
  <c r="AQ118" i="9"/>
  <c r="AQ119" i="9"/>
  <c r="AQ120" i="9"/>
  <c r="AQ121" i="9"/>
  <c r="AQ122" i="9"/>
  <c r="AQ123" i="9"/>
  <c r="AQ124" i="9"/>
  <c r="AQ125" i="9"/>
  <c r="AQ126" i="9"/>
  <c r="AQ127" i="9"/>
  <c r="AQ128" i="9"/>
  <c r="AQ129" i="9"/>
  <c r="AQ130" i="9"/>
  <c r="AQ131" i="9"/>
  <c r="AQ132" i="9"/>
  <c r="AQ133" i="9"/>
  <c r="AQ134" i="9"/>
  <c r="AQ135" i="9"/>
  <c r="AQ136" i="9"/>
  <c r="AQ137" i="9"/>
  <c r="AQ138" i="9"/>
  <c r="AQ139" i="9"/>
  <c r="AQ140" i="9"/>
  <c r="AQ141" i="9"/>
  <c r="AQ142" i="9"/>
  <c r="AQ143" i="9"/>
  <c r="AQ144" i="9"/>
  <c r="AQ145" i="9"/>
  <c r="AQ146" i="9"/>
  <c r="AQ147" i="9"/>
  <c r="AQ148" i="9"/>
  <c r="AQ149" i="9"/>
  <c r="AQ150" i="9"/>
  <c r="AQ151" i="9"/>
  <c r="AQ152" i="9"/>
  <c r="AQ153" i="9"/>
  <c r="AQ154" i="9"/>
  <c r="AQ155" i="9"/>
  <c r="AQ156" i="9"/>
  <c r="AQ157" i="9"/>
  <c r="AQ158" i="9"/>
  <c r="AQ159" i="9"/>
  <c r="AQ160" i="9"/>
  <c r="AQ161" i="9"/>
  <c r="AQ162" i="9"/>
  <c r="AQ163" i="9"/>
  <c r="AQ164" i="9"/>
  <c r="AQ165" i="9"/>
  <c r="AQ166" i="9"/>
  <c r="AQ167" i="9"/>
  <c r="AQ168" i="9"/>
  <c r="AQ169" i="9"/>
  <c r="AQ170" i="9"/>
  <c r="AQ171" i="9"/>
  <c r="AQ172" i="9"/>
  <c r="AQ173" i="9"/>
  <c r="AQ174" i="9"/>
  <c r="AQ175" i="9"/>
  <c r="AQ176" i="9"/>
  <c r="AQ177" i="9"/>
  <c r="AQ178" i="9"/>
  <c r="AQ179" i="9"/>
  <c r="AQ180" i="9"/>
  <c r="AQ181" i="9"/>
  <c r="AQ182" i="9"/>
  <c r="AQ183" i="9"/>
  <c r="AQ184" i="9"/>
  <c r="AQ185" i="9"/>
  <c r="AQ186" i="9"/>
  <c r="AQ187" i="9"/>
  <c r="AQ188" i="9"/>
  <c r="AQ189" i="9"/>
  <c r="AQ190" i="9"/>
  <c r="AQ191" i="9"/>
  <c r="AQ192" i="9"/>
  <c r="AQ193" i="9"/>
  <c r="AQ194" i="9"/>
  <c r="AQ195" i="9"/>
  <c r="AQ196" i="9"/>
  <c r="AQ197" i="9"/>
  <c r="AQ198" i="9"/>
  <c r="AQ199" i="9"/>
  <c r="AQ200" i="9"/>
  <c r="AQ201" i="9"/>
  <c r="AQ202" i="9"/>
  <c r="AQ203" i="9"/>
  <c r="AQ204" i="9"/>
  <c r="AQ205" i="9"/>
  <c r="AQ206" i="9"/>
  <c r="AQ207" i="9"/>
  <c r="AQ208" i="9"/>
  <c r="AQ209" i="9"/>
  <c r="AQ210" i="9"/>
  <c r="AQ211" i="9"/>
  <c r="AQ212" i="9"/>
  <c r="AQ213" i="9"/>
  <c r="AQ214" i="9"/>
  <c r="AQ215" i="9"/>
  <c r="AQ216" i="9"/>
  <c r="AQ217" i="9"/>
  <c r="AQ218" i="9"/>
  <c r="AQ219" i="9"/>
  <c r="AQ220" i="9"/>
  <c r="AQ221" i="9"/>
  <c r="AQ222" i="9"/>
  <c r="AQ223" i="9"/>
  <c r="AQ224" i="9"/>
  <c r="AQ225" i="9"/>
  <c r="AQ226" i="9"/>
  <c r="AQ227" i="9"/>
  <c r="AQ228" i="9"/>
  <c r="AQ229" i="9"/>
  <c r="AQ230" i="9"/>
  <c r="AQ231" i="9"/>
  <c r="AQ232" i="9"/>
  <c r="AQ233" i="9"/>
  <c r="AQ234" i="9"/>
  <c r="AQ235" i="9"/>
  <c r="AQ236" i="9"/>
  <c r="AQ237" i="9"/>
  <c r="AQ238" i="9"/>
  <c r="AQ239" i="9"/>
  <c r="AQ240" i="9"/>
  <c r="AQ241" i="9"/>
  <c r="AQ242" i="9"/>
  <c r="AQ243" i="9"/>
  <c r="AQ244" i="9"/>
  <c r="AQ245" i="9"/>
  <c r="AQ246" i="9"/>
  <c r="AQ247" i="9"/>
  <c r="AQ248" i="9"/>
  <c r="AQ249" i="9"/>
  <c r="AQ250" i="9"/>
  <c r="AQ251" i="9"/>
  <c r="AQ252" i="9"/>
  <c r="AQ253" i="9"/>
  <c r="AQ254" i="9"/>
  <c r="AQ255" i="9"/>
  <c r="AQ256" i="9"/>
  <c r="AQ257" i="9"/>
  <c r="AQ258" i="9"/>
  <c r="AQ259" i="9"/>
  <c r="AQ260" i="9"/>
  <c r="AQ261" i="9"/>
  <c r="AQ262" i="9"/>
  <c r="AQ263" i="9"/>
  <c r="AQ264" i="9"/>
  <c r="AQ265" i="9"/>
  <c r="AQ266" i="9"/>
  <c r="AQ267" i="9"/>
  <c r="AQ268" i="9"/>
  <c r="AQ269" i="9"/>
  <c r="AQ270" i="9"/>
  <c r="AQ271" i="9"/>
  <c r="AQ272" i="9"/>
  <c r="AQ273" i="9"/>
  <c r="AQ274" i="9"/>
  <c r="AQ275" i="9"/>
  <c r="AQ276" i="9"/>
  <c r="AQ277" i="9"/>
  <c r="AQ278" i="9"/>
  <c r="AQ279" i="9"/>
  <c r="AQ280" i="9"/>
  <c r="AQ281" i="9"/>
  <c r="AQ282" i="9"/>
  <c r="AQ283" i="9"/>
  <c r="AQ284" i="9"/>
  <c r="AQ285" i="9"/>
  <c r="AQ286" i="9"/>
  <c r="AQ287" i="9"/>
  <c r="AQ288" i="9"/>
  <c r="AQ289" i="9"/>
  <c r="AQ290" i="9"/>
  <c r="AQ291" i="9"/>
  <c r="AQ292" i="9"/>
  <c r="AQ293" i="9"/>
  <c r="AQ294" i="9"/>
  <c r="AQ295" i="9"/>
  <c r="AQ296" i="9"/>
  <c r="AQ297" i="9"/>
  <c r="AQ298" i="9"/>
  <c r="AQ299" i="9"/>
  <c r="AQ300" i="9"/>
  <c r="AQ301" i="9"/>
  <c r="AQ302" i="9"/>
  <c r="AQ303" i="9"/>
  <c r="AQ304" i="9"/>
  <c r="AQ305" i="9"/>
  <c r="AQ306" i="9"/>
  <c r="AQ307" i="9"/>
  <c r="AQ308" i="9"/>
  <c r="AQ309" i="9"/>
  <c r="AQ310" i="9"/>
  <c r="AQ311" i="9"/>
  <c r="AQ312" i="9"/>
  <c r="AQ313" i="9"/>
  <c r="AQ314" i="9"/>
  <c r="AQ315" i="9"/>
  <c r="AQ316" i="9"/>
  <c r="AQ317" i="9"/>
  <c r="AQ318" i="9"/>
  <c r="AQ319" i="9"/>
  <c r="AQ320" i="9"/>
  <c r="AQ321" i="9"/>
  <c r="AQ322" i="9"/>
  <c r="AQ323" i="9"/>
  <c r="AQ324" i="9"/>
  <c r="AQ325" i="9"/>
  <c r="AQ326" i="9"/>
  <c r="AQ327" i="9"/>
  <c r="AQ328" i="9"/>
  <c r="AQ329" i="9"/>
  <c r="AQ330" i="9"/>
  <c r="AQ331" i="9"/>
  <c r="AQ332" i="9"/>
  <c r="AQ333" i="9"/>
  <c r="AQ334" i="9"/>
  <c r="AQ335" i="9"/>
  <c r="AQ336" i="9"/>
  <c r="AQ337" i="9"/>
  <c r="AQ338" i="9"/>
  <c r="AQ339" i="9"/>
  <c r="AQ340" i="9"/>
  <c r="AQ341" i="9"/>
  <c r="AQ342" i="9"/>
  <c r="AQ343" i="9"/>
  <c r="AQ344" i="9"/>
  <c r="AQ345" i="9"/>
  <c r="AQ346" i="9"/>
  <c r="AQ347" i="9"/>
  <c r="AQ348" i="9"/>
  <c r="AQ349" i="9"/>
  <c r="AQ350" i="9"/>
  <c r="AQ351" i="9"/>
  <c r="AQ352" i="9"/>
  <c r="AQ353" i="9"/>
  <c r="AQ354" i="9"/>
  <c r="AQ355" i="9"/>
  <c r="AQ356" i="9"/>
  <c r="AQ357" i="9"/>
  <c r="AQ358" i="9"/>
  <c r="AQ359" i="9"/>
  <c r="AQ360" i="9"/>
  <c r="AQ361" i="9"/>
  <c r="AQ362" i="9"/>
  <c r="AQ363" i="9"/>
  <c r="AQ364" i="9"/>
  <c r="AQ365" i="9"/>
  <c r="AQ366" i="9"/>
  <c r="AQ367" i="9"/>
  <c r="AQ368" i="9"/>
  <c r="AQ369" i="9"/>
  <c r="AQ370" i="9"/>
  <c r="AQ371" i="9"/>
  <c r="AQ372" i="9"/>
  <c r="AQ373" i="9"/>
  <c r="AQ374" i="9"/>
  <c r="AQ375" i="9"/>
  <c r="AQ376" i="9"/>
  <c r="AQ377" i="9"/>
  <c r="AQ378" i="9"/>
  <c r="AQ379" i="9"/>
  <c r="AQ380" i="9"/>
  <c r="AQ381" i="9"/>
  <c r="AQ382" i="9"/>
  <c r="AQ383" i="9"/>
  <c r="AQ384" i="9"/>
  <c r="AQ385" i="9"/>
  <c r="AQ386" i="9"/>
  <c r="AQ387" i="9"/>
  <c r="AQ388" i="9"/>
  <c r="AQ389" i="9"/>
  <c r="AQ390" i="9"/>
  <c r="AQ391" i="9"/>
  <c r="AQ392" i="9"/>
  <c r="AQ393" i="9"/>
  <c r="AQ394" i="9"/>
  <c r="AQ395" i="9"/>
  <c r="AQ396" i="9"/>
  <c r="AQ397" i="9"/>
  <c r="AQ398" i="9"/>
  <c r="AQ399" i="9"/>
  <c r="AQ400" i="9"/>
  <c r="AQ401" i="9"/>
  <c r="AQ402" i="9"/>
  <c r="AQ403" i="9"/>
  <c r="AQ404" i="9"/>
  <c r="AQ405" i="9"/>
  <c r="AQ406" i="9"/>
  <c r="AQ407" i="9"/>
  <c r="AQ408" i="9"/>
  <c r="AQ409" i="9"/>
  <c r="AQ410" i="9"/>
  <c r="AQ411" i="9"/>
  <c r="AQ412" i="9"/>
  <c r="AQ413" i="9"/>
  <c r="AQ414" i="9"/>
  <c r="AQ415" i="9"/>
  <c r="AQ416" i="9"/>
  <c r="AQ417" i="9"/>
  <c r="AQ418" i="9"/>
  <c r="AQ419" i="9"/>
  <c r="AQ420" i="9"/>
  <c r="AQ421" i="9"/>
  <c r="AQ422" i="9"/>
  <c r="AQ423" i="9"/>
  <c r="AQ424" i="9"/>
  <c r="AQ425" i="9"/>
  <c r="AQ426" i="9"/>
  <c r="AQ427" i="9"/>
  <c r="AQ428" i="9"/>
  <c r="AQ429" i="9"/>
  <c r="AQ430" i="9"/>
  <c r="AQ431" i="9"/>
  <c r="AQ432" i="9"/>
  <c r="AQ433" i="9"/>
  <c r="AQ434" i="9"/>
  <c r="AQ435" i="9"/>
  <c r="AQ436" i="9"/>
  <c r="AQ437" i="9"/>
  <c r="AQ438" i="9"/>
  <c r="AQ439" i="9"/>
  <c r="AQ440" i="9"/>
  <c r="AQ441" i="9"/>
  <c r="AQ442" i="9"/>
  <c r="AQ443" i="9"/>
  <c r="AQ444" i="9"/>
  <c r="AQ445" i="9"/>
  <c r="AQ446" i="9"/>
  <c r="AQ447" i="9"/>
  <c r="AQ448" i="9"/>
  <c r="AQ449" i="9"/>
  <c r="AQ450" i="9"/>
  <c r="AQ451" i="9"/>
  <c r="AQ452" i="9"/>
  <c r="AQ453" i="9"/>
  <c r="AQ454" i="9"/>
  <c r="AQ455" i="9"/>
  <c r="AQ456" i="9"/>
  <c r="AQ457" i="9"/>
  <c r="AQ458" i="9"/>
  <c r="AQ459" i="9"/>
  <c r="AQ460" i="9"/>
  <c r="AQ461" i="9"/>
  <c r="AQ462" i="9"/>
  <c r="AQ463" i="9"/>
  <c r="AQ464" i="9"/>
  <c r="AQ465" i="9"/>
  <c r="AQ466" i="9"/>
  <c r="AQ467" i="9"/>
  <c r="AQ468" i="9"/>
  <c r="AQ469" i="9"/>
  <c r="AQ470" i="9"/>
  <c r="AQ471" i="9"/>
  <c r="AQ472" i="9"/>
  <c r="AQ473" i="9"/>
  <c r="AQ474" i="9"/>
  <c r="AQ475" i="9"/>
  <c r="AQ476" i="9"/>
  <c r="AQ477" i="9"/>
  <c r="AQ478" i="9"/>
  <c r="AQ479" i="9"/>
  <c r="AQ480" i="9"/>
  <c r="AQ481" i="9"/>
  <c r="AQ482" i="9"/>
  <c r="AQ483" i="9"/>
  <c r="AQ484" i="9"/>
  <c r="AQ485" i="9"/>
  <c r="AQ486" i="9"/>
  <c r="AQ487" i="9"/>
  <c r="AQ488" i="9"/>
  <c r="AQ489" i="9"/>
  <c r="AQ490" i="9"/>
  <c r="AQ491" i="9"/>
  <c r="AQ492" i="9"/>
  <c r="AQ493" i="9"/>
  <c r="AQ494" i="9"/>
  <c r="AQ495" i="9"/>
  <c r="AQ496" i="9"/>
  <c r="AQ497" i="9"/>
  <c r="AQ498" i="9"/>
  <c r="AQ499" i="9"/>
  <c r="AQ500" i="9"/>
  <c r="AQ501" i="9"/>
  <c r="AQ502" i="9"/>
  <c r="AQ503" i="9"/>
  <c r="AQ504" i="9"/>
  <c r="AQ505" i="9"/>
  <c r="AQ506" i="9"/>
  <c r="AQ507" i="9"/>
  <c r="AQ508" i="9"/>
  <c r="AQ509" i="9"/>
  <c r="AQ510" i="9"/>
  <c r="AQ511" i="9"/>
  <c r="AQ512" i="9"/>
  <c r="AQ513" i="9"/>
  <c r="AQ514" i="9"/>
  <c r="AQ515" i="9"/>
  <c r="AQ516" i="9"/>
  <c r="AQ517" i="9"/>
  <c r="AQ518" i="9"/>
  <c r="AQ519" i="9"/>
  <c r="AQ520" i="9"/>
  <c r="AQ521" i="9"/>
  <c r="AQ522" i="9"/>
  <c r="AQ523" i="9"/>
  <c r="AQ524" i="9"/>
  <c r="AQ525" i="9"/>
  <c r="AQ526" i="9"/>
  <c r="AQ527" i="9"/>
  <c r="AQ528" i="9"/>
  <c r="AQ529" i="9"/>
  <c r="AQ530" i="9"/>
  <c r="AQ531" i="9"/>
  <c r="AQ532" i="9"/>
  <c r="AQ533" i="9"/>
  <c r="AQ534" i="9"/>
  <c r="AQ535" i="9"/>
  <c r="AQ536" i="9"/>
  <c r="AQ537" i="9"/>
  <c r="AQ538" i="9"/>
  <c r="AQ539" i="9"/>
  <c r="AQ540" i="9"/>
  <c r="AQ541" i="9"/>
  <c r="AQ542" i="9"/>
  <c r="AQ543" i="9"/>
  <c r="AQ544" i="9"/>
  <c r="AQ545" i="9"/>
  <c r="AQ546" i="9"/>
  <c r="AQ547" i="9"/>
  <c r="AQ548" i="9"/>
  <c r="AQ549" i="9"/>
  <c r="AQ550" i="9"/>
  <c r="AQ551" i="9"/>
  <c r="AQ552" i="9"/>
  <c r="AQ553" i="9"/>
  <c r="AQ554" i="9"/>
  <c r="AQ555" i="9"/>
  <c r="AQ556" i="9"/>
  <c r="AQ557" i="9"/>
  <c r="AQ558" i="9"/>
  <c r="AQ559" i="9"/>
  <c r="AQ560" i="9"/>
  <c r="AQ561" i="9"/>
  <c r="AQ562" i="9"/>
  <c r="AQ563" i="9"/>
  <c r="AQ564" i="9"/>
  <c r="AQ565" i="9"/>
  <c r="AQ566" i="9"/>
  <c r="AQ567" i="9"/>
  <c r="AQ568" i="9"/>
  <c r="AQ569" i="9"/>
  <c r="AQ570" i="9"/>
  <c r="AQ571" i="9"/>
  <c r="AQ572" i="9"/>
  <c r="AQ573" i="9"/>
  <c r="AQ574" i="9"/>
  <c r="AQ575" i="9"/>
  <c r="AQ576" i="9"/>
  <c r="AQ577" i="9"/>
  <c r="AQ578" i="9"/>
  <c r="AQ579" i="9"/>
  <c r="AQ580" i="9"/>
  <c r="AQ581" i="9"/>
  <c r="AQ582" i="9"/>
  <c r="AQ583" i="9"/>
  <c r="AQ584" i="9"/>
  <c r="AQ585" i="9"/>
  <c r="AQ586" i="9"/>
  <c r="AQ587" i="9"/>
  <c r="AQ588" i="9"/>
  <c r="AQ589" i="9"/>
  <c r="AQ590" i="9"/>
  <c r="AQ591" i="9"/>
  <c r="AQ592" i="9"/>
  <c r="AQ593" i="9"/>
  <c r="AQ594" i="9"/>
  <c r="AQ595" i="9"/>
  <c r="AQ596" i="9"/>
  <c r="AQ597" i="9"/>
  <c r="AQ598" i="9"/>
  <c r="AQ599" i="9"/>
  <c r="AQ600" i="9"/>
  <c r="AQ601" i="9"/>
  <c r="AQ602" i="9"/>
  <c r="AQ603" i="9"/>
  <c r="AQ604" i="9"/>
  <c r="AQ605" i="9"/>
  <c r="AQ606" i="9"/>
  <c r="AQ607" i="9"/>
  <c r="AQ608" i="9"/>
  <c r="AQ609" i="9"/>
  <c r="AQ610" i="9"/>
  <c r="AQ611" i="9"/>
  <c r="AQ612" i="9"/>
  <c r="AQ613" i="9"/>
  <c r="AQ614" i="9"/>
  <c r="AQ615" i="9"/>
  <c r="AQ616" i="9"/>
  <c r="AQ617" i="9"/>
  <c r="AQ618" i="9"/>
  <c r="AQ619" i="9"/>
  <c r="AQ620" i="9"/>
  <c r="AQ621" i="9"/>
  <c r="AQ622" i="9"/>
  <c r="AQ623" i="9"/>
  <c r="AQ624" i="9"/>
  <c r="AQ625" i="9"/>
  <c r="AQ626" i="9"/>
  <c r="AQ627" i="9"/>
  <c r="AQ628" i="9"/>
  <c r="AQ629" i="9"/>
  <c r="AQ630" i="9"/>
  <c r="AQ631" i="9"/>
  <c r="AQ632" i="9"/>
  <c r="AQ633" i="9"/>
  <c r="AQ634" i="9"/>
  <c r="AQ635" i="9"/>
  <c r="AQ636" i="9"/>
  <c r="AQ637" i="9"/>
  <c r="AQ638" i="9"/>
  <c r="AQ639" i="9"/>
  <c r="AQ640" i="9"/>
  <c r="AQ641" i="9"/>
  <c r="AQ642" i="9"/>
  <c r="AQ643" i="9"/>
  <c r="AQ644" i="9"/>
  <c r="AQ645" i="9"/>
  <c r="AQ646" i="9"/>
  <c r="AQ647" i="9"/>
  <c r="AQ648" i="9"/>
  <c r="AQ649" i="9"/>
  <c r="AQ650" i="9"/>
  <c r="AQ651" i="9"/>
  <c r="AQ652" i="9"/>
  <c r="AQ653" i="9"/>
  <c r="AQ654" i="9"/>
  <c r="AQ655" i="9"/>
  <c r="AQ656" i="9"/>
  <c r="AQ657" i="9"/>
  <c r="AQ658" i="9"/>
  <c r="AQ659" i="9"/>
  <c r="AQ660" i="9"/>
  <c r="AQ661" i="9"/>
  <c r="AQ662" i="9"/>
  <c r="AQ663" i="9"/>
  <c r="AQ664" i="9"/>
  <c r="AQ665" i="9"/>
  <c r="AQ666" i="9"/>
  <c r="AQ667" i="9"/>
  <c r="AQ668" i="9"/>
  <c r="AQ669" i="9"/>
  <c r="AQ670" i="9"/>
  <c r="AQ671" i="9"/>
  <c r="AQ672" i="9"/>
  <c r="AQ673" i="9"/>
  <c r="AQ674" i="9"/>
  <c r="AQ675" i="9"/>
  <c r="AQ676" i="9"/>
  <c r="AQ677" i="9"/>
  <c r="AQ678" i="9"/>
  <c r="AQ679" i="9"/>
  <c r="AQ680" i="9"/>
  <c r="AQ681" i="9"/>
  <c r="AQ682" i="9"/>
  <c r="AQ683" i="9"/>
  <c r="AQ684" i="9"/>
  <c r="AQ685" i="9"/>
  <c r="AQ686" i="9"/>
  <c r="AQ687" i="9"/>
  <c r="AQ688" i="9"/>
  <c r="AQ689" i="9"/>
  <c r="AQ690" i="9"/>
  <c r="AQ691" i="9"/>
  <c r="AQ692" i="9"/>
  <c r="AQ693" i="9"/>
  <c r="AQ694" i="9"/>
  <c r="AQ695" i="9"/>
  <c r="AQ696" i="9"/>
  <c r="AQ697" i="9"/>
  <c r="AQ698" i="9"/>
  <c r="AQ699" i="9"/>
  <c r="AQ700" i="9"/>
  <c r="AQ701" i="9"/>
  <c r="AQ702" i="9"/>
  <c r="AQ703" i="9"/>
  <c r="AQ704" i="9"/>
  <c r="AQ705" i="9"/>
  <c r="AQ706" i="9"/>
  <c r="AQ707" i="9"/>
  <c r="AQ708" i="9"/>
  <c r="AQ709" i="9"/>
  <c r="AQ710" i="9"/>
  <c r="AQ711" i="9"/>
  <c r="AQ712" i="9"/>
  <c r="AQ713" i="9"/>
  <c r="AQ714" i="9"/>
  <c r="AQ715" i="9"/>
  <c r="AQ716" i="9"/>
  <c r="AQ717" i="9"/>
  <c r="AQ718" i="9"/>
  <c r="AQ719" i="9"/>
  <c r="AQ720" i="9"/>
  <c r="AQ721" i="9"/>
  <c r="AQ722" i="9"/>
  <c r="AQ723" i="9"/>
  <c r="AQ724" i="9"/>
  <c r="AQ725" i="9"/>
  <c r="AQ726" i="9"/>
  <c r="AQ727" i="9"/>
  <c r="AQ728" i="9"/>
  <c r="AQ729" i="9"/>
  <c r="AQ730" i="9"/>
  <c r="AQ731" i="9"/>
  <c r="AQ732" i="9"/>
  <c r="AQ733" i="9"/>
  <c r="AQ734" i="9"/>
  <c r="AQ735" i="9"/>
  <c r="AQ736" i="9"/>
  <c r="AQ737" i="9"/>
  <c r="AQ738" i="9"/>
  <c r="AQ739" i="9"/>
  <c r="AQ740" i="9"/>
  <c r="AQ741" i="9"/>
  <c r="AQ742" i="9"/>
  <c r="AQ743" i="9"/>
  <c r="AQ744" i="9"/>
  <c r="AQ745" i="9"/>
  <c r="AQ746" i="9"/>
  <c r="AQ747" i="9"/>
  <c r="AQ748" i="9"/>
  <c r="AQ749" i="9"/>
  <c r="AQ750" i="9"/>
  <c r="AQ751" i="9"/>
  <c r="AQ752" i="9"/>
  <c r="AQ753" i="9"/>
  <c r="AQ754" i="9"/>
  <c r="AQ755" i="9"/>
  <c r="AQ756" i="9"/>
  <c r="AQ757" i="9"/>
  <c r="AQ758" i="9"/>
  <c r="AQ759" i="9"/>
  <c r="AQ760" i="9"/>
  <c r="AQ761" i="9"/>
  <c r="AQ762" i="9"/>
  <c r="AQ763" i="9"/>
  <c r="AQ764" i="9"/>
  <c r="AQ765" i="9"/>
  <c r="AQ766" i="9"/>
  <c r="AQ767" i="9"/>
  <c r="AQ768" i="9"/>
  <c r="AQ769" i="9"/>
  <c r="AQ770" i="9"/>
  <c r="AQ771" i="9"/>
  <c r="AQ772" i="9"/>
  <c r="AQ773" i="9"/>
  <c r="AQ774" i="9"/>
  <c r="AQ775" i="9"/>
  <c r="AQ776" i="9"/>
  <c r="AQ777" i="9"/>
  <c r="AQ778" i="9"/>
  <c r="AQ779" i="9"/>
  <c r="AQ780" i="9"/>
  <c r="AQ781" i="9"/>
  <c r="AQ782" i="9"/>
  <c r="AQ783" i="9"/>
  <c r="AQ784" i="9"/>
  <c r="AQ785" i="9"/>
  <c r="AQ786" i="9"/>
  <c r="AQ787" i="9"/>
  <c r="AQ788" i="9"/>
  <c r="AQ789" i="9"/>
  <c r="AQ790" i="9"/>
  <c r="AQ791" i="9"/>
  <c r="AQ792" i="9"/>
  <c r="AQ793" i="9"/>
  <c r="AQ794" i="9"/>
  <c r="AQ795" i="9"/>
  <c r="AQ796" i="9"/>
  <c r="AQ797" i="9"/>
  <c r="AQ798" i="9"/>
  <c r="AQ799" i="9"/>
  <c r="AQ800" i="9"/>
  <c r="AQ801" i="9"/>
  <c r="AQ802" i="9"/>
  <c r="AQ803" i="9"/>
  <c r="AQ804" i="9"/>
  <c r="AQ805" i="9"/>
  <c r="AQ806" i="9"/>
  <c r="AQ807" i="9"/>
  <c r="AQ808" i="9"/>
  <c r="AQ809" i="9"/>
  <c r="AQ810" i="9"/>
  <c r="AQ811" i="9"/>
  <c r="AQ2" i="9"/>
  <c r="AL3" i="9"/>
  <c r="AL4" i="9"/>
  <c r="AL5" i="9"/>
  <c r="AL6" i="9"/>
  <c r="AL7" i="9"/>
  <c r="AL8" i="9"/>
  <c r="AL9" i="9"/>
  <c r="AL10" i="9"/>
  <c r="AL11" i="9"/>
  <c r="AL12" i="9"/>
  <c r="AL13" i="9"/>
  <c r="AL14" i="9"/>
  <c r="AL15" i="9"/>
  <c r="AL16" i="9"/>
  <c r="AL17" i="9"/>
  <c r="AL18" i="9"/>
  <c r="AL19" i="9"/>
  <c r="AL20" i="9"/>
  <c r="AL21" i="9"/>
  <c r="AL22" i="9"/>
  <c r="AL23" i="9"/>
  <c r="AL24" i="9"/>
  <c r="AL25" i="9"/>
  <c r="AL26" i="9"/>
  <c r="AL27" i="9"/>
  <c r="AL28" i="9"/>
  <c r="AL29" i="9"/>
  <c r="AL30" i="9"/>
  <c r="AL31" i="9"/>
  <c r="AL32" i="9"/>
  <c r="AL33" i="9"/>
  <c r="AL34" i="9"/>
  <c r="AL35" i="9"/>
  <c r="AL36" i="9"/>
  <c r="AL37" i="9"/>
  <c r="AL38" i="9"/>
  <c r="AL39" i="9"/>
  <c r="AL40" i="9"/>
  <c r="AL41" i="9"/>
  <c r="AL42" i="9"/>
  <c r="AL43" i="9"/>
  <c r="AL44" i="9"/>
  <c r="AL45" i="9"/>
  <c r="AL46" i="9"/>
  <c r="AL47" i="9"/>
  <c r="AL48" i="9"/>
  <c r="AL49" i="9"/>
  <c r="AL50" i="9"/>
  <c r="AL51" i="9"/>
  <c r="AL52" i="9"/>
  <c r="AL53" i="9"/>
  <c r="AL54" i="9"/>
  <c r="AL55" i="9"/>
  <c r="AL56" i="9"/>
  <c r="AL57" i="9"/>
  <c r="AL58" i="9"/>
  <c r="AL59" i="9"/>
  <c r="AL60" i="9"/>
  <c r="AL61" i="9"/>
  <c r="AL62" i="9"/>
  <c r="AL63" i="9"/>
  <c r="AL64" i="9"/>
  <c r="AL65" i="9"/>
  <c r="AL66" i="9"/>
  <c r="AL67" i="9"/>
  <c r="AL68" i="9"/>
  <c r="AL69" i="9"/>
  <c r="AL70" i="9"/>
  <c r="AL71" i="9"/>
  <c r="AL72" i="9"/>
  <c r="AL73" i="9"/>
  <c r="AL74" i="9"/>
  <c r="AL75" i="9"/>
  <c r="AL76" i="9"/>
  <c r="AL77" i="9"/>
  <c r="AL78" i="9"/>
  <c r="AL79" i="9"/>
  <c r="AL80" i="9"/>
  <c r="AL81" i="9"/>
  <c r="AL82" i="9"/>
  <c r="AL83" i="9"/>
  <c r="AL84" i="9"/>
  <c r="AL85" i="9"/>
  <c r="AL86" i="9"/>
  <c r="AL87" i="9"/>
  <c r="AL88" i="9"/>
  <c r="AL89" i="9"/>
  <c r="AL90" i="9"/>
  <c r="AL91" i="9"/>
  <c r="AL92" i="9"/>
  <c r="AL93" i="9"/>
  <c r="AL94" i="9"/>
  <c r="AL95" i="9"/>
  <c r="AL96" i="9"/>
  <c r="AL97" i="9"/>
  <c r="AL98" i="9"/>
  <c r="AL99" i="9"/>
  <c r="AL100" i="9"/>
  <c r="AL101" i="9"/>
  <c r="AL102" i="9"/>
  <c r="AL103" i="9"/>
  <c r="AL104" i="9"/>
  <c r="AL105" i="9"/>
  <c r="AL106" i="9"/>
  <c r="AL107" i="9"/>
  <c r="AL108" i="9"/>
  <c r="AL109" i="9"/>
  <c r="AL110" i="9"/>
  <c r="AL111" i="9"/>
  <c r="AL112" i="9"/>
  <c r="AL113" i="9"/>
  <c r="AL114" i="9"/>
  <c r="AL115" i="9"/>
  <c r="AL116" i="9"/>
  <c r="AL117" i="9"/>
  <c r="AL118" i="9"/>
  <c r="AL119" i="9"/>
  <c r="AL120" i="9"/>
  <c r="AL121" i="9"/>
  <c r="AL122" i="9"/>
  <c r="AL123" i="9"/>
  <c r="AL124" i="9"/>
  <c r="AL125" i="9"/>
  <c r="AL126" i="9"/>
  <c r="AL127" i="9"/>
  <c r="AL128" i="9"/>
  <c r="AL129" i="9"/>
  <c r="AL130" i="9"/>
  <c r="AL131" i="9"/>
  <c r="AL132" i="9"/>
  <c r="AL133" i="9"/>
  <c r="AL134" i="9"/>
  <c r="AL135" i="9"/>
  <c r="AL136" i="9"/>
  <c r="AL137" i="9"/>
  <c r="AL138" i="9"/>
  <c r="AL139" i="9"/>
  <c r="AL140" i="9"/>
  <c r="AL141" i="9"/>
  <c r="AL142" i="9"/>
  <c r="AL143" i="9"/>
  <c r="AL144" i="9"/>
  <c r="AL145" i="9"/>
  <c r="AL146" i="9"/>
  <c r="AL147" i="9"/>
  <c r="AL148" i="9"/>
  <c r="AL149" i="9"/>
  <c r="AL150" i="9"/>
  <c r="AL151" i="9"/>
  <c r="AL152" i="9"/>
  <c r="AL153" i="9"/>
  <c r="AL154" i="9"/>
  <c r="AL155" i="9"/>
  <c r="AL156" i="9"/>
  <c r="AL157" i="9"/>
  <c r="AL158" i="9"/>
  <c r="AL159" i="9"/>
  <c r="AL160" i="9"/>
  <c r="AL161" i="9"/>
  <c r="AL162" i="9"/>
  <c r="AL163" i="9"/>
  <c r="AL164" i="9"/>
  <c r="AL165" i="9"/>
  <c r="AL166" i="9"/>
  <c r="AL167" i="9"/>
  <c r="AL168" i="9"/>
  <c r="AL169" i="9"/>
  <c r="AL170" i="9"/>
  <c r="AL171" i="9"/>
  <c r="AL172" i="9"/>
  <c r="AL173" i="9"/>
  <c r="AL174" i="9"/>
  <c r="AL175" i="9"/>
  <c r="AL176" i="9"/>
  <c r="AL177" i="9"/>
  <c r="AL178" i="9"/>
  <c r="AL179" i="9"/>
  <c r="AL180" i="9"/>
  <c r="AL181" i="9"/>
  <c r="AL182" i="9"/>
  <c r="AL183" i="9"/>
  <c r="AL184" i="9"/>
  <c r="AL185" i="9"/>
  <c r="AL186" i="9"/>
  <c r="AL187" i="9"/>
  <c r="AL188" i="9"/>
  <c r="AL189" i="9"/>
  <c r="AL190" i="9"/>
  <c r="AL191" i="9"/>
  <c r="AL192" i="9"/>
  <c r="AL193" i="9"/>
  <c r="AL194" i="9"/>
  <c r="AL195" i="9"/>
  <c r="AL196" i="9"/>
  <c r="AL197" i="9"/>
  <c r="AL198" i="9"/>
  <c r="AL199" i="9"/>
  <c r="AL200" i="9"/>
  <c r="AL201" i="9"/>
  <c r="AL202" i="9"/>
  <c r="AL203" i="9"/>
  <c r="AL204" i="9"/>
  <c r="AL205" i="9"/>
  <c r="AL206" i="9"/>
  <c r="AL207" i="9"/>
  <c r="AL208" i="9"/>
  <c r="AL209" i="9"/>
  <c r="AL210" i="9"/>
  <c r="AL211" i="9"/>
  <c r="AL212" i="9"/>
  <c r="AL213" i="9"/>
  <c r="AL214" i="9"/>
  <c r="AL215" i="9"/>
  <c r="AL216" i="9"/>
  <c r="AL217" i="9"/>
  <c r="AL218" i="9"/>
  <c r="AL219" i="9"/>
  <c r="AL220" i="9"/>
  <c r="AL221" i="9"/>
  <c r="AL222" i="9"/>
  <c r="AL223" i="9"/>
  <c r="AL224" i="9"/>
  <c r="AL225" i="9"/>
  <c r="AL226" i="9"/>
  <c r="AL227" i="9"/>
  <c r="AL228" i="9"/>
  <c r="AL229" i="9"/>
  <c r="AL230" i="9"/>
  <c r="AL231" i="9"/>
  <c r="AL232" i="9"/>
  <c r="AL233" i="9"/>
  <c r="AL234" i="9"/>
  <c r="AL235" i="9"/>
  <c r="AL236" i="9"/>
  <c r="AL237" i="9"/>
  <c r="AL238" i="9"/>
  <c r="AL239" i="9"/>
  <c r="AL240" i="9"/>
  <c r="AL241" i="9"/>
  <c r="AL242" i="9"/>
  <c r="AL243" i="9"/>
  <c r="AL244" i="9"/>
  <c r="AL245" i="9"/>
  <c r="AL246" i="9"/>
  <c r="AL247" i="9"/>
  <c r="AL248" i="9"/>
  <c r="AL249" i="9"/>
  <c r="AL250" i="9"/>
  <c r="AL251" i="9"/>
  <c r="AL252" i="9"/>
  <c r="AL253" i="9"/>
  <c r="AL254" i="9"/>
  <c r="AL255" i="9"/>
  <c r="AL256" i="9"/>
  <c r="AL257" i="9"/>
  <c r="AL258" i="9"/>
  <c r="AL259" i="9"/>
  <c r="AL260" i="9"/>
  <c r="AL261" i="9"/>
  <c r="AL262" i="9"/>
  <c r="AL263" i="9"/>
  <c r="AL264" i="9"/>
  <c r="AL265" i="9"/>
  <c r="AL266" i="9"/>
  <c r="AL267" i="9"/>
  <c r="AL268" i="9"/>
  <c r="AL269" i="9"/>
  <c r="AL270" i="9"/>
  <c r="AL271" i="9"/>
  <c r="AL272" i="9"/>
  <c r="AL273" i="9"/>
  <c r="AL274" i="9"/>
  <c r="AL275" i="9"/>
  <c r="AL276" i="9"/>
  <c r="AL277" i="9"/>
  <c r="AL278" i="9"/>
  <c r="AL279" i="9"/>
  <c r="AL280" i="9"/>
  <c r="AL281" i="9"/>
  <c r="AL282" i="9"/>
  <c r="AL283" i="9"/>
  <c r="AL284" i="9"/>
  <c r="AL285" i="9"/>
  <c r="AL286" i="9"/>
  <c r="AL287" i="9"/>
  <c r="AL288" i="9"/>
  <c r="AL289" i="9"/>
  <c r="AL290" i="9"/>
  <c r="AL291" i="9"/>
  <c r="AL292" i="9"/>
  <c r="AL293" i="9"/>
  <c r="AL294" i="9"/>
  <c r="AL295" i="9"/>
  <c r="AL296" i="9"/>
  <c r="AL297" i="9"/>
  <c r="AL298" i="9"/>
  <c r="AL299" i="9"/>
  <c r="AL300" i="9"/>
  <c r="AL301" i="9"/>
  <c r="AL302" i="9"/>
  <c r="AL303" i="9"/>
  <c r="AL304" i="9"/>
  <c r="AL305" i="9"/>
  <c r="AL306" i="9"/>
  <c r="AL307" i="9"/>
  <c r="AL308" i="9"/>
  <c r="AL309" i="9"/>
  <c r="AL310" i="9"/>
  <c r="AL311" i="9"/>
  <c r="AL312" i="9"/>
  <c r="AL313" i="9"/>
  <c r="AL314" i="9"/>
  <c r="AL315" i="9"/>
  <c r="AL316" i="9"/>
  <c r="AL317" i="9"/>
  <c r="AL318" i="9"/>
  <c r="AL319" i="9"/>
  <c r="AL320" i="9"/>
  <c r="AL321" i="9"/>
  <c r="AL322" i="9"/>
  <c r="AL323" i="9"/>
  <c r="AL324" i="9"/>
  <c r="AL325" i="9"/>
  <c r="AL326" i="9"/>
  <c r="AL327" i="9"/>
  <c r="AL328" i="9"/>
  <c r="AL329" i="9"/>
  <c r="AL330" i="9"/>
  <c r="AL331" i="9"/>
  <c r="AL332" i="9"/>
  <c r="AL333" i="9"/>
  <c r="AL334" i="9"/>
  <c r="AL335" i="9"/>
  <c r="AL336" i="9"/>
  <c r="AL337" i="9"/>
  <c r="AL338" i="9"/>
  <c r="AL339" i="9"/>
  <c r="AL340" i="9"/>
  <c r="AL341" i="9"/>
  <c r="AL342" i="9"/>
  <c r="AL343" i="9"/>
  <c r="AL344" i="9"/>
  <c r="AL345" i="9"/>
  <c r="AL346" i="9"/>
  <c r="AL347" i="9"/>
  <c r="AL348" i="9"/>
  <c r="AL349" i="9"/>
  <c r="AL350" i="9"/>
  <c r="AL351" i="9"/>
  <c r="AL352" i="9"/>
  <c r="AL353" i="9"/>
  <c r="AL354" i="9"/>
  <c r="AL355" i="9"/>
  <c r="AL356" i="9"/>
  <c r="AL357" i="9"/>
  <c r="AL358" i="9"/>
  <c r="AL359" i="9"/>
  <c r="AL360" i="9"/>
  <c r="AL361" i="9"/>
  <c r="AL362" i="9"/>
  <c r="AL363" i="9"/>
  <c r="AL364" i="9"/>
  <c r="AL365" i="9"/>
  <c r="AL366" i="9"/>
  <c r="AL367" i="9"/>
  <c r="AL368" i="9"/>
  <c r="AL369" i="9"/>
  <c r="AL370" i="9"/>
  <c r="AL371" i="9"/>
  <c r="AL372" i="9"/>
  <c r="AL373" i="9"/>
  <c r="AL374" i="9"/>
  <c r="AL375" i="9"/>
  <c r="AL376" i="9"/>
  <c r="AL377" i="9"/>
  <c r="AL378" i="9"/>
  <c r="AL379" i="9"/>
  <c r="AL380" i="9"/>
  <c r="AL381" i="9"/>
  <c r="AL382" i="9"/>
  <c r="AL383" i="9"/>
  <c r="AL384" i="9"/>
  <c r="AL385" i="9"/>
  <c r="AL386" i="9"/>
  <c r="AL387" i="9"/>
  <c r="AL388" i="9"/>
  <c r="AL389" i="9"/>
  <c r="AL390" i="9"/>
  <c r="AL391" i="9"/>
  <c r="AL392" i="9"/>
  <c r="AL393" i="9"/>
  <c r="AL394" i="9"/>
  <c r="AL395" i="9"/>
  <c r="AL396" i="9"/>
  <c r="AL397" i="9"/>
  <c r="AL398" i="9"/>
  <c r="AL399" i="9"/>
  <c r="AL400" i="9"/>
  <c r="AL401" i="9"/>
  <c r="AL402" i="9"/>
  <c r="AL403" i="9"/>
  <c r="AL404" i="9"/>
  <c r="AL405" i="9"/>
  <c r="AL406" i="9"/>
  <c r="AL407" i="9"/>
  <c r="AL408" i="9"/>
  <c r="AL409" i="9"/>
  <c r="AL410" i="9"/>
  <c r="AL411" i="9"/>
  <c r="AL412" i="9"/>
  <c r="AL413" i="9"/>
  <c r="AL414" i="9"/>
  <c r="AL415" i="9"/>
  <c r="AL416" i="9"/>
  <c r="AL417" i="9"/>
  <c r="AL418" i="9"/>
  <c r="AL419" i="9"/>
  <c r="AL420" i="9"/>
  <c r="AL421" i="9"/>
  <c r="AL422" i="9"/>
  <c r="AL423" i="9"/>
  <c r="AL424" i="9"/>
  <c r="AL425" i="9"/>
  <c r="AL426" i="9"/>
  <c r="AL427" i="9"/>
  <c r="AL428" i="9"/>
  <c r="AL429" i="9"/>
  <c r="AL430" i="9"/>
  <c r="AL431" i="9"/>
  <c r="AL432" i="9"/>
  <c r="AL433" i="9"/>
  <c r="AL434" i="9"/>
  <c r="AL435" i="9"/>
  <c r="AL436" i="9"/>
  <c r="AL437" i="9"/>
  <c r="AL438" i="9"/>
  <c r="AL439" i="9"/>
  <c r="AL440" i="9"/>
  <c r="AL441" i="9"/>
  <c r="AL442" i="9"/>
  <c r="AL443" i="9"/>
  <c r="AL444" i="9"/>
  <c r="AL445" i="9"/>
  <c r="AL446" i="9"/>
  <c r="AL447" i="9"/>
  <c r="AL448" i="9"/>
  <c r="AL449" i="9"/>
  <c r="AL450" i="9"/>
  <c r="AL451" i="9"/>
  <c r="AL452" i="9"/>
  <c r="AL453" i="9"/>
  <c r="AL454" i="9"/>
  <c r="AL455" i="9"/>
  <c r="AL456" i="9"/>
  <c r="AL457" i="9"/>
  <c r="AL458" i="9"/>
  <c r="AL459" i="9"/>
  <c r="AL460" i="9"/>
  <c r="AL461" i="9"/>
  <c r="AL462" i="9"/>
  <c r="AL463" i="9"/>
  <c r="AL464" i="9"/>
  <c r="AL465" i="9"/>
  <c r="AL466" i="9"/>
  <c r="AL467" i="9"/>
  <c r="AL468" i="9"/>
  <c r="AL469" i="9"/>
  <c r="AL470" i="9"/>
  <c r="AL471" i="9"/>
  <c r="AL472" i="9"/>
  <c r="AL473" i="9"/>
  <c r="AL474" i="9"/>
  <c r="AL475" i="9"/>
  <c r="AL476" i="9"/>
  <c r="AL477" i="9"/>
  <c r="AL478" i="9"/>
  <c r="AL479" i="9"/>
  <c r="AL480" i="9"/>
  <c r="AL481" i="9"/>
  <c r="AL482" i="9"/>
  <c r="AL483" i="9"/>
  <c r="AL484" i="9"/>
  <c r="AL485" i="9"/>
  <c r="AL486" i="9"/>
  <c r="AL487" i="9"/>
  <c r="AL488" i="9"/>
  <c r="AL489" i="9"/>
  <c r="AL490" i="9"/>
  <c r="AL491" i="9"/>
  <c r="AL492" i="9"/>
  <c r="AL493" i="9"/>
  <c r="AL494" i="9"/>
  <c r="AL495" i="9"/>
  <c r="AL496" i="9"/>
  <c r="AL497" i="9"/>
  <c r="AL498" i="9"/>
  <c r="AL499" i="9"/>
  <c r="AL500" i="9"/>
  <c r="AL501" i="9"/>
  <c r="AL502" i="9"/>
  <c r="AL503" i="9"/>
  <c r="AL504" i="9"/>
  <c r="AL505" i="9"/>
  <c r="AL506" i="9"/>
  <c r="AL507" i="9"/>
  <c r="AL508" i="9"/>
  <c r="AL509" i="9"/>
  <c r="AL510" i="9"/>
  <c r="AL511" i="9"/>
  <c r="AL512" i="9"/>
  <c r="AL513" i="9"/>
  <c r="AL514" i="9"/>
  <c r="AL515" i="9"/>
  <c r="AL516" i="9"/>
  <c r="AL517" i="9"/>
  <c r="AL518" i="9"/>
  <c r="AL519" i="9"/>
  <c r="AL520" i="9"/>
  <c r="AL521" i="9"/>
  <c r="AL522" i="9"/>
  <c r="AL523" i="9"/>
  <c r="AL524" i="9"/>
  <c r="AL525" i="9"/>
  <c r="AL526" i="9"/>
  <c r="AL527" i="9"/>
  <c r="AL528" i="9"/>
  <c r="AL529" i="9"/>
  <c r="AL530" i="9"/>
  <c r="AL531" i="9"/>
  <c r="AL532" i="9"/>
  <c r="AL533" i="9"/>
  <c r="AL534" i="9"/>
  <c r="AL535" i="9"/>
  <c r="AL536" i="9"/>
  <c r="AL537" i="9"/>
  <c r="AL538" i="9"/>
  <c r="AL539" i="9"/>
  <c r="AL540" i="9"/>
  <c r="AL541" i="9"/>
  <c r="AL542" i="9"/>
  <c r="AL543" i="9"/>
  <c r="AL544" i="9"/>
  <c r="AL545" i="9"/>
  <c r="AL546" i="9"/>
  <c r="AL547" i="9"/>
  <c r="AL548" i="9"/>
  <c r="AL549" i="9"/>
  <c r="AL550" i="9"/>
  <c r="AL551" i="9"/>
  <c r="AL552" i="9"/>
  <c r="AL553" i="9"/>
  <c r="AL554" i="9"/>
  <c r="AL555" i="9"/>
  <c r="AL556" i="9"/>
  <c r="AL557" i="9"/>
  <c r="AL558" i="9"/>
  <c r="AL559" i="9"/>
  <c r="AL560" i="9"/>
  <c r="AL561" i="9"/>
  <c r="AL562" i="9"/>
  <c r="AL563" i="9"/>
  <c r="AL564" i="9"/>
  <c r="AL565" i="9"/>
  <c r="AL566" i="9"/>
  <c r="AL567" i="9"/>
  <c r="AL568" i="9"/>
  <c r="AL569" i="9"/>
  <c r="AL570" i="9"/>
  <c r="AL571" i="9"/>
  <c r="AL572" i="9"/>
  <c r="AL573" i="9"/>
  <c r="AL574" i="9"/>
  <c r="AL575" i="9"/>
  <c r="AL576" i="9"/>
  <c r="AL577" i="9"/>
  <c r="AL578" i="9"/>
  <c r="AL579" i="9"/>
  <c r="AL580" i="9"/>
  <c r="AL581" i="9"/>
  <c r="AL582" i="9"/>
  <c r="AL583" i="9"/>
  <c r="AL584" i="9"/>
  <c r="AL585" i="9"/>
  <c r="AL586" i="9"/>
  <c r="AL587" i="9"/>
  <c r="AL588" i="9"/>
  <c r="AL589" i="9"/>
  <c r="AL590" i="9"/>
  <c r="AL591" i="9"/>
  <c r="AL592" i="9"/>
  <c r="AL593" i="9"/>
  <c r="AL594" i="9"/>
  <c r="AL595" i="9"/>
  <c r="AL596" i="9"/>
  <c r="AL597" i="9"/>
  <c r="AL598" i="9"/>
  <c r="AL599" i="9"/>
  <c r="AL600" i="9"/>
  <c r="AL601" i="9"/>
  <c r="AL602" i="9"/>
  <c r="AL603" i="9"/>
  <c r="AL604" i="9"/>
  <c r="AL605" i="9"/>
  <c r="AL606" i="9"/>
  <c r="AL607" i="9"/>
  <c r="AL608" i="9"/>
  <c r="AL609" i="9"/>
  <c r="AL610" i="9"/>
  <c r="AL611" i="9"/>
  <c r="AL612" i="9"/>
  <c r="AL613" i="9"/>
  <c r="AL614" i="9"/>
  <c r="AL615" i="9"/>
  <c r="AL616" i="9"/>
  <c r="AL617" i="9"/>
  <c r="AL618" i="9"/>
  <c r="AL619" i="9"/>
  <c r="AL620" i="9"/>
  <c r="AL621" i="9"/>
  <c r="AL622" i="9"/>
  <c r="AL623" i="9"/>
  <c r="AL624" i="9"/>
  <c r="AL625" i="9"/>
  <c r="AL626" i="9"/>
  <c r="AL627" i="9"/>
  <c r="AL628" i="9"/>
  <c r="AL629" i="9"/>
  <c r="AL630" i="9"/>
  <c r="AL631" i="9"/>
  <c r="AL632" i="9"/>
  <c r="AL633" i="9"/>
  <c r="AL634" i="9"/>
  <c r="AL635" i="9"/>
  <c r="AL636" i="9"/>
  <c r="AL637" i="9"/>
  <c r="AL638" i="9"/>
  <c r="AL639" i="9"/>
  <c r="AL640" i="9"/>
  <c r="AL641" i="9"/>
  <c r="AL642" i="9"/>
  <c r="AL643" i="9"/>
  <c r="AL644" i="9"/>
  <c r="AL645" i="9"/>
  <c r="AL646" i="9"/>
  <c r="AL647" i="9"/>
  <c r="AL648" i="9"/>
  <c r="AL649" i="9"/>
  <c r="AL650" i="9"/>
  <c r="AL651" i="9"/>
  <c r="AL652" i="9"/>
  <c r="AL653" i="9"/>
  <c r="AL654" i="9"/>
  <c r="AL655" i="9"/>
  <c r="AL656" i="9"/>
  <c r="AL657" i="9"/>
  <c r="AL658" i="9"/>
  <c r="AL659" i="9"/>
  <c r="AL660" i="9"/>
  <c r="AL661" i="9"/>
  <c r="AL662" i="9"/>
  <c r="AL663" i="9"/>
  <c r="AL664" i="9"/>
  <c r="AL665" i="9"/>
  <c r="AL666" i="9"/>
  <c r="AL667" i="9"/>
  <c r="AL668" i="9"/>
  <c r="AL669" i="9"/>
  <c r="AL670" i="9"/>
  <c r="AL671" i="9"/>
  <c r="AL672" i="9"/>
  <c r="AL673" i="9"/>
  <c r="AL674" i="9"/>
  <c r="AL675" i="9"/>
  <c r="AL676" i="9"/>
  <c r="AL677" i="9"/>
  <c r="AL678" i="9"/>
  <c r="AL679" i="9"/>
  <c r="AL680" i="9"/>
  <c r="AL681" i="9"/>
  <c r="AL682" i="9"/>
  <c r="AL683" i="9"/>
  <c r="AL684" i="9"/>
  <c r="AL685" i="9"/>
  <c r="AL686" i="9"/>
  <c r="AL687" i="9"/>
  <c r="AL688" i="9"/>
  <c r="AL689" i="9"/>
  <c r="AL690" i="9"/>
  <c r="AL691" i="9"/>
  <c r="AL692" i="9"/>
  <c r="AL693" i="9"/>
  <c r="AL694" i="9"/>
  <c r="AL695" i="9"/>
  <c r="AL696" i="9"/>
  <c r="AL697" i="9"/>
  <c r="AL698" i="9"/>
  <c r="AL699" i="9"/>
  <c r="AL700" i="9"/>
  <c r="AL701" i="9"/>
  <c r="AL702" i="9"/>
  <c r="AL703" i="9"/>
  <c r="AL704" i="9"/>
  <c r="AL705" i="9"/>
  <c r="AL706" i="9"/>
  <c r="AL707" i="9"/>
  <c r="AL708" i="9"/>
  <c r="AL709" i="9"/>
  <c r="AL710" i="9"/>
  <c r="AL711" i="9"/>
  <c r="AL712" i="9"/>
  <c r="AL713" i="9"/>
  <c r="AL714" i="9"/>
  <c r="AL715" i="9"/>
  <c r="AL716" i="9"/>
  <c r="AL717" i="9"/>
  <c r="AL718" i="9"/>
  <c r="AL719" i="9"/>
  <c r="AL720" i="9"/>
  <c r="AL721" i="9"/>
  <c r="AL722" i="9"/>
  <c r="AL723" i="9"/>
  <c r="AL724" i="9"/>
  <c r="AL725" i="9"/>
  <c r="AL726" i="9"/>
  <c r="AL727" i="9"/>
  <c r="AL728" i="9"/>
  <c r="AL729" i="9"/>
  <c r="AL730" i="9"/>
  <c r="AL731" i="9"/>
  <c r="AL732" i="9"/>
  <c r="AL733" i="9"/>
  <c r="AL734" i="9"/>
  <c r="AL735" i="9"/>
  <c r="AL736" i="9"/>
  <c r="AL737" i="9"/>
  <c r="AL738" i="9"/>
  <c r="AL739" i="9"/>
  <c r="AL740" i="9"/>
  <c r="AL741" i="9"/>
  <c r="AL742" i="9"/>
  <c r="AL743" i="9"/>
  <c r="AL744" i="9"/>
  <c r="AL745" i="9"/>
  <c r="AL746" i="9"/>
  <c r="AL747" i="9"/>
  <c r="AL748" i="9"/>
  <c r="AL749" i="9"/>
  <c r="AL750" i="9"/>
  <c r="AL751" i="9"/>
  <c r="AL752" i="9"/>
  <c r="AL753" i="9"/>
  <c r="AL754" i="9"/>
  <c r="AL755" i="9"/>
  <c r="AL756" i="9"/>
  <c r="AL757" i="9"/>
  <c r="AL758" i="9"/>
  <c r="AL759" i="9"/>
  <c r="AL760" i="9"/>
  <c r="AL761" i="9"/>
  <c r="AL762" i="9"/>
  <c r="AL763" i="9"/>
  <c r="AL764" i="9"/>
  <c r="AL765" i="9"/>
  <c r="AL766" i="9"/>
  <c r="AL767" i="9"/>
  <c r="AL768" i="9"/>
  <c r="AL769" i="9"/>
  <c r="AL770" i="9"/>
  <c r="AL771" i="9"/>
  <c r="AL772" i="9"/>
  <c r="AL773" i="9"/>
  <c r="AL774" i="9"/>
  <c r="AL775" i="9"/>
  <c r="AL776" i="9"/>
  <c r="AL777" i="9"/>
  <c r="AL778" i="9"/>
  <c r="AL779" i="9"/>
  <c r="AL780" i="9"/>
  <c r="AL781" i="9"/>
  <c r="AL782" i="9"/>
  <c r="AL783" i="9"/>
  <c r="AL784" i="9"/>
  <c r="AL785" i="9"/>
  <c r="AL786" i="9"/>
  <c r="AL787" i="9"/>
  <c r="AL788" i="9"/>
  <c r="AL789" i="9"/>
  <c r="AL790" i="9"/>
  <c r="AL791" i="9"/>
  <c r="AL792" i="9"/>
  <c r="AL793" i="9"/>
  <c r="AL794" i="9"/>
  <c r="AL795" i="9"/>
  <c r="AL796" i="9"/>
  <c r="AL797" i="9"/>
  <c r="AL798" i="9"/>
  <c r="AL799" i="9"/>
  <c r="AL800" i="9"/>
  <c r="AL801" i="9"/>
  <c r="AL802" i="9"/>
  <c r="AL803" i="9"/>
  <c r="AL804" i="9"/>
  <c r="AL805" i="9"/>
  <c r="AL806" i="9"/>
  <c r="AL807" i="9"/>
  <c r="AL808" i="9"/>
  <c r="AL809" i="9"/>
  <c r="AL810" i="9"/>
  <c r="AL811" i="9"/>
  <c r="AL2" i="9"/>
  <c r="AH3" i="9"/>
  <c r="AH4" i="9"/>
  <c r="AH5" i="9"/>
  <c r="AH6" i="9"/>
  <c r="AH7" i="9"/>
  <c r="AH8" i="9"/>
  <c r="AH9" i="9"/>
  <c r="AH10" i="9"/>
  <c r="AH11" i="9"/>
  <c r="AH12" i="9"/>
  <c r="AH13" i="9"/>
  <c r="AH14" i="9"/>
  <c r="AH15" i="9"/>
  <c r="AH16" i="9"/>
  <c r="AH17" i="9"/>
  <c r="AH18" i="9"/>
  <c r="AH19" i="9"/>
  <c r="AH20" i="9"/>
  <c r="AH21" i="9"/>
  <c r="AH22" i="9"/>
  <c r="AH23" i="9"/>
  <c r="AH24" i="9"/>
  <c r="AH25" i="9"/>
  <c r="AH26" i="9"/>
  <c r="AH27" i="9"/>
  <c r="AH29" i="9"/>
  <c r="AH30" i="9"/>
  <c r="AH31" i="9"/>
  <c r="AH32" i="9"/>
  <c r="AH33" i="9"/>
  <c r="AH34" i="9"/>
  <c r="AH35" i="9"/>
  <c r="AH36" i="9"/>
  <c r="AH37" i="9"/>
  <c r="AH38" i="9"/>
  <c r="AH39" i="9"/>
  <c r="AH40" i="9"/>
  <c r="AH41" i="9"/>
  <c r="AH42" i="9"/>
  <c r="AH43" i="9"/>
  <c r="AH44" i="9"/>
  <c r="AH45" i="9"/>
  <c r="AH46" i="9"/>
  <c r="AH47" i="9"/>
  <c r="AH48" i="9"/>
  <c r="AH49" i="9"/>
  <c r="AH51" i="9"/>
  <c r="AH52" i="9"/>
  <c r="AH54" i="9"/>
  <c r="AH56" i="9"/>
  <c r="AH57" i="9"/>
  <c r="AH58" i="9"/>
  <c r="AH59" i="9"/>
  <c r="AH61" i="9"/>
  <c r="AH62" i="9"/>
  <c r="AH63" i="9"/>
  <c r="AH64" i="9"/>
  <c r="AH65" i="9"/>
  <c r="AH67" i="9"/>
  <c r="AH68" i="9"/>
  <c r="AH69" i="9"/>
  <c r="AH70" i="9"/>
  <c r="AH71" i="9"/>
  <c r="AH72" i="9"/>
  <c r="AH73" i="9"/>
  <c r="AH74" i="9"/>
  <c r="AH75" i="9"/>
  <c r="AH76" i="9"/>
  <c r="AH77" i="9"/>
  <c r="AH78" i="9"/>
  <c r="AH80" i="9"/>
  <c r="AH81" i="9"/>
  <c r="AH82" i="9"/>
  <c r="AH83" i="9"/>
  <c r="AH84" i="9"/>
  <c r="AH85" i="9"/>
  <c r="AH86" i="9"/>
  <c r="AH88" i="9"/>
  <c r="AH89" i="9"/>
  <c r="AH91" i="9"/>
  <c r="AH92" i="9"/>
  <c r="AH93" i="9"/>
  <c r="AH94" i="9"/>
  <c r="AH95" i="9"/>
  <c r="AH96" i="9"/>
  <c r="AH97" i="9"/>
  <c r="AH98" i="9"/>
  <c r="AH99" i="9"/>
  <c r="AH100" i="9"/>
  <c r="AH101" i="9"/>
  <c r="AH102" i="9"/>
  <c r="AH103" i="9"/>
  <c r="AH104" i="9"/>
  <c r="AH105" i="9"/>
  <c r="AH107" i="9"/>
  <c r="AH108" i="9"/>
  <c r="AH109" i="9"/>
  <c r="AH112" i="9"/>
  <c r="AH113" i="9"/>
  <c r="AH114" i="9"/>
  <c r="AH115" i="9"/>
  <c r="AH116" i="9"/>
  <c r="AH117" i="9"/>
  <c r="AH118" i="9"/>
  <c r="AH119" i="9"/>
  <c r="AH120" i="9"/>
  <c r="AH121" i="9"/>
  <c r="AH122" i="9"/>
  <c r="AH123" i="9"/>
  <c r="AH124" i="9"/>
  <c r="AH125" i="9"/>
  <c r="AH126" i="9"/>
  <c r="AH127" i="9"/>
  <c r="AH128" i="9"/>
  <c r="AH129" i="9"/>
  <c r="AH130" i="9"/>
  <c r="AH131" i="9"/>
  <c r="AH132" i="9"/>
  <c r="AH133" i="9"/>
  <c r="AH134" i="9"/>
  <c r="AH135" i="9"/>
  <c r="AH136" i="9"/>
  <c r="AH137" i="9"/>
  <c r="AH138" i="9"/>
  <c r="AH139" i="9"/>
  <c r="AH140" i="9"/>
  <c r="AH141" i="9"/>
  <c r="AH142" i="9"/>
  <c r="AH143" i="9"/>
  <c r="AH144" i="9"/>
  <c r="AH145" i="9"/>
  <c r="AH146" i="9"/>
  <c r="AH147" i="9"/>
  <c r="AH148" i="9"/>
  <c r="AH149" i="9"/>
  <c r="AH150" i="9"/>
  <c r="AH151" i="9"/>
  <c r="AH152" i="9"/>
  <c r="AH154" i="9"/>
  <c r="AH155" i="9"/>
  <c r="AH157" i="9"/>
  <c r="AH158" i="9"/>
  <c r="AH159" i="9"/>
  <c r="AH160" i="9"/>
  <c r="AH161" i="9"/>
  <c r="AH162" i="9"/>
  <c r="AH163" i="9"/>
  <c r="AH164" i="9"/>
  <c r="AH165" i="9"/>
  <c r="AH166" i="9"/>
  <c r="AH167" i="9"/>
  <c r="AH168" i="9"/>
  <c r="AH169" i="9"/>
  <c r="AH170" i="9"/>
  <c r="AH171" i="9"/>
  <c r="AH172" i="9"/>
  <c r="AH173" i="9"/>
  <c r="AH174" i="9"/>
  <c r="AH175" i="9"/>
  <c r="AH176" i="9"/>
  <c r="AH177" i="9"/>
  <c r="AH178" i="9"/>
  <c r="AH179" i="9"/>
  <c r="AH180" i="9"/>
  <c r="AH181" i="9"/>
  <c r="AH182" i="9"/>
  <c r="AH184" i="9"/>
  <c r="AH185" i="9"/>
  <c r="AH188" i="9"/>
  <c r="AH189" i="9"/>
  <c r="AH190" i="9"/>
  <c r="AH191" i="9"/>
  <c r="AH192" i="9"/>
  <c r="AH197" i="9"/>
  <c r="AH199" i="9"/>
  <c r="AH200" i="9"/>
  <c r="AH201" i="9"/>
  <c r="AH202" i="9"/>
  <c r="AH203" i="9"/>
  <c r="AH205" i="9"/>
  <c r="AH206" i="9"/>
  <c r="AH207" i="9"/>
  <c r="AH208" i="9"/>
  <c r="AH210" i="9"/>
  <c r="AH211" i="9"/>
  <c r="AH212" i="9"/>
  <c r="AH213" i="9"/>
  <c r="AH214" i="9"/>
  <c r="AH215" i="9"/>
  <c r="AH216" i="9"/>
  <c r="AH217" i="9"/>
  <c r="AH218" i="9"/>
  <c r="AH219" i="9"/>
  <c r="AH220" i="9"/>
  <c r="AH223" i="9"/>
  <c r="AH224" i="9"/>
  <c r="AH225" i="9"/>
  <c r="AH226" i="9"/>
  <c r="AH227" i="9"/>
  <c r="AH228" i="9"/>
  <c r="AH229" i="9"/>
  <c r="AH230" i="9"/>
  <c r="AH231" i="9"/>
  <c r="AH232" i="9"/>
  <c r="AH233" i="9"/>
  <c r="AH234" i="9"/>
  <c r="AH235" i="9"/>
  <c r="AH236" i="9"/>
  <c r="AH237" i="9"/>
  <c r="AH238" i="9"/>
  <c r="AH239" i="9"/>
  <c r="AH240" i="9"/>
  <c r="AH241" i="9"/>
  <c r="AH243" i="9"/>
  <c r="AH244" i="9"/>
  <c r="AH245" i="9"/>
  <c r="AH246" i="9"/>
  <c r="AH247" i="9"/>
  <c r="AH248" i="9"/>
  <c r="AH249" i="9"/>
  <c r="AH250" i="9"/>
  <c r="AH252" i="9"/>
  <c r="AH253" i="9"/>
  <c r="AH254" i="9"/>
  <c r="AH256" i="9"/>
  <c r="AH257" i="9"/>
  <c r="AH258" i="9"/>
  <c r="AH259" i="9"/>
  <c r="AH262" i="9"/>
  <c r="AH264" i="9"/>
  <c r="AH265" i="9"/>
  <c r="AH267" i="9"/>
  <c r="AH268" i="9"/>
  <c r="AH269" i="9"/>
  <c r="AH270" i="9"/>
  <c r="AH271" i="9"/>
  <c r="AH273" i="9"/>
  <c r="AH274" i="9"/>
  <c r="AH275" i="9"/>
  <c r="AH276" i="9"/>
  <c r="AH277" i="9"/>
  <c r="AH278" i="9"/>
  <c r="AH279" i="9"/>
  <c r="AH280" i="9"/>
  <c r="AH281" i="9"/>
  <c r="AH282" i="9"/>
  <c r="AH283" i="9"/>
  <c r="AH284" i="9"/>
  <c r="AH285" i="9"/>
  <c r="AH287" i="9"/>
  <c r="AH288" i="9"/>
  <c r="AH289" i="9"/>
  <c r="AH290" i="9"/>
  <c r="AH291" i="9"/>
  <c r="AH292" i="9"/>
  <c r="AH293" i="9"/>
  <c r="AH294" i="9"/>
  <c r="AH297" i="9"/>
  <c r="AH298" i="9"/>
  <c r="AH300" i="9"/>
  <c r="AH301" i="9"/>
  <c r="AH302" i="9"/>
  <c r="AH303" i="9"/>
  <c r="AH304" i="9"/>
  <c r="AH305" i="9"/>
  <c r="AH306" i="9"/>
  <c r="AH308" i="9"/>
  <c r="AH309" i="9"/>
  <c r="AH310" i="9"/>
  <c r="AH311" i="9"/>
  <c r="AH312" i="9"/>
  <c r="AH313" i="9"/>
  <c r="AH314" i="9"/>
  <c r="AH316" i="9"/>
  <c r="AH317" i="9"/>
  <c r="AH318" i="9"/>
  <c r="AH320" i="9"/>
  <c r="AH321" i="9"/>
  <c r="AH322" i="9"/>
  <c r="AH323" i="9"/>
  <c r="AH324" i="9"/>
  <c r="AH325" i="9"/>
  <c r="AH326" i="9"/>
  <c r="AH327" i="9"/>
  <c r="AH328" i="9"/>
  <c r="AH329" i="9"/>
  <c r="AH330" i="9"/>
  <c r="AH331" i="9"/>
  <c r="AH332" i="9"/>
  <c r="AH333" i="9"/>
  <c r="AH334" i="9"/>
  <c r="AH335" i="9"/>
  <c r="AH336" i="9"/>
  <c r="AH337" i="9"/>
  <c r="AH338" i="9"/>
  <c r="AH339" i="9"/>
  <c r="AH340" i="9"/>
  <c r="AH341" i="9"/>
  <c r="AH342" i="9"/>
  <c r="AH343" i="9"/>
  <c r="AH344" i="9"/>
  <c r="AH345" i="9"/>
  <c r="AH346" i="9"/>
  <c r="AH347" i="9"/>
  <c r="AH348" i="9"/>
  <c r="AH349" i="9"/>
  <c r="AH350" i="9"/>
  <c r="AH351" i="9"/>
  <c r="AH352" i="9"/>
  <c r="AH353" i="9"/>
  <c r="AH354" i="9"/>
  <c r="AH356" i="9"/>
  <c r="AH357" i="9"/>
  <c r="AH358" i="9"/>
  <c r="AH359" i="9"/>
  <c r="AH360" i="9"/>
  <c r="AH362" i="9"/>
  <c r="AH364" i="9"/>
  <c r="AH365" i="9"/>
  <c r="AH366" i="9"/>
  <c r="AH367" i="9"/>
  <c r="AH368" i="9"/>
  <c r="AH369" i="9"/>
  <c r="AH370" i="9"/>
  <c r="AH371" i="9"/>
  <c r="AH372" i="9"/>
  <c r="AH373" i="9"/>
  <c r="AH374" i="9"/>
  <c r="AH375" i="9"/>
  <c r="AH376" i="9"/>
  <c r="AH377" i="9"/>
  <c r="AH378" i="9"/>
  <c r="AH379" i="9"/>
  <c r="AH380" i="9"/>
  <c r="AH381" i="9"/>
  <c r="AH382" i="9"/>
  <c r="AH383" i="9"/>
  <c r="AH384" i="9"/>
  <c r="AH385" i="9"/>
  <c r="AH386" i="9"/>
  <c r="AH387" i="9"/>
  <c r="AH388" i="9"/>
  <c r="AH389" i="9"/>
  <c r="AH390" i="9"/>
  <c r="AH391" i="9"/>
  <c r="AH392" i="9"/>
  <c r="AH393" i="9"/>
  <c r="AH394" i="9"/>
  <c r="AH395" i="9"/>
  <c r="AH396" i="9"/>
  <c r="AH397" i="9"/>
  <c r="AH398" i="9"/>
  <c r="AH399" i="9"/>
  <c r="AH400" i="9"/>
  <c r="AH401" i="9"/>
  <c r="AH402" i="9"/>
  <c r="AH403" i="9"/>
  <c r="AH404" i="9"/>
  <c r="AH405" i="9"/>
  <c r="AH406" i="9"/>
  <c r="AH407" i="9"/>
  <c r="AH408" i="9"/>
  <c r="AH409" i="9"/>
  <c r="AH410" i="9"/>
  <c r="AH411" i="9"/>
  <c r="AH412" i="9"/>
  <c r="AH413" i="9"/>
  <c r="AH414" i="9"/>
  <c r="AH415" i="9"/>
  <c r="AH416" i="9"/>
  <c r="AH417" i="9"/>
  <c r="AH418" i="9"/>
  <c r="AH419" i="9"/>
  <c r="AH420" i="9"/>
  <c r="AH421" i="9"/>
  <c r="AH422" i="9"/>
  <c r="AH423" i="9"/>
  <c r="AH424" i="9"/>
  <c r="AH425" i="9"/>
  <c r="AH426" i="9"/>
  <c r="AH427" i="9"/>
  <c r="AH428" i="9"/>
  <c r="AH429" i="9"/>
  <c r="AH430" i="9"/>
  <c r="AH431" i="9"/>
  <c r="AH432" i="9"/>
  <c r="AH433" i="9"/>
  <c r="AH434" i="9"/>
  <c r="AH435" i="9"/>
  <c r="AH436" i="9"/>
  <c r="AH437" i="9"/>
  <c r="AH438" i="9"/>
  <c r="AH439" i="9"/>
  <c r="AH440" i="9"/>
  <c r="AH441" i="9"/>
  <c r="AH442" i="9"/>
  <c r="AH443" i="9"/>
  <c r="AH444" i="9"/>
  <c r="AH445" i="9"/>
  <c r="AH446" i="9"/>
  <c r="AH447" i="9"/>
  <c r="AH448" i="9"/>
  <c r="AH450" i="9"/>
  <c r="AH451" i="9"/>
  <c r="AH453" i="9"/>
  <c r="AH454" i="9"/>
  <c r="AH455" i="9"/>
  <c r="AH456" i="9"/>
  <c r="AH459" i="9"/>
  <c r="AH460" i="9"/>
  <c r="AH461" i="9"/>
  <c r="AH462" i="9"/>
  <c r="AH463" i="9"/>
  <c r="AH464" i="9"/>
  <c r="AH465" i="9"/>
  <c r="AH468" i="9"/>
  <c r="AH469" i="9"/>
  <c r="AH472" i="9"/>
  <c r="AH473" i="9"/>
  <c r="AH474" i="9"/>
  <c r="AH476" i="9"/>
  <c r="AH477" i="9"/>
  <c r="AH478" i="9"/>
  <c r="AH479" i="9"/>
  <c r="AH480" i="9"/>
  <c r="AH481" i="9"/>
  <c r="AH482" i="9"/>
  <c r="AH483" i="9"/>
  <c r="AH485" i="9"/>
  <c r="AH486" i="9"/>
  <c r="AH487" i="9"/>
  <c r="AH488" i="9"/>
  <c r="AH489" i="9"/>
  <c r="AH490" i="9"/>
  <c r="AH491" i="9"/>
  <c r="AH492" i="9"/>
  <c r="AH493" i="9"/>
  <c r="AH494" i="9"/>
  <c r="AH495" i="9"/>
  <c r="AH496" i="9"/>
  <c r="AH497" i="9"/>
  <c r="AH500" i="9"/>
  <c r="AH501" i="9"/>
  <c r="AH502" i="9"/>
  <c r="AH503" i="9"/>
  <c r="AH508" i="9"/>
  <c r="AH509" i="9"/>
  <c r="AH510" i="9"/>
  <c r="AH511" i="9"/>
  <c r="AH512" i="9"/>
  <c r="AH513" i="9"/>
  <c r="AH514" i="9"/>
  <c r="AH515" i="9"/>
  <c r="AH516" i="9"/>
  <c r="AH517" i="9"/>
  <c r="AH518" i="9"/>
  <c r="AH519" i="9"/>
  <c r="AH521" i="9"/>
  <c r="AH522" i="9"/>
  <c r="AH524" i="9"/>
  <c r="AH525" i="9"/>
  <c r="AH526" i="9"/>
  <c r="AH527" i="9"/>
  <c r="AH528" i="9"/>
  <c r="AH529" i="9"/>
  <c r="AH530" i="9"/>
  <c r="AH531" i="9"/>
  <c r="AH532" i="9"/>
  <c r="AH533" i="9"/>
  <c r="AH534" i="9"/>
  <c r="AH535" i="9"/>
  <c r="AH536" i="9"/>
  <c r="AH537" i="9"/>
  <c r="AH538" i="9"/>
  <c r="AH539" i="9"/>
  <c r="AH540" i="9"/>
  <c r="AH541" i="9"/>
  <c r="AH542" i="9"/>
  <c r="AH543" i="9"/>
  <c r="AH544" i="9"/>
  <c r="AH545" i="9"/>
  <c r="AH546" i="9"/>
  <c r="AH547" i="9"/>
  <c r="AH548" i="9"/>
  <c r="AH549" i="9"/>
  <c r="AH550" i="9"/>
  <c r="AH551" i="9"/>
  <c r="AH552" i="9"/>
  <c r="AH553" i="9"/>
  <c r="AH554" i="9"/>
  <c r="AH556" i="9"/>
  <c r="AH557" i="9"/>
  <c r="AH558" i="9"/>
  <c r="AH559" i="9"/>
  <c r="AH560" i="9"/>
  <c r="AH561" i="9"/>
  <c r="AH562" i="9"/>
  <c r="AH563" i="9"/>
  <c r="AH564" i="9"/>
  <c r="AH565" i="9"/>
  <c r="AH566" i="9"/>
  <c r="AH567" i="9"/>
  <c r="AH568" i="9"/>
  <c r="AH570" i="9"/>
  <c r="AH571" i="9"/>
  <c r="AH572" i="9"/>
  <c r="AH573" i="9"/>
  <c r="AH574" i="9"/>
  <c r="AH575" i="9"/>
  <c r="AH576" i="9"/>
  <c r="AH577" i="9"/>
  <c r="AH578" i="9"/>
  <c r="AH579" i="9"/>
  <c r="AH580" i="9"/>
  <c r="AH581" i="9"/>
  <c r="AH582" i="9"/>
  <c r="AH583" i="9"/>
  <c r="AH585" i="9"/>
  <c r="AH586" i="9"/>
  <c r="AH587" i="9"/>
  <c r="AH588" i="9"/>
  <c r="AH589" i="9"/>
  <c r="AH590" i="9"/>
  <c r="AH591" i="9"/>
  <c r="AH592" i="9"/>
  <c r="AH593" i="9"/>
  <c r="AH594" i="9"/>
  <c r="AH595" i="9"/>
  <c r="AH596" i="9"/>
  <c r="AH598" i="9"/>
  <c r="AH599" i="9"/>
  <c r="AH600" i="9"/>
  <c r="AH602" i="9"/>
  <c r="AH604" i="9"/>
  <c r="AH605" i="9"/>
  <c r="AH606" i="9"/>
  <c r="AH607" i="9"/>
  <c r="AH608" i="9"/>
  <c r="AH609" i="9"/>
  <c r="AH610" i="9"/>
  <c r="AH611" i="9"/>
  <c r="AH612" i="9"/>
  <c r="AH614" i="9"/>
  <c r="AH615" i="9"/>
  <c r="AH616" i="9"/>
  <c r="AH617" i="9"/>
  <c r="AH618" i="9"/>
  <c r="AH619" i="9"/>
  <c r="AH620" i="9"/>
  <c r="AH622" i="9"/>
  <c r="AH623" i="9"/>
  <c r="AH624" i="9"/>
  <c r="AH625" i="9"/>
  <c r="AH626" i="9"/>
  <c r="AH627" i="9"/>
  <c r="AH628" i="9"/>
  <c r="AH629" i="9"/>
  <c r="AH630" i="9"/>
  <c r="AH631" i="9"/>
  <c r="AH632" i="9"/>
  <c r="AH633" i="9"/>
  <c r="AH634" i="9"/>
  <c r="AH635" i="9"/>
  <c r="AH636" i="9"/>
  <c r="AH637" i="9"/>
  <c r="AH638" i="9"/>
  <c r="AH639" i="9"/>
  <c r="AH640" i="9"/>
  <c r="AH641" i="9"/>
  <c r="AH642" i="9"/>
  <c r="AH643" i="9"/>
  <c r="AH644" i="9"/>
  <c r="AH645" i="9"/>
  <c r="AH646" i="9"/>
  <c r="AH647" i="9"/>
  <c r="AH648" i="9"/>
  <c r="AH649" i="9"/>
  <c r="AH650" i="9"/>
  <c r="AH651" i="9"/>
  <c r="AH652" i="9"/>
  <c r="AH653" i="9"/>
  <c r="AH654" i="9"/>
  <c r="AH655" i="9"/>
  <c r="AH656" i="9"/>
  <c r="AH657" i="9"/>
  <c r="AH658" i="9"/>
  <c r="AH659" i="9"/>
  <c r="AH660" i="9"/>
  <c r="AH661" i="9"/>
  <c r="AH663" i="9"/>
  <c r="AH664" i="9"/>
  <c r="AH665" i="9"/>
  <c r="AH666" i="9"/>
  <c r="AH667" i="9"/>
  <c r="AH668" i="9"/>
  <c r="AH669" i="9"/>
  <c r="AH670" i="9"/>
  <c r="AH671" i="9"/>
  <c r="AH672" i="9"/>
  <c r="AH674" i="9"/>
  <c r="AH675" i="9"/>
  <c r="AH676" i="9"/>
  <c r="AH677" i="9"/>
  <c r="AH678" i="9"/>
  <c r="AH679" i="9"/>
  <c r="AH680" i="9"/>
  <c r="AH681" i="9"/>
  <c r="AH682" i="9"/>
  <c r="AH683" i="9"/>
  <c r="AH684" i="9"/>
  <c r="AH685" i="9"/>
  <c r="AH686" i="9"/>
  <c r="AH687" i="9"/>
  <c r="AH688" i="9"/>
  <c r="AH689" i="9"/>
  <c r="AH690" i="9"/>
  <c r="AH691" i="9"/>
  <c r="AH692" i="9"/>
  <c r="AH694" i="9"/>
  <c r="AH695" i="9"/>
  <c r="AH696" i="9"/>
  <c r="AH698" i="9"/>
  <c r="AH699" i="9"/>
  <c r="AH700" i="9"/>
  <c r="AH702" i="9"/>
  <c r="AH703" i="9"/>
  <c r="AH704" i="9"/>
  <c r="AH705" i="9"/>
  <c r="AH706" i="9"/>
  <c r="AH707" i="9"/>
  <c r="AH708" i="9"/>
  <c r="AH709" i="9"/>
  <c r="AH710" i="9"/>
  <c r="AH711" i="9"/>
  <c r="AH712" i="9"/>
  <c r="AH713" i="9"/>
  <c r="AH714" i="9"/>
  <c r="AH715" i="9"/>
  <c r="AH716" i="9"/>
  <c r="AH717" i="9"/>
  <c r="AH718" i="9"/>
  <c r="AH719" i="9"/>
  <c r="AH720" i="9"/>
  <c r="AH722" i="9"/>
  <c r="AH723" i="9"/>
  <c r="AH724" i="9"/>
  <c r="AH725" i="9"/>
  <c r="AH726" i="9"/>
  <c r="AH727" i="9"/>
  <c r="AH728" i="9"/>
  <c r="AH729" i="9"/>
  <c r="AH730" i="9"/>
  <c r="AH731" i="9"/>
  <c r="AH732" i="9"/>
  <c r="AH733" i="9"/>
  <c r="AH734" i="9"/>
  <c r="AH735" i="9"/>
  <c r="AH736" i="9"/>
  <c r="AH737" i="9"/>
  <c r="AH738" i="9"/>
  <c r="AH739" i="9"/>
  <c r="AH740" i="9"/>
  <c r="AH741" i="9"/>
  <c r="AH742" i="9"/>
  <c r="AH743" i="9"/>
  <c r="AH744" i="9"/>
  <c r="AH745" i="9"/>
  <c r="AH746" i="9"/>
  <c r="AH747" i="9"/>
  <c r="AH748" i="9"/>
  <c r="AH749" i="9"/>
  <c r="AH750" i="9"/>
  <c r="AH751" i="9"/>
  <c r="AH752" i="9"/>
  <c r="AH753" i="9"/>
  <c r="AH754" i="9"/>
  <c r="AH755" i="9"/>
  <c r="AH756" i="9"/>
  <c r="AH757" i="9"/>
  <c r="AH758" i="9"/>
  <c r="AH759" i="9"/>
  <c r="AH760" i="9"/>
  <c r="AH761" i="9"/>
  <c r="AH762" i="9"/>
  <c r="AH763" i="9"/>
  <c r="AH764" i="9"/>
  <c r="AH765" i="9"/>
  <c r="AH766" i="9"/>
  <c r="AH767" i="9"/>
  <c r="AH768" i="9"/>
  <c r="AH770" i="9"/>
  <c r="AH771" i="9"/>
  <c r="AH772" i="9"/>
  <c r="AH773" i="9"/>
  <c r="AH774" i="9"/>
  <c r="AH775" i="9"/>
  <c r="AH776" i="9"/>
  <c r="AH777" i="9"/>
  <c r="AH778" i="9"/>
  <c r="AH779" i="9"/>
  <c r="AH780" i="9"/>
  <c r="AH781" i="9"/>
  <c r="AH782" i="9"/>
  <c r="AH783" i="9"/>
  <c r="AH784" i="9"/>
  <c r="AH785" i="9"/>
  <c r="AH786" i="9"/>
  <c r="AH787" i="9"/>
  <c r="AH788" i="9"/>
  <c r="AH789" i="9"/>
  <c r="AH790" i="9"/>
  <c r="AH791" i="9"/>
  <c r="AH792" i="9"/>
  <c r="AH794" i="9"/>
  <c r="AH795" i="9"/>
  <c r="AH796" i="9"/>
  <c r="AH797" i="9"/>
  <c r="AH798" i="9"/>
  <c r="AH799" i="9"/>
  <c r="AH800" i="9"/>
  <c r="AH801" i="9"/>
  <c r="AH802" i="9"/>
  <c r="AH803" i="9"/>
  <c r="AH804" i="9"/>
  <c r="AH806" i="9"/>
  <c r="AH807" i="9"/>
  <c r="AH808" i="9"/>
  <c r="AH809" i="9"/>
  <c r="AH810" i="9"/>
  <c r="AH811" i="9"/>
  <c r="AH2" i="9"/>
  <c r="AD3" i="9"/>
  <c r="AM3" i="9" s="1"/>
  <c r="AD4" i="9"/>
  <c r="AM4" i="9" s="1"/>
  <c r="AD5" i="9"/>
  <c r="AM5" i="9" s="1"/>
  <c r="AD6" i="9"/>
  <c r="AM6" i="9" s="1"/>
  <c r="AD7" i="9"/>
  <c r="AM7" i="9" s="1"/>
  <c r="AD8" i="9"/>
  <c r="AM8" i="9" s="1"/>
  <c r="AD9" i="9"/>
  <c r="AM9" i="9" s="1"/>
  <c r="AD10" i="9"/>
  <c r="AM10" i="9" s="1"/>
  <c r="AD11" i="9"/>
  <c r="AM11" i="9" s="1"/>
  <c r="AD12" i="9"/>
  <c r="AM12" i="9" s="1"/>
  <c r="AD13" i="9"/>
  <c r="AM13" i="9" s="1"/>
  <c r="AD14" i="9"/>
  <c r="AM14" i="9" s="1"/>
  <c r="AD15" i="9"/>
  <c r="AM15" i="9" s="1"/>
  <c r="AD16" i="9"/>
  <c r="AM16" i="9" s="1"/>
  <c r="AD17" i="9"/>
  <c r="AM17" i="9" s="1"/>
  <c r="AD18" i="9"/>
  <c r="AM18" i="9" s="1"/>
  <c r="AD19" i="9"/>
  <c r="AM19" i="9" s="1"/>
  <c r="AD20" i="9"/>
  <c r="AM20" i="9" s="1"/>
  <c r="AD21" i="9"/>
  <c r="AM21" i="9" s="1"/>
  <c r="AD22" i="9"/>
  <c r="AM22" i="9" s="1"/>
  <c r="AD23" i="9"/>
  <c r="AM23" i="9" s="1"/>
  <c r="AD24" i="9"/>
  <c r="AM24" i="9" s="1"/>
  <c r="AD25" i="9"/>
  <c r="AM25" i="9" s="1"/>
  <c r="AD26" i="9"/>
  <c r="AM26" i="9" s="1"/>
  <c r="AD27" i="9"/>
  <c r="AM27" i="9" s="1"/>
  <c r="AD28" i="9"/>
  <c r="AM28" i="9" s="1"/>
  <c r="AD29" i="9"/>
  <c r="AM29" i="9" s="1"/>
  <c r="AD30" i="9"/>
  <c r="AM30" i="9" s="1"/>
  <c r="AD31" i="9"/>
  <c r="AM31" i="9" s="1"/>
  <c r="AD32" i="9"/>
  <c r="AM32" i="9" s="1"/>
  <c r="AD33" i="9"/>
  <c r="AM33" i="9" s="1"/>
  <c r="AD34" i="9"/>
  <c r="AM34" i="9" s="1"/>
  <c r="AD35" i="9"/>
  <c r="AM35" i="9" s="1"/>
  <c r="AD36" i="9"/>
  <c r="AM36" i="9" s="1"/>
  <c r="AD37" i="9"/>
  <c r="AM37" i="9" s="1"/>
  <c r="AD38" i="9"/>
  <c r="AM38" i="9" s="1"/>
  <c r="AD39" i="9"/>
  <c r="AM39" i="9" s="1"/>
  <c r="AD40" i="9"/>
  <c r="AM40" i="9" s="1"/>
  <c r="AD41" i="9"/>
  <c r="AM41" i="9" s="1"/>
  <c r="AD42" i="9"/>
  <c r="AM42" i="9" s="1"/>
  <c r="AD43" i="9"/>
  <c r="AM43" i="9" s="1"/>
  <c r="AD44" i="9"/>
  <c r="AM44" i="9" s="1"/>
  <c r="AD45" i="9"/>
  <c r="AM45" i="9" s="1"/>
  <c r="AD46" i="9"/>
  <c r="AM46" i="9" s="1"/>
  <c r="AD47" i="9"/>
  <c r="AM47" i="9" s="1"/>
  <c r="AD48" i="9"/>
  <c r="AM48" i="9" s="1"/>
  <c r="AD49" i="9"/>
  <c r="AM49" i="9" s="1"/>
  <c r="AM50" i="9"/>
  <c r="AD51" i="9"/>
  <c r="AM51" i="9" s="1"/>
  <c r="AD52" i="9"/>
  <c r="AM52" i="9" s="1"/>
  <c r="AD53" i="9"/>
  <c r="AM53" i="9" s="1"/>
  <c r="AD54" i="9"/>
  <c r="AM54" i="9" s="1"/>
  <c r="AD55" i="9"/>
  <c r="AM55" i="9" s="1"/>
  <c r="AD56" i="9"/>
  <c r="AM56" i="9" s="1"/>
  <c r="AD57" i="9"/>
  <c r="AM57" i="9" s="1"/>
  <c r="AD58" i="9"/>
  <c r="AM58" i="9" s="1"/>
  <c r="AD59" i="9"/>
  <c r="AM59" i="9" s="1"/>
  <c r="AM60" i="9"/>
  <c r="AD61" i="9"/>
  <c r="AM61" i="9" s="1"/>
  <c r="AD62" i="9"/>
  <c r="AM62" i="9" s="1"/>
  <c r="AD63" i="9"/>
  <c r="AM63" i="9" s="1"/>
  <c r="AD64" i="9"/>
  <c r="AM64" i="9" s="1"/>
  <c r="AD65" i="9"/>
  <c r="AM65" i="9" s="1"/>
  <c r="AD66" i="9"/>
  <c r="AM66" i="9" s="1"/>
  <c r="AD67" i="9"/>
  <c r="AM67" i="9" s="1"/>
  <c r="AD68" i="9"/>
  <c r="AM68" i="9" s="1"/>
  <c r="AD69" i="9"/>
  <c r="AM69" i="9" s="1"/>
  <c r="AD70" i="9"/>
  <c r="AM70" i="9" s="1"/>
  <c r="AD71" i="9"/>
  <c r="AM71" i="9" s="1"/>
  <c r="AD72" i="9"/>
  <c r="AM72" i="9" s="1"/>
  <c r="AD73" i="9"/>
  <c r="AM73" i="9" s="1"/>
  <c r="AD74" i="9"/>
  <c r="AM74" i="9" s="1"/>
  <c r="AD75" i="9"/>
  <c r="AM75" i="9" s="1"/>
  <c r="AD76" i="9"/>
  <c r="AM76" i="9" s="1"/>
  <c r="AD77" i="9"/>
  <c r="AM77" i="9" s="1"/>
  <c r="AD78" i="9"/>
  <c r="AM78" i="9" s="1"/>
  <c r="AD79" i="9"/>
  <c r="AM79" i="9" s="1"/>
  <c r="AD80" i="9"/>
  <c r="AM80" i="9" s="1"/>
  <c r="AD81" i="9"/>
  <c r="AM81" i="9" s="1"/>
  <c r="AD82" i="9"/>
  <c r="AM82" i="9" s="1"/>
  <c r="AD83" i="9"/>
  <c r="AM83" i="9" s="1"/>
  <c r="AD84" i="9"/>
  <c r="AM84" i="9" s="1"/>
  <c r="AD85" i="9"/>
  <c r="AM85" i="9" s="1"/>
  <c r="AD86" i="9"/>
  <c r="AM86" i="9" s="1"/>
  <c r="AD87" i="9"/>
  <c r="AM87" i="9" s="1"/>
  <c r="AD88" i="9"/>
  <c r="AM88" i="9" s="1"/>
  <c r="AD89" i="9"/>
  <c r="AM89" i="9" s="1"/>
  <c r="AD90" i="9"/>
  <c r="AM90" i="9" s="1"/>
  <c r="AD91" i="9"/>
  <c r="AM91" i="9" s="1"/>
  <c r="AD92" i="9"/>
  <c r="AM92" i="9" s="1"/>
  <c r="AD93" i="9"/>
  <c r="AM93" i="9" s="1"/>
  <c r="AD94" i="9"/>
  <c r="AM94" i="9" s="1"/>
  <c r="AD95" i="9"/>
  <c r="AM95" i="9" s="1"/>
  <c r="AD96" i="9"/>
  <c r="AM96" i="9" s="1"/>
  <c r="AD97" i="9"/>
  <c r="AM97" i="9" s="1"/>
  <c r="AD98" i="9"/>
  <c r="AM98" i="9" s="1"/>
  <c r="AD99" i="9"/>
  <c r="AM99" i="9" s="1"/>
  <c r="AD100" i="9"/>
  <c r="AM100" i="9" s="1"/>
  <c r="AD101" i="9"/>
  <c r="AM101" i="9" s="1"/>
  <c r="AD102" i="9"/>
  <c r="AM102" i="9" s="1"/>
  <c r="AD103" i="9"/>
  <c r="AM103" i="9" s="1"/>
  <c r="AD104" i="9"/>
  <c r="AM104" i="9" s="1"/>
  <c r="AD105" i="9"/>
  <c r="AM105" i="9" s="1"/>
  <c r="AM106" i="9"/>
  <c r="AD107" i="9"/>
  <c r="AM107" i="9" s="1"/>
  <c r="AD108" i="9"/>
  <c r="AM108" i="9" s="1"/>
  <c r="AD109" i="9"/>
  <c r="AM109" i="9" s="1"/>
  <c r="AM110" i="9"/>
  <c r="AM111" i="9"/>
  <c r="AD112" i="9"/>
  <c r="AM112" i="9" s="1"/>
  <c r="AD113" i="9"/>
  <c r="AM113" i="9" s="1"/>
  <c r="AD114" i="9"/>
  <c r="AM114" i="9" s="1"/>
  <c r="AD115" i="9"/>
  <c r="AM115" i="9" s="1"/>
  <c r="AD116" i="9"/>
  <c r="AM116" i="9" s="1"/>
  <c r="AD117" i="9"/>
  <c r="AM117" i="9" s="1"/>
  <c r="AD118" i="9"/>
  <c r="AM118" i="9" s="1"/>
  <c r="AD119" i="9"/>
  <c r="AM119" i="9" s="1"/>
  <c r="AD120" i="9"/>
  <c r="AM120" i="9" s="1"/>
  <c r="AD121" i="9"/>
  <c r="AM121" i="9" s="1"/>
  <c r="AD122" i="9"/>
  <c r="AM122" i="9" s="1"/>
  <c r="AD123" i="9"/>
  <c r="AM123" i="9" s="1"/>
  <c r="AD124" i="9"/>
  <c r="AM124" i="9" s="1"/>
  <c r="AD125" i="9"/>
  <c r="AM125" i="9" s="1"/>
  <c r="AD126" i="9"/>
  <c r="AM126" i="9" s="1"/>
  <c r="AD127" i="9"/>
  <c r="AM127" i="9" s="1"/>
  <c r="AD128" i="9"/>
  <c r="AM128" i="9" s="1"/>
  <c r="AD129" i="9"/>
  <c r="AM129" i="9" s="1"/>
  <c r="AD130" i="9"/>
  <c r="AM130" i="9" s="1"/>
  <c r="AD131" i="9"/>
  <c r="AM131" i="9" s="1"/>
  <c r="AD132" i="9"/>
  <c r="AM132" i="9" s="1"/>
  <c r="AD133" i="9"/>
  <c r="AM133" i="9" s="1"/>
  <c r="AD134" i="9"/>
  <c r="AM134" i="9" s="1"/>
  <c r="AD135" i="9"/>
  <c r="AM135" i="9" s="1"/>
  <c r="AD136" i="9"/>
  <c r="AM136" i="9" s="1"/>
  <c r="AD137" i="9"/>
  <c r="AM137" i="9" s="1"/>
  <c r="AD138" i="9"/>
  <c r="AM138" i="9" s="1"/>
  <c r="AD139" i="9"/>
  <c r="AM139" i="9" s="1"/>
  <c r="AD140" i="9"/>
  <c r="AM140" i="9" s="1"/>
  <c r="AD141" i="9"/>
  <c r="AM141" i="9" s="1"/>
  <c r="AD142" i="9"/>
  <c r="AM142" i="9" s="1"/>
  <c r="AD143" i="9"/>
  <c r="AM143" i="9" s="1"/>
  <c r="AD144" i="9"/>
  <c r="AM144" i="9" s="1"/>
  <c r="AD145" i="9"/>
  <c r="AM145" i="9" s="1"/>
  <c r="AD146" i="9"/>
  <c r="AM146" i="9" s="1"/>
  <c r="AD147" i="9"/>
  <c r="AM147" i="9" s="1"/>
  <c r="AD148" i="9"/>
  <c r="AM148" i="9" s="1"/>
  <c r="AD149" i="9"/>
  <c r="AM149" i="9" s="1"/>
  <c r="AD150" i="9"/>
  <c r="AM150" i="9" s="1"/>
  <c r="AD151" i="9"/>
  <c r="AM151" i="9" s="1"/>
  <c r="AD152" i="9"/>
  <c r="AM152" i="9" s="1"/>
  <c r="AD153" i="9"/>
  <c r="AM153" i="9" s="1"/>
  <c r="AD154" i="9"/>
  <c r="AM154" i="9" s="1"/>
  <c r="AD155" i="9"/>
  <c r="AM155" i="9" s="1"/>
  <c r="AD156" i="9"/>
  <c r="AM156" i="9" s="1"/>
  <c r="AD157" i="9"/>
  <c r="AM157" i="9" s="1"/>
  <c r="AD158" i="9"/>
  <c r="AM158" i="9" s="1"/>
  <c r="AD159" i="9"/>
  <c r="AM159" i="9" s="1"/>
  <c r="AD160" i="9"/>
  <c r="AM160" i="9" s="1"/>
  <c r="AD161" i="9"/>
  <c r="AM161" i="9" s="1"/>
  <c r="AD162" i="9"/>
  <c r="AM162" i="9" s="1"/>
  <c r="AD163" i="9"/>
  <c r="AM163" i="9" s="1"/>
  <c r="AD164" i="9"/>
  <c r="AM164" i="9" s="1"/>
  <c r="AD165" i="9"/>
  <c r="AM165" i="9" s="1"/>
  <c r="AD166" i="9"/>
  <c r="AM166" i="9" s="1"/>
  <c r="AD167" i="9"/>
  <c r="AM167" i="9" s="1"/>
  <c r="AD168" i="9"/>
  <c r="AM168" i="9" s="1"/>
  <c r="AD169" i="9"/>
  <c r="AM169" i="9" s="1"/>
  <c r="AD170" i="9"/>
  <c r="AM170" i="9" s="1"/>
  <c r="AD171" i="9"/>
  <c r="AM171" i="9" s="1"/>
  <c r="AD172" i="9"/>
  <c r="AM172" i="9" s="1"/>
  <c r="AD173" i="9"/>
  <c r="AM173" i="9" s="1"/>
  <c r="AD174" i="9"/>
  <c r="AM174" i="9" s="1"/>
  <c r="AD175" i="9"/>
  <c r="AM175" i="9" s="1"/>
  <c r="AD176" i="9"/>
  <c r="AM176" i="9" s="1"/>
  <c r="AD177" i="9"/>
  <c r="AM177" i="9" s="1"/>
  <c r="AD178" i="9"/>
  <c r="AM178" i="9" s="1"/>
  <c r="AD179" i="9"/>
  <c r="AM179" i="9" s="1"/>
  <c r="AD180" i="9"/>
  <c r="AM180" i="9" s="1"/>
  <c r="AD181" i="9"/>
  <c r="AM181" i="9" s="1"/>
  <c r="AD182" i="9"/>
  <c r="AM182" i="9" s="1"/>
  <c r="AD183" i="9"/>
  <c r="AM183" i="9" s="1"/>
  <c r="AD184" i="9"/>
  <c r="AM184" i="9" s="1"/>
  <c r="AD185" i="9"/>
  <c r="AM185" i="9" s="1"/>
  <c r="AD186" i="9"/>
  <c r="AM186" i="9" s="1"/>
  <c r="AD187" i="9"/>
  <c r="AM187" i="9" s="1"/>
  <c r="AD188" i="9"/>
  <c r="AM188" i="9" s="1"/>
  <c r="AD189" i="9"/>
  <c r="AM189" i="9" s="1"/>
  <c r="AD190" i="9"/>
  <c r="AM190" i="9" s="1"/>
  <c r="AD191" i="9"/>
  <c r="AM191" i="9" s="1"/>
  <c r="AD192" i="9"/>
  <c r="AM192" i="9" s="1"/>
  <c r="AD193" i="9"/>
  <c r="AM193" i="9" s="1"/>
  <c r="AD194" i="9"/>
  <c r="AM194" i="9" s="1"/>
  <c r="AD195" i="9"/>
  <c r="AM195" i="9" s="1"/>
  <c r="AD196" i="9"/>
  <c r="AM196" i="9" s="1"/>
  <c r="AD197" i="9"/>
  <c r="AM197" i="9" s="1"/>
  <c r="AD198" i="9"/>
  <c r="AM198" i="9" s="1"/>
  <c r="AD199" i="9"/>
  <c r="AM199" i="9" s="1"/>
  <c r="AD200" i="9"/>
  <c r="AM200" i="9" s="1"/>
  <c r="AD201" i="9"/>
  <c r="AM201" i="9" s="1"/>
  <c r="AD202" i="9"/>
  <c r="AM202" i="9" s="1"/>
  <c r="AD203" i="9"/>
  <c r="AM203" i="9" s="1"/>
  <c r="AD204" i="9"/>
  <c r="AM204" i="9" s="1"/>
  <c r="AD205" i="9"/>
  <c r="AM205" i="9" s="1"/>
  <c r="AD206" i="9"/>
  <c r="AM206" i="9" s="1"/>
  <c r="AD207" i="9"/>
  <c r="AM207" i="9" s="1"/>
  <c r="AD208" i="9"/>
  <c r="AM208" i="9" s="1"/>
  <c r="AD209" i="9"/>
  <c r="AM209" i="9" s="1"/>
  <c r="AD210" i="9"/>
  <c r="AM210" i="9" s="1"/>
  <c r="AD211" i="9"/>
  <c r="AM211" i="9" s="1"/>
  <c r="AD212" i="9"/>
  <c r="AM212" i="9" s="1"/>
  <c r="AD213" i="9"/>
  <c r="AM213" i="9" s="1"/>
  <c r="AD214" i="9"/>
  <c r="AM214" i="9" s="1"/>
  <c r="AD215" i="9"/>
  <c r="AM215" i="9" s="1"/>
  <c r="AD216" i="9"/>
  <c r="AM216" i="9" s="1"/>
  <c r="AD217" i="9"/>
  <c r="AM217" i="9" s="1"/>
  <c r="AD218" i="9"/>
  <c r="AM218" i="9" s="1"/>
  <c r="AD219" i="9"/>
  <c r="AM219" i="9" s="1"/>
  <c r="AD220" i="9"/>
  <c r="AM220" i="9" s="1"/>
  <c r="AD221" i="9"/>
  <c r="AM221" i="9" s="1"/>
  <c r="AD222" i="9"/>
  <c r="AM222" i="9" s="1"/>
  <c r="AD223" i="9"/>
  <c r="AM223" i="9" s="1"/>
  <c r="AD224" i="9"/>
  <c r="AM224" i="9" s="1"/>
  <c r="AD225" i="9"/>
  <c r="AM225" i="9" s="1"/>
  <c r="AD226" i="9"/>
  <c r="AM226" i="9" s="1"/>
  <c r="AD227" i="9"/>
  <c r="AM227" i="9" s="1"/>
  <c r="AD228" i="9"/>
  <c r="AM228" i="9" s="1"/>
  <c r="AD229" i="9"/>
  <c r="AM229" i="9" s="1"/>
  <c r="AD230" i="9"/>
  <c r="AM230" i="9" s="1"/>
  <c r="AD231" i="9"/>
  <c r="AM231" i="9" s="1"/>
  <c r="AD232" i="9"/>
  <c r="AM232" i="9" s="1"/>
  <c r="AD233" i="9"/>
  <c r="AM233" i="9" s="1"/>
  <c r="AD234" i="9"/>
  <c r="AM234" i="9" s="1"/>
  <c r="AD235" i="9"/>
  <c r="AM235" i="9" s="1"/>
  <c r="AD236" i="9"/>
  <c r="AM236" i="9" s="1"/>
  <c r="AD237" i="9"/>
  <c r="AM237" i="9" s="1"/>
  <c r="AD238" i="9"/>
  <c r="AM238" i="9" s="1"/>
  <c r="AD239" i="9"/>
  <c r="AM239" i="9" s="1"/>
  <c r="AD240" i="9"/>
  <c r="AM240" i="9" s="1"/>
  <c r="AD241" i="9"/>
  <c r="AM241" i="9" s="1"/>
  <c r="AM242" i="9"/>
  <c r="AD243" i="9"/>
  <c r="AM243" i="9" s="1"/>
  <c r="AD244" i="9"/>
  <c r="AM244" i="9" s="1"/>
  <c r="AD245" i="9"/>
  <c r="AM245" i="9" s="1"/>
  <c r="AD246" i="9"/>
  <c r="AM246" i="9" s="1"/>
  <c r="AD247" i="9"/>
  <c r="AM247" i="9" s="1"/>
  <c r="AD248" i="9"/>
  <c r="AM248" i="9" s="1"/>
  <c r="AD249" i="9"/>
  <c r="AM249" i="9" s="1"/>
  <c r="AD250" i="9"/>
  <c r="AM250" i="9" s="1"/>
  <c r="AD251" i="9"/>
  <c r="AM251" i="9" s="1"/>
  <c r="AD252" i="9"/>
  <c r="AM252" i="9" s="1"/>
  <c r="AD253" i="9"/>
  <c r="AM253" i="9" s="1"/>
  <c r="AD254" i="9"/>
  <c r="AM254" i="9" s="1"/>
  <c r="AD255" i="9"/>
  <c r="AM255" i="9" s="1"/>
  <c r="AD256" i="9"/>
  <c r="AM256" i="9" s="1"/>
  <c r="AD257" i="9"/>
  <c r="AM257" i="9" s="1"/>
  <c r="AD258" i="9"/>
  <c r="AM258" i="9" s="1"/>
  <c r="AD259" i="9"/>
  <c r="AM259" i="9" s="1"/>
  <c r="AD260" i="9"/>
  <c r="AM260" i="9" s="1"/>
  <c r="AM261" i="9"/>
  <c r="AD262" i="9"/>
  <c r="AM262" i="9" s="1"/>
  <c r="AD263" i="9"/>
  <c r="AM263" i="9" s="1"/>
  <c r="AD264" i="9"/>
  <c r="AM264" i="9" s="1"/>
  <c r="AD265" i="9"/>
  <c r="AM265" i="9" s="1"/>
  <c r="AD266" i="9"/>
  <c r="AM266" i="9" s="1"/>
  <c r="AD267" i="9"/>
  <c r="AM267" i="9" s="1"/>
  <c r="AD268" i="9"/>
  <c r="AM268" i="9" s="1"/>
  <c r="AD269" i="9"/>
  <c r="AM269" i="9" s="1"/>
  <c r="AD270" i="9"/>
  <c r="AM270" i="9" s="1"/>
  <c r="AD271" i="9"/>
  <c r="AM271" i="9" s="1"/>
  <c r="AD272" i="9"/>
  <c r="AM272" i="9" s="1"/>
  <c r="AD273" i="9"/>
  <c r="AM273" i="9" s="1"/>
  <c r="AD274" i="9"/>
  <c r="AM274" i="9" s="1"/>
  <c r="AD275" i="9"/>
  <c r="AM275" i="9" s="1"/>
  <c r="AD276" i="9"/>
  <c r="AM276" i="9" s="1"/>
  <c r="AD277" i="9"/>
  <c r="AM277" i="9" s="1"/>
  <c r="AD278" i="9"/>
  <c r="AM278" i="9" s="1"/>
  <c r="AD279" i="9"/>
  <c r="AM279" i="9" s="1"/>
  <c r="AD280" i="9"/>
  <c r="AM280" i="9" s="1"/>
  <c r="AD281" i="9"/>
  <c r="AM281" i="9" s="1"/>
  <c r="AD282" i="9"/>
  <c r="AM282" i="9" s="1"/>
  <c r="AD283" i="9"/>
  <c r="AM283" i="9" s="1"/>
  <c r="AD284" i="9"/>
  <c r="AM284" i="9" s="1"/>
  <c r="AD285" i="9"/>
  <c r="AM285" i="9" s="1"/>
  <c r="AD286" i="9"/>
  <c r="AM286" i="9" s="1"/>
  <c r="AD287" i="9"/>
  <c r="AM287" i="9" s="1"/>
  <c r="AD288" i="9"/>
  <c r="AM288" i="9" s="1"/>
  <c r="AD289" i="9"/>
  <c r="AM289" i="9" s="1"/>
  <c r="AD290" i="9"/>
  <c r="AM290" i="9" s="1"/>
  <c r="AD291" i="9"/>
  <c r="AM291" i="9" s="1"/>
  <c r="AD292" i="9"/>
  <c r="AM292" i="9" s="1"/>
  <c r="AD293" i="9"/>
  <c r="AM293" i="9" s="1"/>
  <c r="AD294" i="9"/>
  <c r="AM294" i="9" s="1"/>
  <c r="AD295" i="9"/>
  <c r="AM295" i="9" s="1"/>
  <c r="AM296" i="9"/>
  <c r="AD297" i="9"/>
  <c r="AM297" i="9" s="1"/>
  <c r="AD298" i="9"/>
  <c r="AM298" i="9" s="1"/>
  <c r="AM299" i="9"/>
  <c r="AD300" i="9"/>
  <c r="AM300" i="9" s="1"/>
  <c r="AD301" i="9"/>
  <c r="AM301" i="9" s="1"/>
  <c r="AD302" i="9"/>
  <c r="AM302" i="9" s="1"/>
  <c r="AD303" i="9"/>
  <c r="AM303" i="9" s="1"/>
  <c r="AD304" i="9"/>
  <c r="AM304" i="9" s="1"/>
  <c r="AD305" i="9"/>
  <c r="AM305" i="9" s="1"/>
  <c r="AD306" i="9"/>
  <c r="AM306" i="9" s="1"/>
  <c r="AD307" i="9"/>
  <c r="AM307" i="9" s="1"/>
  <c r="AD308" i="9"/>
  <c r="AM308" i="9" s="1"/>
  <c r="AD309" i="9"/>
  <c r="AM309" i="9" s="1"/>
  <c r="AD310" i="9"/>
  <c r="AM310" i="9" s="1"/>
  <c r="AD311" i="9"/>
  <c r="AM311" i="9" s="1"/>
  <c r="AD312" i="9"/>
  <c r="AM312" i="9" s="1"/>
  <c r="AD313" i="9"/>
  <c r="AM313" i="9" s="1"/>
  <c r="AD314" i="9"/>
  <c r="AM314" i="9" s="1"/>
  <c r="AD315" i="9"/>
  <c r="AM315" i="9" s="1"/>
  <c r="AD316" i="9"/>
  <c r="AM316" i="9" s="1"/>
  <c r="AD317" i="9"/>
  <c r="AM317" i="9" s="1"/>
  <c r="AD318" i="9"/>
  <c r="AM318" i="9" s="1"/>
  <c r="AD319" i="9"/>
  <c r="AM319" i="9" s="1"/>
  <c r="AD320" i="9"/>
  <c r="AM320" i="9" s="1"/>
  <c r="AD321" i="9"/>
  <c r="AM321" i="9" s="1"/>
  <c r="AD322" i="9"/>
  <c r="AM322" i="9" s="1"/>
  <c r="AD323" i="9"/>
  <c r="AM323" i="9" s="1"/>
  <c r="AD324" i="9"/>
  <c r="AM324" i="9" s="1"/>
  <c r="AD325" i="9"/>
  <c r="AM325" i="9" s="1"/>
  <c r="AD326" i="9"/>
  <c r="AM326" i="9" s="1"/>
  <c r="AD327" i="9"/>
  <c r="AM327" i="9" s="1"/>
  <c r="AD328" i="9"/>
  <c r="AM328" i="9" s="1"/>
  <c r="AD329" i="9"/>
  <c r="AM329" i="9" s="1"/>
  <c r="AD330" i="9"/>
  <c r="AM330" i="9" s="1"/>
  <c r="AD331" i="9"/>
  <c r="AM331" i="9" s="1"/>
  <c r="AD332" i="9"/>
  <c r="AM332" i="9" s="1"/>
  <c r="AD333" i="9"/>
  <c r="AM333" i="9" s="1"/>
  <c r="AD334" i="9"/>
  <c r="AM334" i="9" s="1"/>
  <c r="AD335" i="9"/>
  <c r="AM335" i="9" s="1"/>
  <c r="AD336" i="9"/>
  <c r="AM336" i="9" s="1"/>
  <c r="AD337" i="9"/>
  <c r="AM337" i="9" s="1"/>
  <c r="AD338" i="9"/>
  <c r="AM338" i="9" s="1"/>
  <c r="AD339" i="9"/>
  <c r="AM339" i="9" s="1"/>
  <c r="AD340" i="9"/>
  <c r="AM340" i="9" s="1"/>
  <c r="AD341" i="9"/>
  <c r="AM341" i="9" s="1"/>
  <c r="AD342" i="9"/>
  <c r="AM342" i="9" s="1"/>
  <c r="AD343" i="9"/>
  <c r="AM343" i="9" s="1"/>
  <c r="AD344" i="9"/>
  <c r="AM344" i="9" s="1"/>
  <c r="AD345" i="9"/>
  <c r="AM345" i="9" s="1"/>
  <c r="AD346" i="9"/>
  <c r="AM346" i="9" s="1"/>
  <c r="AD347" i="9"/>
  <c r="AM347" i="9" s="1"/>
  <c r="AD348" i="9"/>
  <c r="AM348" i="9" s="1"/>
  <c r="AD349" i="9"/>
  <c r="AM349" i="9" s="1"/>
  <c r="AD350" i="9"/>
  <c r="AM350" i="9" s="1"/>
  <c r="AD351" i="9"/>
  <c r="AM351" i="9" s="1"/>
  <c r="AD352" i="9"/>
  <c r="AM352" i="9" s="1"/>
  <c r="AD353" i="9"/>
  <c r="AM353" i="9" s="1"/>
  <c r="AD354" i="9"/>
  <c r="AM354" i="9" s="1"/>
  <c r="AD355" i="9"/>
  <c r="AM355" i="9" s="1"/>
  <c r="AD356" i="9"/>
  <c r="AM356" i="9" s="1"/>
  <c r="AD357" i="9"/>
  <c r="AM357" i="9" s="1"/>
  <c r="AD358" i="9"/>
  <c r="AM358" i="9" s="1"/>
  <c r="AD359" i="9"/>
  <c r="AM359" i="9" s="1"/>
  <c r="AD360" i="9"/>
  <c r="AM360" i="9" s="1"/>
  <c r="AM361" i="9"/>
  <c r="AD362" i="9"/>
  <c r="AM362" i="9" s="1"/>
  <c r="AM363" i="9"/>
  <c r="AD364" i="9"/>
  <c r="AM364" i="9" s="1"/>
  <c r="AD365" i="9"/>
  <c r="AM365" i="9" s="1"/>
  <c r="AD366" i="9"/>
  <c r="AM366" i="9" s="1"/>
  <c r="AD367" i="9"/>
  <c r="AM367" i="9" s="1"/>
  <c r="AD368" i="9"/>
  <c r="AM368" i="9" s="1"/>
  <c r="AD369" i="9"/>
  <c r="AM369" i="9" s="1"/>
  <c r="AD370" i="9"/>
  <c r="AM370" i="9" s="1"/>
  <c r="AD371" i="9"/>
  <c r="AM371" i="9" s="1"/>
  <c r="AD372" i="9"/>
  <c r="AM372" i="9" s="1"/>
  <c r="AD373" i="9"/>
  <c r="AM373" i="9" s="1"/>
  <c r="AD374" i="9"/>
  <c r="AM374" i="9" s="1"/>
  <c r="AD375" i="9"/>
  <c r="AM375" i="9" s="1"/>
  <c r="AD376" i="9"/>
  <c r="AM376" i="9" s="1"/>
  <c r="AD377" i="9"/>
  <c r="AM377" i="9" s="1"/>
  <c r="AD378" i="9"/>
  <c r="AM378" i="9" s="1"/>
  <c r="AD379" i="9"/>
  <c r="AM379" i="9" s="1"/>
  <c r="AD380" i="9"/>
  <c r="AM380" i="9" s="1"/>
  <c r="AD381" i="9"/>
  <c r="AM381" i="9" s="1"/>
  <c r="AD382" i="9"/>
  <c r="AM382" i="9" s="1"/>
  <c r="AD383" i="9"/>
  <c r="AM383" i="9" s="1"/>
  <c r="AD384" i="9"/>
  <c r="AM384" i="9" s="1"/>
  <c r="AD385" i="9"/>
  <c r="AM385" i="9" s="1"/>
  <c r="AD386" i="9"/>
  <c r="AM386" i="9" s="1"/>
  <c r="AD387" i="9"/>
  <c r="AM387" i="9" s="1"/>
  <c r="AD388" i="9"/>
  <c r="AM388" i="9" s="1"/>
  <c r="AD389" i="9"/>
  <c r="AM389" i="9" s="1"/>
  <c r="AD390" i="9"/>
  <c r="AM390" i="9" s="1"/>
  <c r="AD391" i="9"/>
  <c r="AM391" i="9" s="1"/>
  <c r="AD392" i="9"/>
  <c r="AM392" i="9" s="1"/>
  <c r="AD393" i="9"/>
  <c r="AM393" i="9" s="1"/>
  <c r="AD394" i="9"/>
  <c r="AM394" i="9" s="1"/>
  <c r="AD395" i="9"/>
  <c r="AM395" i="9" s="1"/>
  <c r="AD396" i="9"/>
  <c r="AM396" i="9" s="1"/>
  <c r="AD397" i="9"/>
  <c r="AM397" i="9" s="1"/>
  <c r="AD398" i="9"/>
  <c r="AM398" i="9" s="1"/>
  <c r="AD399" i="9"/>
  <c r="AM399" i="9" s="1"/>
  <c r="AD400" i="9"/>
  <c r="AM400" i="9" s="1"/>
  <c r="AD401" i="9"/>
  <c r="AM401" i="9" s="1"/>
  <c r="AD402" i="9"/>
  <c r="AM402" i="9" s="1"/>
  <c r="AD403" i="9"/>
  <c r="AM403" i="9" s="1"/>
  <c r="AD404" i="9"/>
  <c r="AM404" i="9" s="1"/>
  <c r="AD405" i="9"/>
  <c r="AM405" i="9" s="1"/>
  <c r="AD406" i="9"/>
  <c r="AM406" i="9" s="1"/>
  <c r="AD407" i="9"/>
  <c r="AM407" i="9" s="1"/>
  <c r="AD408" i="9"/>
  <c r="AM408" i="9" s="1"/>
  <c r="AD409" i="9"/>
  <c r="AM409" i="9" s="1"/>
  <c r="AD410" i="9"/>
  <c r="AM410" i="9" s="1"/>
  <c r="AD411" i="9"/>
  <c r="AM411" i="9" s="1"/>
  <c r="AD412" i="9"/>
  <c r="AM412" i="9" s="1"/>
  <c r="AD413" i="9"/>
  <c r="AM413" i="9" s="1"/>
  <c r="AD414" i="9"/>
  <c r="AM414" i="9" s="1"/>
  <c r="AD415" i="9"/>
  <c r="AM415" i="9" s="1"/>
  <c r="AD416" i="9"/>
  <c r="AM416" i="9" s="1"/>
  <c r="AD417" i="9"/>
  <c r="AM417" i="9" s="1"/>
  <c r="AD418" i="9"/>
  <c r="AM418" i="9" s="1"/>
  <c r="AD419" i="9"/>
  <c r="AM419" i="9" s="1"/>
  <c r="AD420" i="9"/>
  <c r="AM420" i="9" s="1"/>
  <c r="AD421" i="9"/>
  <c r="AM421" i="9" s="1"/>
  <c r="AD422" i="9"/>
  <c r="AM422" i="9" s="1"/>
  <c r="AD423" i="9"/>
  <c r="AM423" i="9" s="1"/>
  <c r="AD424" i="9"/>
  <c r="AM424" i="9" s="1"/>
  <c r="AD425" i="9"/>
  <c r="AM425" i="9" s="1"/>
  <c r="AD426" i="9"/>
  <c r="AM426" i="9" s="1"/>
  <c r="AD427" i="9"/>
  <c r="AM427" i="9" s="1"/>
  <c r="AD428" i="9"/>
  <c r="AM428" i="9" s="1"/>
  <c r="AD429" i="9"/>
  <c r="AM429" i="9" s="1"/>
  <c r="AD430" i="9"/>
  <c r="AM430" i="9" s="1"/>
  <c r="AD431" i="9"/>
  <c r="AM431" i="9" s="1"/>
  <c r="AD432" i="9"/>
  <c r="AM432" i="9" s="1"/>
  <c r="AD433" i="9"/>
  <c r="AM433" i="9" s="1"/>
  <c r="AD434" i="9"/>
  <c r="AM434" i="9" s="1"/>
  <c r="AD435" i="9"/>
  <c r="AM435" i="9" s="1"/>
  <c r="AD436" i="9"/>
  <c r="AM436" i="9" s="1"/>
  <c r="AD437" i="9"/>
  <c r="AM437" i="9" s="1"/>
  <c r="AD438" i="9"/>
  <c r="AM438" i="9" s="1"/>
  <c r="AD439" i="9"/>
  <c r="AM439" i="9" s="1"/>
  <c r="AD440" i="9"/>
  <c r="AM440" i="9" s="1"/>
  <c r="AD441" i="9"/>
  <c r="AM441" i="9" s="1"/>
  <c r="AD442" i="9"/>
  <c r="AM442" i="9" s="1"/>
  <c r="AD443" i="9"/>
  <c r="AM443" i="9" s="1"/>
  <c r="AD444" i="9"/>
  <c r="AM444" i="9" s="1"/>
  <c r="AD445" i="9"/>
  <c r="AM445" i="9" s="1"/>
  <c r="AD446" i="9"/>
  <c r="AM446" i="9" s="1"/>
  <c r="AD447" i="9"/>
  <c r="AM447" i="9" s="1"/>
  <c r="AD448" i="9"/>
  <c r="AM448" i="9" s="1"/>
  <c r="AD449" i="9"/>
  <c r="AM449" i="9" s="1"/>
  <c r="AD450" i="9"/>
  <c r="AM450" i="9" s="1"/>
  <c r="AD451" i="9"/>
  <c r="AM451" i="9" s="1"/>
  <c r="AD452" i="9"/>
  <c r="AM452" i="9" s="1"/>
  <c r="AD453" i="9"/>
  <c r="AM453" i="9" s="1"/>
  <c r="AD454" i="9"/>
  <c r="AM454" i="9" s="1"/>
  <c r="AD455" i="9"/>
  <c r="AM455" i="9" s="1"/>
  <c r="AD456" i="9"/>
  <c r="AM456" i="9" s="1"/>
  <c r="AD457" i="9"/>
  <c r="AM457" i="9" s="1"/>
  <c r="AD458" i="9"/>
  <c r="AM458" i="9" s="1"/>
  <c r="AD459" i="9"/>
  <c r="AM459" i="9" s="1"/>
  <c r="AD460" i="9"/>
  <c r="AM460" i="9" s="1"/>
  <c r="AD461" i="9"/>
  <c r="AM461" i="9" s="1"/>
  <c r="AD462" i="9"/>
  <c r="AM462" i="9" s="1"/>
  <c r="AD463" i="9"/>
  <c r="AM463" i="9" s="1"/>
  <c r="AD464" i="9"/>
  <c r="AM464" i="9" s="1"/>
  <c r="AD465" i="9"/>
  <c r="AM465" i="9" s="1"/>
  <c r="AD466" i="9"/>
  <c r="AM466" i="9" s="1"/>
  <c r="AD467" i="9"/>
  <c r="AM467" i="9" s="1"/>
  <c r="AD468" i="9"/>
  <c r="AM468" i="9" s="1"/>
  <c r="AD469" i="9"/>
  <c r="AM469" i="9" s="1"/>
  <c r="AD470" i="9"/>
  <c r="AM470" i="9" s="1"/>
  <c r="AD471" i="9"/>
  <c r="AM471" i="9" s="1"/>
  <c r="AD472" i="9"/>
  <c r="AM472" i="9" s="1"/>
  <c r="AD473" i="9"/>
  <c r="AM473" i="9" s="1"/>
  <c r="AD474" i="9"/>
  <c r="AM474" i="9" s="1"/>
  <c r="AD475" i="9"/>
  <c r="AM475" i="9" s="1"/>
  <c r="AD476" i="9"/>
  <c r="AM476" i="9" s="1"/>
  <c r="AD477" i="9"/>
  <c r="AM477" i="9" s="1"/>
  <c r="AD478" i="9"/>
  <c r="AM478" i="9" s="1"/>
  <c r="AD479" i="9"/>
  <c r="AM479" i="9" s="1"/>
  <c r="AD480" i="9"/>
  <c r="AM480" i="9" s="1"/>
  <c r="AD481" i="9"/>
  <c r="AM481" i="9" s="1"/>
  <c r="AD482" i="9"/>
  <c r="AM482" i="9" s="1"/>
  <c r="AD483" i="9"/>
  <c r="AM483" i="9" s="1"/>
  <c r="AD484" i="9"/>
  <c r="AM484" i="9" s="1"/>
  <c r="AD485" i="9"/>
  <c r="AM485" i="9" s="1"/>
  <c r="AD486" i="9"/>
  <c r="AM486" i="9" s="1"/>
  <c r="AD487" i="9"/>
  <c r="AM487" i="9" s="1"/>
  <c r="AD488" i="9"/>
  <c r="AM488" i="9" s="1"/>
  <c r="AD489" i="9"/>
  <c r="AM489" i="9" s="1"/>
  <c r="AD490" i="9"/>
  <c r="AM490" i="9" s="1"/>
  <c r="AD491" i="9"/>
  <c r="AM491" i="9" s="1"/>
  <c r="AD492" i="9"/>
  <c r="AM492" i="9" s="1"/>
  <c r="AD493" i="9"/>
  <c r="AM493" i="9" s="1"/>
  <c r="AD494" i="9"/>
  <c r="AM494" i="9" s="1"/>
  <c r="AD495" i="9"/>
  <c r="AM495" i="9" s="1"/>
  <c r="AD496" i="9"/>
  <c r="AM496" i="9" s="1"/>
  <c r="AD497" i="9"/>
  <c r="AM497" i="9" s="1"/>
  <c r="AD498" i="9"/>
  <c r="AM498" i="9" s="1"/>
  <c r="AD499" i="9"/>
  <c r="AM499" i="9" s="1"/>
  <c r="AD500" i="9"/>
  <c r="AM500" i="9" s="1"/>
  <c r="AD501" i="9"/>
  <c r="AM501" i="9" s="1"/>
  <c r="AD502" i="9"/>
  <c r="AM502" i="9" s="1"/>
  <c r="AD503" i="9"/>
  <c r="AM503" i="9" s="1"/>
  <c r="AM504" i="9"/>
  <c r="AM505" i="9"/>
  <c r="AD506" i="9"/>
  <c r="AM506" i="9" s="1"/>
  <c r="AD507" i="9"/>
  <c r="AM507" i="9" s="1"/>
  <c r="AD508" i="9"/>
  <c r="AM508" i="9" s="1"/>
  <c r="AD509" i="9"/>
  <c r="AM509" i="9" s="1"/>
  <c r="AD510" i="9"/>
  <c r="AM510" i="9" s="1"/>
  <c r="AD511" i="9"/>
  <c r="AM511" i="9" s="1"/>
  <c r="AD512" i="9"/>
  <c r="AM512" i="9" s="1"/>
  <c r="AD513" i="9"/>
  <c r="AM513" i="9" s="1"/>
  <c r="AD514" i="9"/>
  <c r="AM514" i="9" s="1"/>
  <c r="AD515" i="9"/>
  <c r="AM515" i="9" s="1"/>
  <c r="AD516" i="9"/>
  <c r="AM516" i="9" s="1"/>
  <c r="AD517" i="9"/>
  <c r="AM517" i="9" s="1"/>
  <c r="AD518" i="9"/>
  <c r="AM518" i="9" s="1"/>
  <c r="AD519" i="9"/>
  <c r="AM519" i="9" s="1"/>
  <c r="AM520" i="9"/>
  <c r="AD521" i="9"/>
  <c r="AM521" i="9" s="1"/>
  <c r="AD522" i="9"/>
  <c r="AM522" i="9" s="1"/>
  <c r="AM523" i="9"/>
  <c r="AD524" i="9"/>
  <c r="AM524" i="9" s="1"/>
  <c r="AD525" i="9"/>
  <c r="AM525" i="9" s="1"/>
  <c r="AD526" i="9"/>
  <c r="AM526" i="9" s="1"/>
  <c r="AD527" i="9"/>
  <c r="AM527" i="9" s="1"/>
  <c r="AD528" i="9"/>
  <c r="AM528" i="9" s="1"/>
  <c r="AD529" i="9"/>
  <c r="AM529" i="9" s="1"/>
  <c r="AD530" i="9"/>
  <c r="AM530" i="9" s="1"/>
  <c r="AD531" i="9"/>
  <c r="AM531" i="9" s="1"/>
  <c r="AD532" i="9"/>
  <c r="AM532" i="9" s="1"/>
  <c r="AD533" i="9"/>
  <c r="AM533" i="9" s="1"/>
  <c r="AD534" i="9"/>
  <c r="AM534" i="9" s="1"/>
  <c r="AD535" i="9"/>
  <c r="AM535" i="9" s="1"/>
  <c r="AD536" i="9"/>
  <c r="AM536" i="9" s="1"/>
  <c r="AD537" i="9"/>
  <c r="AM537" i="9" s="1"/>
  <c r="AD538" i="9"/>
  <c r="AM538" i="9" s="1"/>
  <c r="AD539" i="9"/>
  <c r="AM539" i="9" s="1"/>
  <c r="AD540" i="9"/>
  <c r="AM540" i="9" s="1"/>
  <c r="AD541" i="9"/>
  <c r="AM541" i="9" s="1"/>
  <c r="AD542" i="9"/>
  <c r="AM542" i="9" s="1"/>
  <c r="AD543" i="9"/>
  <c r="AM543" i="9" s="1"/>
  <c r="AD544" i="9"/>
  <c r="AM544" i="9" s="1"/>
  <c r="AD545" i="9"/>
  <c r="AM545" i="9" s="1"/>
  <c r="AD546" i="9"/>
  <c r="AM546" i="9" s="1"/>
  <c r="AD547" i="9"/>
  <c r="AM547" i="9" s="1"/>
  <c r="AD548" i="9"/>
  <c r="AM548" i="9" s="1"/>
  <c r="AD549" i="9"/>
  <c r="AM549" i="9" s="1"/>
  <c r="AD550" i="9"/>
  <c r="AM550" i="9" s="1"/>
  <c r="AD551" i="9"/>
  <c r="AM551" i="9" s="1"/>
  <c r="AD552" i="9"/>
  <c r="AM552" i="9" s="1"/>
  <c r="AD553" i="9"/>
  <c r="AM553" i="9" s="1"/>
  <c r="AD554" i="9"/>
  <c r="AM554" i="9" s="1"/>
  <c r="AD555" i="9"/>
  <c r="AM555" i="9" s="1"/>
  <c r="AD556" i="9"/>
  <c r="AM556" i="9" s="1"/>
  <c r="AD557" i="9"/>
  <c r="AM557" i="9" s="1"/>
  <c r="AD558" i="9"/>
  <c r="AM558" i="9" s="1"/>
  <c r="AD559" i="9"/>
  <c r="AM559" i="9" s="1"/>
  <c r="AD560" i="9"/>
  <c r="AM560" i="9" s="1"/>
  <c r="AD561" i="9"/>
  <c r="AM561" i="9" s="1"/>
  <c r="AD562" i="9"/>
  <c r="AM562" i="9" s="1"/>
  <c r="AD563" i="9"/>
  <c r="AM563" i="9" s="1"/>
  <c r="AD564" i="9"/>
  <c r="AM564" i="9" s="1"/>
  <c r="AD565" i="9"/>
  <c r="AM565" i="9" s="1"/>
  <c r="AD566" i="9"/>
  <c r="AM566" i="9" s="1"/>
  <c r="AD567" i="9"/>
  <c r="AM567" i="9" s="1"/>
  <c r="AD568" i="9"/>
  <c r="AM568" i="9" s="1"/>
  <c r="AD569" i="9"/>
  <c r="AM569" i="9" s="1"/>
  <c r="AD570" i="9"/>
  <c r="AM570" i="9" s="1"/>
  <c r="AD571" i="9"/>
  <c r="AM571" i="9" s="1"/>
  <c r="AD572" i="9"/>
  <c r="AM572" i="9" s="1"/>
  <c r="AD573" i="9"/>
  <c r="AM573" i="9" s="1"/>
  <c r="AD574" i="9"/>
  <c r="AM574" i="9" s="1"/>
  <c r="AD575" i="9"/>
  <c r="AM575" i="9" s="1"/>
  <c r="AD576" i="9"/>
  <c r="AM576" i="9" s="1"/>
  <c r="AD577" i="9"/>
  <c r="AM577" i="9" s="1"/>
  <c r="AD578" i="9"/>
  <c r="AM578" i="9" s="1"/>
  <c r="AD579" i="9"/>
  <c r="AM579" i="9" s="1"/>
  <c r="AD580" i="9"/>
  <c r="AM580" i="9" s="1"/>
  <c r="AD581" i="9"/>
  <c r="AM581" i="9" s="1"/>
  <c r="AD582" i="9"/>
  <c r="AM582" i="9" s="1"/>
  <c r="AD583" i="9"/>
  <c r="AM583" i="9" s="1"/>
  <c r="AD584" i="9"/>
  <c r="AM584" i="9" s="1"/>
  <c r="AD585" i="9"/>
  <c r="AM585" i="9" s="1"/>
  <c r="AD586" i="9"/>
  <c r="AM586" i="9" s="1"/>
  <c r="AD587" i="9"/>
  <c r="AM587" i="9" s="1"/>
  <c r="AD588" i="9"/>
  <c r="AM588" i="9" s="1"/>
  <c r="AD589" i="9"/>
  <c r="AM589" i="9" s="1"/>
  <c r="AD590" i="9"/>
  <c r="AM590" i="9" s="1"/>
  <c r="AD591" i="9"/>
  <c r="AM591" i="9" s="1"/>
  <c r="AD592" i="9"/>
  <c r="AM592" i="9" s="1"/>
  <c r="AD593" i="9"/>
  <c r="AM593" i="9" s="1"/>
  <c r="AD594" i="9"/>
  <c r="AM594" i="9" s="1"/>
  <c r="AD595" i="9"/>
  <c r="AM595" i="9" s="1"/>
  <c r="AD596" i="9"/>
  <c r="AM596" i="9" s="1"/>
  <c r="AD597" i="9"/>
  <c r="AM597" i="9" s="1"/>
  <c r="AD598" i="9"/>
  <c r="AM598" i="9" s="1"/>
  <c r="AD599" i="9"/>
  <c r="AM599" i="9" s="1"/>
  <c r="AD600" i="9"/>
  <c r="AM600" i="9" s="1"/>
  <c r="AM601" i="9"/>
  <c r="AD602" i="9"/>
  <c r="AM602" i="9" s="1"/>
  <c r="AM603" i="9"/>
  <c r="AD604" i="9"/>
  <c r="AM604" i="9" s="1"/>
  <c r="AD605" i="9"/>
  <c r="AM605" i="9" s="1"/>
  <c r="AD606" i="9"/>
  <c r="AM606" i="9" s="1"/>
  <c r="AD607" i="9"/>
  <c r="AM607" i="9" s="1"/>
  <c r="AD608" i="9"/>
  <c r="AM608" i="9" s="1"/>
  <c r="AD609" i="9"/>
  <c r="AM609" i="9" s="1"/>
  <c r="AD610" i="9"/>
  <c r="AM610" i="9" s="1"/>
  <c r="AD611" i="9"/>
  <c r="AM611" i="9" s="1"/>
  <c r="AD612" i="9"/>
  <c r="AM612" i="9" s="1"/>
  <c r="AD613" i="9"/>
  <c r="AM613" i="9" s="1"/>
  <c r="AD614" i="9"/>
  <c r="AM614" i="9" s="1"/>
  <c r="AD615" i="9"/>
  <c r="AM615" i="9" s="1"/>
  <c r="AD616" i="9"/>
  <c r="AM616" i="9" s="1"/>
  <c r="AD617" i="9"/>
  <c r="AM617" i="9" s="1"/>
  <c r="AD618" i="9"/>
  <c r="AM618" i="9" s="1"/>
  <c r="AD619" i="9"/>
  <c r="AM619" i="9" s="1"/>
  <c r="AD620" i="9"/>
  <c r="AM620" i="9" s="1"/>
  <c r="AD621" i="9"/>
  <c r="AM621" i="9" s="1"/>
  <c r="AD622" i="9"/>
  <c r="AM622" i="9" s="1"/>
  <c r="AD623" i="9"/>
  <c r="AM623" i="9" s="1"/>
  <c r="AD624" i="9"/>
  <c r="AM624" i="9" s="1"/>
  <c r="AD625" i="9"/>
  <c r="AM625" i="9" s="1"/>
  <c r="AD626" i="9"/>
  <c r="AM626" i="9" s="1"/>
  <c r="AD627" i="9"/>
  <c r="AM627" i="9" s="1"/>
  <c r="AD628" i="9"/>
  <c r="AM628" i="9" s="1"/>
  <c r="AD629" i="9"/>
  <c r="AM629" i="9" s="1"/>
  <c r="AD630" i="9"/>
  <c r="AM630" i="9" s="1"/>
  <c r="AD631" i="9"/>
  <c r="AM631" i="9" s="1"/>
  <c r="AD632" i="9"/>
  <c r="AM632" i="9" s="1"/>
  <c r="AD633" i="9"/>
  <c r="AM633" i="9" s="1"/>
  <c r="AD634" i="9"/>
  <c r="AM634" i="9" s="1"/>
  <c r="AD635" i="9"/>
  <c r="AM635" i="9" s="1"/>
  <c r="AD636" i="9"/>
  <c r="AM636" i="9" s="1"/>
  <c r="AD637" i="9"/>
  <c r="AM637" i="9" s="1"/>
  <c r="AD638" i="9"/>
  <c r="AM638" i="9" s="1"/>
  <c r="AD639" i="9"/>
  <c r="AM639" i="9" s="1"/>
  <c r="AD640" i="9"/>
  <c r="AM640" i="9" s="1"/>
  <c r="AD641" i="9"/>
  <c r="AM641" i="9" s="1"/>
  <c r="AD642" i="9"/>
  <c r="AM642" i="9" s="1"/>
  <c r="AD643" i="9"/>
  <c r="AM643" i="9" s="1"/>
  <c r="AD644" i="9"/>
  <c r="AM644" i="9" s="1"/>
  <c r="AD645" i="9"/>
  <c r="AM645" i="9" s="1"/>
  <c r="AD646" i="9"/>
  <c r="AM646" i="9" s="1"/>
  <c r="AD647" i="9"/>
  <c r="AM647" i="9" s="1"/>
  <c r="AD648" i="9"/>
  <c r="AM648" i="9" s="1"/>
  <c r="AD649" i="9"/>
  <c r="AM649" i="9" s="1"/>
  <c r="AD650" i="9"/>
  <c r="AM650" i="9" s="1"/>
  <c r="AD651" i="9"/>
  <c r="AM651" i="9" s="1"/>
  <c r="AD652" i="9"/>
  <c r="AM652" i="9" s="1"/>
  <c r="AD653" i="9"/>
  <c r="AM653" i="9" s="1"/>
  <c r="AD654" i="9"/>
  <c r="AM654" i="9" s="1"/>
  <c r="AD655" i="9"/>
  <c r="AM655" i="9" s="1"/>
  <c r="AD656" i="9"/>
  <c r="AM656" i="9" s="1"/>
  <c r="AD657" i="9"/>
  <c r="AM657" i="9" s="1"/>
  <c r="AD658" i="9"/>
  <c r="AM658" i="9" s="1"/>
  <c r="AD659" i="9"/>
  <c r="AM659" i="9" s="1"/>
  <c r="AD660" i="9"/>
  <c r="AM660" i="9" s="1"/>
  <c r="AD661" i="9"/>
  <c r="AM661" i="9" s="1"/>
  <c r="AD662" i="9"/>
  <c r="AM662" i="9" s="1"/>
  <c r="AD663" i="9"/>
  <c r="AM663" i="9" s="1"/>
  <c r="AD664" i="9"/>
  <c r="AM664" i="9" s="1"/>
  <c r="AD665" i="9"/>
  <c r="AM665" i="9" s="1"/>
  <c r="AD666" i="9"/>
  <c r="AM666" i="9" s="1"/>
  <c r="AD667" i="9"/>
  <c r="AM667" i="9" s="1"/>
  <c r="AD668" i="9"/>
  <c r="AM668" i="9" s="1"/>
  <c r="AD669" i="9"/>
  <c r="AM669" i="9" s="1"/>
  <c r="AD670" i="9"/>
  <c r="AM670" i="9" s="1"/>
  <c r="AD671" i="9"/>
  <c r="AM671" i="9" s="1"/>
  <c r="AD672" i="9"/>
  <c r="AM672" i="9" s="1"/>
  <c r="AD673" i="9"/>
  <c r="AM673" i="9" s="1"/>
  <c r="AD674" i="9"/>
  <c r="AM674" i="9" s="1"/>
  <c r="AD675" i="9"/>
  <c r="AM675" i="9" s="1"/>
  <c r="AD676" i="9"/>
  <c r="AM676" i="9" s="1"/>
  <c r="AD677" i="9"/>
  <c r="AM677" i="9" s="1"/>
  <c r="AD678" i="9"/>
  <c r="AM678" i="9" s="1"/>
  <c r="AD679" i="9"/>
  <c r="AM679" i="9" s="1"/>
  <c r="AD680" i="9"/>
  <c r="AM680" i="9" s="1"/>
  <c r="AD681" i="9"/>
  <c r="AM681" i="9" s="1"/>
  <c r="AD682" i="9"/>
  <c r="AM682" i="9" s="1"/>
  <c r="AD683" i="9"/>
  <c r="AM683" i="9" s="1"/>
  <c r="AD684" i="9"/>
  <c r="AM684" i="9" s="1"/>
  <c r="AD685" i="9"/>
  <c r="AM685" i="9" s="1"/>
  <c r="AD686" i="9"/>
  <c r="AM686" i="9" s="1"/>
  <c r="AD687" i="9"/>
  <c r="AM687" i="9" s="1"/>
  <c r="AD688" i="9"/>
  <c r="AM688" i="9" s="1"/>
  <c r="AD689" i="9"/>
  <c r="AM689" i="9" s="1"/>
  <c r="AD690" i="9"/>
  <c r="AM690" i="9" s="1"/>
  <c r="AD691" i="9"/>
  <c r="AM691" i="9" s="1"/>
  <c r="AD692" i="9"/>
  <c r="AM692" i="9" s="1"/>
  <c r="AD693" i="9"/>
  <c r="AM693" i="9" s="1"/>
  <c r="AD694" i="9"/>
  <c r="AM694" i="9" s="1"/>
  <c r="AD695" i="9"/>
  <c r="AM695" i="9" s="1"/>
  <c r="AD696" i="9"/>
  <c r="AM696" i="9" s="1"/>
  <c r="AD697" i="9"/>
  <c r="AM697" i="9" s="1"/>
  <c r="AD698" i="9"/>
  <c r="AM698" i="9" s="1"/>
  <c r="AD699" i="9"/>
  <c r="AM699" i="9" s="1"/>
  <c r="AD700" i="9"/>
  <c r="AM700" i="9" s="1"/>
  <c r="AD701" i="9"/>
  <c r="AM701" i="9" s="1"/>
  <c r="AD702" i="9"/>
  <c r="AM702" i="9" s="1"/>
  <c r="AD703" i="9"/>
  <c r="AM703" i="9" s="1"/>
  <c r="AD704" i="9"/>
  <c r="AM704" i="9" s="1"/>
  <c r="AD705" i="9"/>
  <c r="AM705" i="9" s="1"/>
  <c r="AD706" i="9"/>
  <c r="AM706" i="9" s="1"/>
  <c r="AD707" i="9"/>
  <c r="AM707" i="9" s="1"/>
  <c r="AD708" i="9"/>
  <c r="AM708" i="9" s="1"/>
  <c r="AD709" i="9"/>
  <c r="AM709" i="9" s="1"/>
  <c r="AD710" i="9"/>
  <c r="AM710" i="9" s="1"/>
  <c r="AD711" i="9"/>
  <c r="AM711" i="9" s="1"/>
  <c r="AD712" i="9"/>
  <c r="AM712" i="9" s="1"/>
  <c r="AD713" i="9"/>
  <c r="AM713" i="9" s="1"/>
  <c r="AD714" i="9"/>
  <c r="AM714" i="9" s="1"/>
  <c r="AD715" i="9"/>
  <c r="AM715" i="9" s="1"/>
  <c r="AD716" i="9"/>
  <c r="AM716" i="9" s="1"/>
  <c r="AD717" i="9"/>
  <c r="AM717" i="9" s="1"/>
  <c r="AD718" i="9"/>
  <c r="AM718" i="9" s="1"/>
  <c r="AD719" i="9"/>
  <c r="AM719" i="9" s="1"/>
  <c r="AD720" i="9"/>
  <c r="AM720" i="9" s="1"/>
  <c r="AD721" i="9"/>
  <c r="AM721" i="9" s="1"/>
  <c r="AD722" i="9"/>
  <c r="AM722" i="9" s="1"/>
  <c r="AD723" i="9"/>
  <c r="AM723" i="9" s="1"/>
  <c r="AD724" i="9"/>
  <c r="AM724" i="9" s="1"/>
  <c r="AD725" i="9"/>
  <c r="AM725" i="9" s="1"/>
  <c r="AD726" i="9"/>
  <c r="AM726" i="9" s="1"/>
  <c r="AD727" i="9"/>
  <c r="AM727" i="9" s="1"/>
  <c r="AD728" i="9"/>
  <c r="AM728" i="9" s="1"/>
  <c r="AD729" i="9"/>
  <c r="AM729" i="9" s="1"/>
  <c r="AD730" i="9"/>
  <c r="AM730" i="9" s="1"/>
  <c r="AD731" i="9"/>
  <c r="AM731" i="9" s="1"/>
  <c r="AD732" i="9"/>
  <c r="AM732" i="9" s="1"/>
  <c r="AD733" i="9"/>
  <c r="AM733" i="9" s="1"/>
  <c r="AD734" i="9"/>
  <c r="AM734" i="9" s="1"/>
  <c r="AD735" i="9"/>
  <c r="AM735" i="9" s="1"/>
  <c r="AD736" i="9"/>
  <c r="AM736" i="9" s="1"/>
  <c r="AD737" i="9"/>
  <c r="AM737" i="9" s="1"/>
  <c r="AD738" i="9"/>
  <c r="AM738" i="9" s="1"/>
  <c r="AD739" i="9"/>
  <c r="AM739" i="9" s="1"/>
  <c r="AD740" i="9"/>
  <c r="AM740" i="9" s="1"/>
  <c r="AD741" i="9"/>
  <c r="AM741" i="9" s="1"/>
  <c r="AD742" i="9"/>
  <c r="AM742" i="9" s="1"/>
  <c r="AD743" i="9"/>
  <c r="AM743" i="9" s="1"/>
  <c r="AD744" i="9"/>
  <c r="AM744" i="9" s="1"/>
  <c r="AD745" i="9"/>
  <c r="AM745" i="9" s="1"/>
  <c r="AD746" i="9"/>
  <c r="AM746" i="9" s="1"/>
  <c r="AD747" i="9"/>
  <c r="AM747" i="9" s="1"/>
  <c r="AD748" i="9"/>
  <c r="AM748" i="9" s="1"/>
  <c r="AD749" i="9"/>
  <c r="AM749" i="9" s="1"/>
  <c r="AD750" i="9"/>
  <c r="AM750" i="9" s="1"/>
  <c r="AD751" i="9"/>
  <c r="AM751" i="9" s="1"/>
  <c r="AD752" i="9"/>
  <c r="AM752" i="9" s="1"/>
  <c r="AD753" i="9"/>
  <c r="AM753" i="9" s="1"/>
  <c r="AD754" i="9"/>
  <c r="AM754" i="9" s="1"/>
  <c r="AD755" i="9"/>
  <c r="AM755" i="9" s="1"/>
  <c r="AD756" i="9"/>
  <c r="AM756" i="9" s="1"/>
  <c r="AD757" i="9"/>
  <c r="AM757" i="9" s="1"/>
  <c r="AD758" i="9"/>
  <c r="AM758" i="9" s="1"/>
  <c r="AD759" i="9"/>
  <c r="AM759" i="9" s="1"/>
  <c r="AD760" i="9"/>
  <c r="AM760" i="9" s="1"/>
  <c r="AD761" i="9"/>
  <c r="AM761" i="9" s="1"/>
  <c r="AD762" i="9"/>
  <c r="AM762" i="9" s="1"/>
  <c r="AD763" i="9"/>
  <c r="AM763" i="9" s="1"/>
  <c r="AD764" i="9"/>
  <c r="AM764" i="9" s="1"/>
  <c r="AD765" i="9"/>
  <c r="AM765" i="9" s="1"/>
  <c r="AD766" i="9"/>
  <c r="AM766" i="9" s="1"/>
  <c r="AD767" i="9"/>
  <c r="AM767" i="9" s="1"/>
  <c r="AD768" i="9"/>
  <c r="AM768" i="9" s="1"/>
  <c r="AD769" i="9"/>
  <c r="AM769" i="9" s="1"/>
  <c r="AD770" i="9"/>
  <c r="AM770" i="9" s="1"/>
  <c r="AD771" i="9"/>
  <c r="AM771" i="9" s="1"/>
  <c r="AD772" i="9"/>
  <c r="AM772" i="9" s="1"/>
  <c r="AD773" i="9"/>
  <c r="AM773" i="9" s="1"/>
  <c r="AD774" i="9"/>
  <c r="AM774" i="9" s="1"/>
  <c r="AD775" i="9"/>
  <c r="AM775" i="9" s="1"/>
  <c r="AD776" i="9"/>
  <c r="AM776" i="9" s="1"/>
  <c r="AD777" i="9"/>
  <c r="AM777" i="9" s="1"/>
  <c r="AD778" i="9"/>
  <c r="AM778" i="9" s="1"/>
  <c r="AD779" i="9"/>
  <c r="AM779" i="9" s="1"/>
  <c r="AD780" i="9"/>
  <c r="AM780" i="9" s="1"/>
  <c r="AD781" i="9"/>
  <c r="AM781" i="9" s="1"/>
  <c r="AD782" i="9"/>
  <c r="AM782" i="9" s="1"/>
  <c r="AD783" i="9"/>
  <c r="AM783" i="9" s="1"/>
  <c r="AD784" i="9"/>
  <c r="AM784" i="9" s="1"/>
  <c r="AD785" i="9"/>
  <c r="AM785" i="9" s="1"/>
  <c r="AD786" i="9"/>
  <c r="AM786" i="9" s="1"/>
  <c r="AD787" i="9"/>
  <c r="AM787" i="9" s="1"/>
  <c r="AD788" i="9"/>
  <c r="AM788" i="9" s="1"/>
  <c r="AD789" i="9"/>
  <c r="AM789" i="9" s="1"/>
  <c r="AD790" i="9"/>
  <c r="AM790" i="9" s="1"/>
  <c r="AD791" i="9"/>
  <c r="AM791" i="9" s="1"/>
  <c r="AD792" i="9"/>
  <c r="AM792" i="9" s="1"/>
  <c r="AD793" i="9"/>
  <c r="AM793" i="9" s="1"/>
  <c r="AD794" i="9"/>
  <c r="AM794" i="9" s="1"/>
  <c r="AD795" i="9"/>
  <c r="AM795" i="9" s="1"/>
  <c r="AD796" i="9"/>
  <c r="AM796" i="9" s="1"/>
  <c r="AD797" i="9"/>
  <c r="AM797" i="9" s="1"/>
  <c r="AD798" i="9"/>
  <c r="AM798" i="9" s="1"/>
  <c r="AD799" i="9"/>
  <c r="AM799" i="9" s="1"/>
  <c r="AD800" i="9"/>
  <c r="AM800" i="9" s="1"/>
  <c r="AD801" i="9"/>
  <c r="AM801" i="9" s="1"/>
  <c r="AD802" i="9"/>
  <c r="AM802" i="9" s="1"/>
  <c r="AD803" i="9"/>
  <c r="AM803" i="9" s="1"/>
  <c r="AD804" i="9"/>
  <c r="AM804" i="9" s="1"/>
  <c r="AD805" i="9"/>
  <c r="AM805" i="9" s="1"/>
  <c r="AD806" i="9"/>
  <c r="AM806" i="9" s="1"/>
  <c r="AD807" i="9"/>
  <c r="AM807" i="9" s="1"/>
  <c r="AD808" i="9"/>
  <c r="AM808" i="9" s="1"/>
  <c r="AD809" i="9"/>
  <c r="AM809" i="9" s="1"/>
  <c r="AD810" i="9"/>
  <c r="AM810" i="9" s="1"/>
  <c r="AD811" i="9"/>
  <c r="AM811" i="9" s="1"/>
  <c r="AD2" i="9"/>
  <c r="AM2" i="9" s="1"/>
  <c r="Z3" i="9"/>
  <c r="Z4" i="9"/>
  <c r="Z5" i="9"/>
  <c r="Z6" i="9"/>
  <c r="Z7" i="9"/>
  <c r="Z8" i="9"/>
  <c r="Z9"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Z44" i="9"/>
  <c r="Z45" i="9"/>
  <c r="Z46" i="9"/>
  <c r="Z47" i="9"/>
  <c r="Z48" i="9"/>
  <c r="Z49" i="9"/>
  <c r="Z51" i="9"/>
  <c r="Z52" i="9"/>
  <c r="Z53" i="9"/>
  <c r="Z54" i="9"/>
  <c r="Z56" i="9"/>
  <c r="Z57" i="9"/>
  <c r="Z58" i="9"/>
  <c r="Z59" i="9"/>
  <c r="Z61" i="9"/>
  <c r="Z62" i="9"/>
  <c r="Z63" i="9"/>
  <c r="Z64" i="9"/>
  <c r="Z65" i="9"/>
  <c r="Z66" i="9"/>
  <c r="Z67" i="9"/>
  <c r="Z68" i="9"/>
  <c r="Z69" i="9"/>
  <c r="Z70" i="9"/>
  <c r="Z71" i="9"/>
  <c r="Z72" i="9"/>
  <c r="Z73" i="9"/>
  <c r="Z74" i="9"/>
  <c r="Z75" i="9"/>
  <c r="Z76" i="9"/>
  <c r="Z77" i="9"/>
  <c r="Z78" i="9"/>
  <c r="Z79" i="9"/>
  <c r="Z80" i="9"/>
  <c r="Z81" i="9"/>
  <c r="Z82" i="9"/>
  <c r="Z83" i="9"/>
  <c r="Z84" i="9"/>
  <c r="Z85" i="9"/>
  <c r="Z86" i="9"/>
  <c r="Z88" i="9"/>
  <c r="Z89" i="9"/>
  <c r="Z91" i="9"/>
  <c r="Z92" i="9"/>
  <c r="Z93" i="9"/>
  <c r="Z94" i="9"/>
  <c r="Z95" i="9"/>
  <c r="Z96" i="9"/>
  <c r="Z97" i="9"/>
  <c r="Z98" i="9"/>
  <c r="Z99" i="9"/>
  <c r="Z100" i="9"/>
  <c r="Z101" i="9"/>
  <c r="Z102" i="9"/>
  <c r="Z103" i="9"/>
  <c r="Z104" i="9"/>
  <c r="Z105" i="9"/>
  <c r="Z107" i="9"/>
  <c r="Z108" i="9"/>
  <c r="Z109" i="9"/>
  <c r="Z112" i="9"/>
  <c r="Z113" i="9"/>
  <c r="Z114" i="9"/>
  <c r="Z115" i="9"/>
  <c r="Z116" i="9"/>
  <c r="Z117" i="9"/>
  <c r="Z118" i="9"/>
  <c r="Z119" i="9"/>
  <c r="Z120" i="9"/>
  <c r="Z121" i="9"/>
  <c r="Z122" i="9"/>
  <c r="Z123" i="9"/>
  <c r="Z124" i="9"/>
  <c r="Z125" i="9"/>
  <c r="Z126" i="9"/>
  <c r="Z127" i="9"/>
  <c r="Z128" i="9"/>
  <c r="Z129" i="9"/>
  <c r="Z130" i="9"/>
  <c r="Z131" i="9"/>
  <c r="Z132" i="9"/>
  <c r="Z133" i="9"/>
  <c r="Z134" i="9"/>
  <c r="Z135" i="9"/>
  <c r="Z136" i="9"/>
  <c r="Z137" i="9"/>
  <c r="Z138" i="9"/>
  <c r="Z139" i="9"/>
  <c r="Z140" i="9"/>
  <c r="Z141" i="9"/>
  <c r="Z142" i="9"/>
  <c r="Z143" i="9"/>
  <c r="Z144" i="9"/>
  <c r="Z145" i="9"/>
  <c r="Z146" i="9"/>
  <c r="Z147" i="9"/>
  <c r="Z148" i="9"/>
  <c r="Z149" i="9"/>
  <c r="Z150" i="9"/>
  <c r="Z151" i="9"/>
  <c r="Z152" i="9"/>
  <c r="Z153" i="9"/>
  <c r="Z154" i="9"/>
  <c r="Z155" i="9"/>
  <c r="Z156" i="9"/>
  <c r="Z157" i="9"/>
  <c r="Z158" i="9"/>
  <c r="Z159" i="9"/>
  <c r="Z160" i="9"/>
  <c r="Z161" i="9"/>
  <c r="Z162" i="9"/>
  <c r="Z163" i="9"/>
  <c r="Z164" i="9"/>
  <c r="Z165" i="9"/>
  <c r="Z166" i="9"/>
  <c r="Z167" i="9"/>
  <c r="Z168" i="9"/>
  <c r="Z169" i="9"/>
  <c r="Z170" i="9"/>
  <c r="Z171" i="9"/>
  <c r="Z172" i="9"/>
  <c r="Z173" i="9"/>
  <c r="Z174" i="9"/>
  <c r="Z175" i="9"/>
  <c r="Z176" i="9"/>
  <c r="Z177" i="9"/>
  <c r="Z178" i="9"/>
  <c r="Z179" i="9"/>
  <c r="Z180" i="9"/>
  <c r="Z181" i="9"/>
  <c r="Z182" i="9"/>
  <c r="Z184" i="9"/>
  <c r="Z185" i="9"/>
  <c r="Z186" i="9"/>
  <c r="Z188" i="9"/>
  <c r="Z189" i="9"/>
  <c r="Z190" i="9"/>
  <c r="Z192" i="9"/>
  <c r="Z193" i="9"/>
  <c r="Z195" i="9"/>
  <c r="Z196" i="9"/>
  <c r="Z197" i="9"/>
  <c r="Z198" i="9"/>
  <c r="Z199" i="9"/>
  <c r="Z200" i="9"/>
  <c r="Z201" i="9"/>
  <c r="Z202" i="9"/>
  <c r="Z203" i="9"/>
  <c r="Z205" i="9"/>
  <c r="Z206" i="9"/>
  <c r="Z207" i="9"/>
  <c r="Z208" i="9"/>
  <c r="Z210" i="9"/>
  <c r="Z211" i="9"/>
  <c r="Z212" i="9"/>
  <c r="Z213" i="9"/>
  <c r="Z214" i="9"/>
  <c r="Z215" i="9"/>
  <c r="Z216" i="9"/>
  <c r="Z217" i="9"/>
  <c r="Z218" i="9"/>
  <c r="Z219" i="9"/>
  <c r="Z220" i="9"/>
  <c r="Z221" i="9"/>
  <c r="Z222" i="9"/>
  <c r="Z223" i="9"/>
  <c r="Z224" i="9"/>
  <c r="Z225" i="9"/>
  <c r="Z226" i="9"/>
  <c r="Z227" i="9"/>
  <c r="Z228" i="9"/>
  <c r="Z229" i="9"/>
  <c r="Z230" i="9"/>
  <c r="Z231" i="9"/>
  <c r="Z232" i="9"/>
  <c r="Z233" i="9"/>
  <c r="Z234" i="9"/>
  <c r="Z235" i="9"/>
  <c r="Z236" i="9"/>
  <c r="Z237" i="9"/>
  <c r="Z238" i="9"/>
  <c r="Z239" i="9"/>
  <c r="Z240" i="9"/>
  <c r="Z241" i="9"/>
  <c r="Z243" i="9"/>
  <c r="Z244" i="9"/>
  <c r="Z245" i="9"/>
  <c r="Z246" i="9"/>
  <c r="Z247" i="9"/>
  <c r="Z248" i="9"/>
  <c r="Z249" i="9"/>
  <c r="Z250" i="9"/>
  <c r="Z252" i="9"/>
  <c r="Z254" i="9"/>
  <c r="Z256" i="9"/>
  <c r="Z257" i="9"/>
  <c r="Z258" i="9"/>
  <c r="Z259" i="9"/>
  <c r="Z262" i="9"/>
  <c r="Z264" i="9"/>
  <c r="Z265" i="9"/>
  <c r="Z267" i="9"/>
  <c r="Z268" i="9"/>
  <c r="Z269" i="9"/>
  <c r="Z270" i="9"/>
  <c r="Z271" i="9"/>
  <c r="Z273" i="9"/>
  <c r="Z274" i="9"/>
  <c r="Z275" i="9"/>
  <c r="Z276" i="9"/>
  <c r="Z277" i="9"/>
  <c r="Z278" i="9"/>
  <c r="Z279" i="9"/>
  <c r="Z280" i="9"/>
  <c r="Z281" i="9"/>
  <c r="Z282" i="9"/>
  <c r="Z283" i="9"/>
  <c r="Z284" i="9"/>
  <c r="Z285" i="9"/>
  <c r="Z286" i="9"/>
  <c r="Z287" i="9"/>
  <c r="Z288" i="9"/>
  <c r="Z289" i="9"/>
  <c r="Z290" i="9"/>
  <c r="Z291" i="9"/>
  <c r="Z292" i="9"/>
  <c r="Z293" i="9"/>
  <c r="Z294" i="9"/>
  <c r="Z297" i="9"/>
  <c r="Z298" i="9"/>
  <c r="Z300" i="9"/>
  <c r="Z301" i="9"/>
  <c r="Z302" i="9"/>
  <c r="Z303" i="9"/>
  <c r="Z304" i="9"/>
  <c r="Z305" i="9"/>
  <c r="Z306" i="9"/>
  <c r="Z307" i="9"/>
  <c r="Z308" i="9"/>
  <c r="Z309" i="9"/>
  <c r="Z310" i="9"/>
  <c r="Z311" i="9"/>
  <c r="Z312" i="9"/>
  <c r="Z313" i="9"/>
  <c r="Z314" i="9"/>
  <c r="Z315" i="9"/>
  <c r="Z316" i="9"/>
  <c r="Z317" i="9"/>
  <c r="Z318" i="9"/>
  <c r="Z319" i="9"/>
  <c r="Z320" i="9"/>
  <c r="Z321" i="9"/>
  <c r="Z322" i="9"/>
  <c r="Z323" i="9"/>
  <c r="Z324" i="9"/>
  <c r="Z325" i="9"/>
  <c r="Z326" i="9"/>
  <c r="Z327" i="9"/>
  <c r="Z328" i="9"/>
  <c r="Z329" i="9"/>
  <c r="Z330" i="9"/>
  <c r="Z331" i="9"/>
  <c r="Z332" i="9"/>
  <c r="Z333" i="9"/>
  <c r="Z334" i="9"/>
  <c r="Z335" i="9"/>
  <c r="Z336" i="9"/>
  <c r="Z337" i="9"/>
  <c r="Z338" i="9"/>
  <c r="Z339" i="9"/>
  <c r="Z340" i="9"/>
  <c r="Z341" i="9"/>
  <c r="Z342" i="9"/>
  <c r="Z343" i="9"/>
  <c r="Z344" i="9"/>
  <c r="Z345" i="9"/>
  <c r="Z346" i="9"/>
  <c r="Z347" i="9"/>
  <c r="Z348" i="9"/>
  <c r="Z349" i="9"/>
  <c r="Z350" i="9"/>
  <c r="Z351" i="9"/>
  <c r="Z352" i="9"/>
  <c r="Z353" i="9"/>
  <c r="Z354" i="9"/>
  <c r="Z356" i="9"/>
  <c r="Z357" i="9"/>
  <c r="Z358" i="9"/>
  <c r="Z359" i="9"/>
  <c r="Z360" i="9"/>
  <c r="Z362" i="9"/>
  <c r="Z364" i="9"/>
  <c r="Z365" i="9"/>
  <c r="Z366" i="9"/>
  <c r="Z367" i="9"/>
  <c r="Z368" i="9"/>
  <c r="Z369" i="9"/>
  <c r="Z370" i="9"/>
  <c r="Z371" i="9"/>
  <c r="Z372" i="9"/>
  <c r="Z373" i="9"/>
  <c r="Z374" i="9"/>
  <c r="Z375" i="9"/>
  <c r="Z376" i="9"/>
  <c r="Z377" i="9"/>
  <c r="Z378" i="9"/>
  <c r="Z379" i="9"/>
  <c r="Z380" i="9"/>
  <c r="Z381" i="9"/>
  <c r="Z382" i="9"/>
  <c r="Z383" i="9"/>
  <c r="Z384" i="9"/>
  <c r="Z385" i="9"/>
  <c r="Z386" i="9"/>
  <c r="Z387" i="9"/>
  <c r="Z388" i="9"/>
  <c r="Z389" i="9"/>
  <c r="Z390" i="9"/>
  <c r="Z391" i="9"/>
  <c r="Z392" i="9"/>
  <c r="Z393" i="9"/>
  <c r="Z394" i="9"/>
  <c r="Z395" i="9"/>
  <c r="Z396" i="9"/>
  <c r="Z397" i="9"/>
  <c r="Z398" i="9"/>
  <c r="Z399" i="9"/>
  <c r="Z400" i="9"/>
  <c r="Z401" i="9"/>
  <c r="Z402" i="9"/>
  <c r="Z403" i="9"/>
  <c r="Z404" i="9"/>
  <c r="Z405" i="9"/>
  <c r="Z406" i="9"/>
  <c r="Z407" i="9"/>
  <c r="Z408" i="9"/>
  <c r="Z409" i="9"/>
  <c r="Z410" i="9"/>
  <c r="Z411" i="9"/>
  <c r="Z412" i="9"/>
  <c r="Z413" i="9"/>
  <c r="Z414" i="9"/>
  <c r="Z415" i="9"/>
  <c r="Z416" i="9"/>
  <c r="Z417" i="9"/>
  <c r="Z418" i="9"/>
  <c r="Z419" i="9"/>
  <c r="Z420" i="9"/>
  <c r="Z421" i="9"/>
  <c r="Z422" i="9"/>
  <c r="Z423" i="9"/>
  <c r="Z424" i="9"/>
  <c r="Z425" i="9"/>
  <c r="Z426" i="9"/>
  <c r="Z427" i="9"/>
  <c r="Z428" i="9"/>
  <c r="Z429" i="9"/>
  <c r="Z430" i="9"/>
  <c r="Z431" i="9"/>
  <c r="Z432" i="9"/>
  <c r="Z433" i="9"/>
  <c r="Z434" i="9"/>
  <c r="Z435" i="9"/>
  <c r="Z436" i="9"/>
  <c r="Z437" i="9"/>
  <c r="Z438" i="9"/>
  <c r="Z439" i="9"/>
  <c r="Z440" i="9"/>
  <c r="Z441" i="9"/>
  <c r="Z442" i="9"/>
  <c r="Z443" i="9"/>
  <c r="Z444" i="9"/>
  <c r="Z445" i="9"/>
  <c r="Z446" i="9"/>
  <c r="Z447" i="9"/>
  <c r="Z448" i="9"/>
  <c r="Z450" i="9"/>
  <c r="Z451" i="9"/>
  <c r="Z453" i="9"/>
  <c r="Z454" i="9"/>
  <c r="Z455" i="9"/>
  <c r="Z456" i="9"/>
  <c r="Z459" i="9"/>
  <c r="Z460" i="9"/>
  <c r="Z461" i="9"/>
  <c r="Z462" i="9"/>
  <c r="Z463" i="9"/>
  <c r="Z464" i="9"/>
  <c r="Z465" i="9"/>
  <c r="Z468" i="9"/>
  <c r="Z469" i="9"/>
  <c r="Z472" i="9"/>
  <c r="Z473" i="9"/>
  <c r="Z474" i="9"/>
  <c r="Z476" i="9"/>
  <c r="Z477" i="9"/>
  <c r="Z478" i="9"/>
  <c r="Z479" i="9"/>
  <c r="Z480" i="9"/>
  <c r="Z481" i="9"/>
  <c r="Z482" i="9"/>
  <c r="Z483" i="9"/>
  <c r="Z485" i="9"/>
  <c r="Z486" i="9"/>
  <c r="Z487" i="9"/>
  <c r="Z488" i="9"/>
  <c r="Z489" i="9"/>
  <c r="Z490" i="9"/>
  <c r="Z491" i="9"/>
  <c r="Z492" i="9"/>
  <c r="Z493" i="9"/>
  <c r="Z494" i="9"/>
  <c r="Z495" i="9"/>
  <c r="Z496" i="9"/>
  <c r="Z497" i="9"/>
  <c r="Z498" i="9"/>
  <c r="Z499" i="9"/>
  <c r="Z500" i="9"/>
  <c r="Z501" i="9"/>
  <c r="Z502" i="9"/>
  <c r="Z503" i="9"/>
  <c r="Z508" i="9"/>
  <c r="Z509" i="9"/>
  <c r="Z510" i="9"/>
  <c r="Z511" i="9"/>
  <c r="Z512" i="9"/>
  <c r="Z513" i="9"/>
  <c r="Z514" i="9"/>
  <c r="Z515" i="9"/>
  <c r="Z516" i="9"/>
  <c r="Z517" i="9"/>
  <c r="Z518" i="9"/>
  <c r="Z519" i="9"/>
  <c r="Z521" i="9"/>
  <c r="Z522" i="9"/>
  <c r="Z524" i="9"/>
  <c r="Z525" i="9"/>
  <c r="Z526" i="9"/>
  <c r="Z527" i="9"/>
  <c r="Z528" i="9"/>
  <c r="Z529" i="9"/>
  <c r="Z530" i="9"/>
  <c r="Z531" i="9"/>
  <c r="Z532" i="9"/>
  <c r="Z533" i="9"/>
  <c r="Z534" i="9"/>
  <c r="Z535" i="9"/>
  <c r="Z536" i="9"/>
  <c r="Z537" i="9"/>
  <c r="Z538" i="9"/>
  <c r="Z539" i="9"/>
  <c r="Z540" i="9"/>
  <c r="Z541" i="9"/>
  <c r="Z542" i="9"/>
  <c r="Z543" i="9"/>
  <c r="Z544" i="9"/>
  <c r="Z545" i="9"/>
  <c r="Z546" i="9"/>
  <c r="Z547" i="9"/>
  <c r="Z548" i="9"/>
  <c r="Z549" i="9"/>
  <c r="Z550" i="9"/>
  <c r="Z551" i="9"/>
  <c r="Z552" i="9"/>
  <c r="Z553" i="9"/>
  <c r="Z554" i="9"/>
  <c r="Z555" i="9"/>
  <c r="Z556" i="9"/>
  <c r="Z557" i="9"/>
  <c r="Z558" i="9"/>
  <c r="Z559" i="9"/>
  <c r="Z560" i="9"/>
  <c r="Z561" i="9"/>
  <c r="Z562" i="9"/>
  <c r="Z563" i="9"/>
  <c r="Z564" i="9"/>
  <c r="Z565" i="9"/>
  <c r="Z566" i="9"/>
  <c r="Z567" i="9"/>
  <c r="Z568" i="9"/>
  <c r="Z570" i="9"/>
  <c r="Z571" i="9"/>
  <c r="Z572" i="9"/>
  <c r="Z573" i="9"/>
  <c r="Z574" i="9"/>
  <c r="Z575" i="9"/>
  <c r="Z576" i="9"/>
  <c r="Z577" i="9"/>
  <c r="Z578" i="9"/>
  <c r="Z579" i="9"/>
  <c r="Z580" i="9"/>
  <c r="Z581" i="9"/>
  <c r="Z583" i="9"/>
  <c r="Z585" i="9"/>
  <c r="Z586" i="9"/>
  <c r="Z587" i="9"/>
  <c r="Z588" i="9"/>
  <c r="Z589" i="9"/>
  <c r="Z590" i="9"/>
  <c r="Z591" i="9"/>
  <c r="Z592" i="9"/>
  <c r="Z593" i="9"/>
  <c r="Z594" i="9"/>
  <c r="Z595" i="9"/>
  <c r="Z596" i="9"/>
  <c r="Z597" i="9"/>
  <c r="Z598" i="9"/>
  <c r="Z599" i="9"/>
  <c r="Z600" i="9"/>
  <c r="Z602" i="9"/>
  <c r="Z604" i="9"/>
  <c r="Z605" i="9"/>
  <c r="Z606" i="9"/>
  <c r="Z607" i="9"/>
  <c r="Z608" i="9"/>
  <c r="Z609" i="9"/>
  <c r="Z610" i="9"/>
  <c r="Z611" i="9"/>
  <c r="Z612" i="9"/>
  <c r="Z613" i="9"/>
  <c r="Z614" i="9"/>
  <c r="Z615" i="9"/>
  <c r="Z616" i="9"/>
  <c r="Z617" i="9"/>
  <c r="Z618" i="9"/>
  <c r="Z619" i="9"/>
  <c r="Z620" i="9"/>
  <c r="Z622" i="9"/>
  <c r="Z623" i="9"/>
  <c r="Z624" i="9"/>
  <c r="Z625" i="9"/>
  <c r="Z626" i="9"/>
  <c r="Z627" i="9"/>
  <c r="Z628" i="9"/>
  <c r="Z629" i="9"/>
  <c r="Z630" i="9"/>
  <c r="Z631" i="9"/>
  <c r="Z632" i="9"/>
  <c r="Z633" i="9"/>
  <c r="Z634" i="9"/>
  <c r="Z635" i="9"/>
  <c r="Z636" i="9"/>
  <c r="Z637" i="9"/>
  <c r="Z638" i="9"/>
  <c r="Z639" i="9"/>
  <c r="Z640" i="9"/>
  <c r="Z641" i="9"/>
  <c r="Z642" i="9"/>
  <c r="Z643" i="9"/>
  <c r="Z644" i="9"/>
  <c r="Z645" i="9"/>
  <c r="Z646" i="9"/>
  <c r="Z647" i="9"/>
  <c r="Z648" i="9"/>
  <c r="Z649" i="9"/>
  <c r="Z650" i="9"/>
  <c r="Z651" i="9"/>
  <c r="Z652" i="9"/>
  <c r="Z653" i="9"/>
  <c r="Z654" i="9"/>
  <c r="Z655" i="9"/>
  <c r="Z656" i="9"/>
  <c r="Z657" i="9"/>
  <c r="Z658" i="9"/>
  <c r="Z659" i="9"/>
  <c r="Z660" i="9"/>
  <c r="Z661" i="9"/>
  <c r="Z662" i="9"/>
  <c r="Z663" i="9"/>
  <c r="Z664" i="9"/>
  <c r="Z665" i="9"/>
  <c r="Z666" i="9"/>
  <c r="Z667" i="9"/>
  <c r="Z668" i="9"/>
  <c r="Z669" i="9"/>
  <c r="Z670" i="9"/>
  <c r="Z671" i="9"/>
  <c r="Z672" i="9"/>
  <c r="Z674" i="9"/>
  <c r="Z675" i="9"/>
  <c r="Z676" i="9"/>
  <c r="Z677" i="9"/>
  <c r="Z678" i="9"/>
  <c r="Z679" i="9"/>
  <c r="Z680" i="9"/>
  <c r="Z681" i="9"/>
  <c r="Z682" i="9"/>
  <c r="Z683" i="9"/>
  <c r="Z684" i="9"/>
  <c r="Z685" i="9"/>
  <c r="Z686" i="9"/>
  <c r="Z687" i="9"/>
  <c r="Z688" i="9"/>
  <c r="Z689" i="9"/>
  <c r="Z690" i="9"/>
  <c r="Z691" i="9"/>
  <c r="Z692" i="9"/>
  <c r="Z694" i="9"/>
  <c r="Z695" i="9"/>
  <c r="Z696" i="9"/>
  <c r="Z698" i="9"/>
  <c r="Z699" i="9"/>
  <c r="Z700" i="9"/>
  <c r="Z702" i="9"/>
  <c r="Z703" i="9"/>
  <c r="Z704" i="9"/>
  <c r="Z705" i="9"/>
  <c r="Z706" i="9"/>
  <c r="Z707" i="9"/>
  <c r="Z708" i="9"/>
  <c r="Z709" i="9"/>
  <c r="Z710" i="9"/>
  <c r="Z711" i="9"/>
  <c r="Z712" i="9"/>
  <c r="Z713" i="9"/>
  <c r="Z714" i="9"/>
  <c r="Z715" i="9"/>
  <c r="Z716" i="9"/>
  <c r="Z717" i="9"/>
  <c r="Z718" i="9"/>
  <c r="Z719" i="9"/>
  <c r="Z720" i="9"/>
  <c r="Z722" i="9"/>
  <c r="Z723" i="9"/>
  <c r="Z724" i="9"/>
  <c r="Z725" i="9"/>
  <c r="Z726" i="9"/>
  <c r="Z727" i="9"/>
  <c r="Z728" i="9"/>
  <c r="Z729" i="9"/>
  <c r="Z730" i="9"/>
  <c r="Z731" i="9"/>
  <c r="Z732" i="9"/>
  <c r="Z733" i="9"/>
  <c r="Z734" i="9"/>
  <c r="Z735" i="9"/>
  <c r="Z736" i="9"/>
  <c r="Z737" i="9"/>
  <c r="Z738" i="9"/>
  <c r="Z739" i="9"/>
  <c r="Z740" i="9"/>
  <c r="Z741" i="9"/>
  <c r="Z742" i="9"/>
  <c r="Z743" i="9"/>
  <c r="Z744" i="9"/>
  <c r="Z745" i="9"/>
  <c r="Z746" i="9"/>
  <c r="Z747" i="9"/>
  <c r="Z748" i="9"/>
  <c r="Z749" i="9"/>
  <c r="Z750" i="9"/>
  <c r="Z751" i="9"/>
  <c r="Z752" i="9"/>
  <c r="Z753" i="9"/>
  <c r="Z754" i="9"/>
  <c r="Z755" i="9"/>
  <c r="Z756" i="9"/>
  <c r="Z757" i="9"/>
  <c r="Z758" i="9"/>
  <c r="Z759" i="9"/>
  <c r="Z760" i="9"/>
  <c r="Z761" i="9"/>
  <c r="Z762" i="9"/>
  <c r="Z763" i="9"/>
  <c r="Z764" i="9"/>
  <c r="Z765" i="9"/>
  <c r="Z766" i="9"/>
  <c r="Z767" i="9"/>
  <c r="Z768" i="9"/>
  <c r="Z769" i="9"/>
  <c r="Z770" i="9"/>
  <c r="Z771" i="9"/>
  <c r="Z772" i="9"/>
  <c r="Z773" i="9"/>
  <c r="Z774" i="9"/>
  <c r="Z775" i="9"/>
  <c r="Z776" i="9"/>
  <c r="Z777" i="9"/>
  <c r="Z778" i="9"/>
  <c r="Z779" i="9"/>
  <c r="Z780" i="9"/>
  <c r="Z781" i="9"/>
  <c r="Z782" i="9"/>
  <c r="Z783" i="9"/>
  <c r="Z784" i="9"/>
  <c r="Z785" i="9"/>
  <c r="Z786" i="9"/>
  <c r="Z787" i="9"/>
  <c r="Z788" i="9"/>
  <c r="Z789" i="9"/>
  <c r="Z790" i="9"/>
  <c r="Z791" i="9"/>
  <c r="Z792" i="9"/>
  <c r="Z794" i="9"/>
  <c r="Z795" i="9"/>
  <c r="Z796" i="9"/>
  <c r="Z797" i="9"/>
  <c r="Z798" i="9"/>
  <c r="Z799" i="9"/>
  <c r="Z800" i="9"/>
  <c r="Z801" i="9"/>
  <c r="Z802" i="9"/>
  <c r="Z803" i="9"/>
  <c r="Z804" i="9"/>
  <c r="Z806" i="9"/>
  <c r="Z807" i="9"/>
  <c r="Z808" i="9"/>
  <c r="Z809" i="9"/>
  <c r="Z810" i="9"/>
  <c r="Z811" i="9"/>
  <c r="Z2" i="9"/>
  <c r="X3" i="9"/>
  <c r="X4" i="9"/>
  <c r="X5" i="9"/>
  <c r="X6" i="9"/>
  <c r="X7" i="9"/>
  <c r="X8" i="9"/>
  <c r="X9" i="9"/>
  <c r="X10" i="9"/>
  <c r="X11" i="9"/>
  <c r="X12" i="9"/>
  <c r="X13" i="9"/>
  <c r="X14" i="9"/>
  <c r="X15" i="9"/>
  <c r="X16" i="9"/>
  <c r="X17" i="9"/>
  <c r="X18" i="9"/>
  <c r="X19" i="9"/>
  <c r="X20" i="9"/>
  <c r="X21" i="9"/>
  <c r="X22" i="9"/>
  <c r="X23" i="9"/>
  <c r="X24" i="9"/>
  <c r="X25" i="9"/>
  <c r="X26" i="9"/>
  <c r="X27" i="9"/>
  <c r="X28" i="9"/>
  <c r="X29" i="9"/>
  <c r="X30" i="9"/>
  <c r="X31" i="9"/>
  <c r="X32" i="9"/>
  <c r="X33" i="9"/>
  <c r="X34" i="9"/>
  <c r="X35" i="9"/>
  <c r="X36" i="9"/>
  <c r="X37" i="9"/>
  <c r="X38" i="9"/>
  <c r="X39" i="9"/>
  <c r="X40" i="9"/>
  <c r="X41" i="9"/>
  <c r="X42" i="9"/>
  <c r="X43" i="9"/>
  <c r="X44" i="9"/>
  <c r="X45" i="9"/>
  <c r="X46" i="9"/>
  <c r="X47" i="9"/>
  <c r="X48" i="9"/>
  <c r="X49" i="9"/>
  <c r="X50" i="9"/>
  <c r="X51" i="9"/>
  <c r="X52" i="9"/>
  <c r="X53" i="9"/>
  <c r="X54" i="9"/>
  <c r="X55" i="9"/>
  <c r="X56" i="9"/>
  <c r="X57" i="9"/>
  <c r="X58" i="9"/>
  <c r="X59" i="9"/>
  <c r="X60" i="9"/>
  <c r="X61" i="9"/>
  <c r="X62" i="9"/>
  <c r="X63" i="9"/>
  <c r="X64" i="9"/>
  <c r="X65" i="9"/>
  <c r="X66" i="9"/>
  <c r="X67" i="9"/>
  <c r="X68" i="9"/>
  <c r="X69" i="9"/>
  <c r="X70" i="9"/>
  <c r="X71" i="9"/>
  <c r="X72" i="9"/>
  <c r="X73" i="9"/>
  <c r="X74" i="9"/>
  <c r="X75" i="9"/>
  <c r="X76" i="9"/>
  <c r="X77" i="9"/>
  <c r="X78" i="9"/>
  <c r="X79" i="9"/>
  <c r="X80" i="9"/>
  <c r="X81" i="9"/>
  <c r="X82" i="9"/>
  <c r="X83" i="9"/>
  <c r="X84" i="9"/>
  <c r="X85" i="9"/>
  <c r="X86" i="9"/>
  <c r="X87" i="9"/>
  <c r="X88" i="9"/>
  <c r="X89" i="9"/>
  <c r="X90" i="9"/>
  <c r="X91" i="9"/>
  <c r="X92" i="9"/>
  <c r="X93" i="9"/>
  <c r="X94" i="9"/>
  <c r="X95" i="9"/>
  <c r="X96" i="9"/>
  <c r="X97" i="9"/>
  <c r="X98" i="9"/>
  <c r="X99" i="9"/>
  <c r="X100" i="9"/>
  <c r="X101" i="9"/>
  <c r="X102" i="9"/>
  <c r="X103" i="9"/>
  <c r="X104" i="9"/>
  <c r="X105" i="9"/>
  <c r="X106" i="9"/>
  <c r="X107" i="9"/>
  <c r="X108" i="9"/>
  <c r="X109" i="9"/>
  <c r="X110" i="9"/>
  <c r="X111" i="9"/>
  <c r="X112" i="9"/>
  <c r="X113" i="9"/>
  <c r="X114" i="9"/>
  <c r="X115" i="9"/>
  <c r="X116" i="9"/>
  <c r="X117" i="9"/>
  <c r="X118" i="9"/>
  <c r="X119" i="9"/>
  <c r="X120" i="9"/>
  <c r="X121" i="9"/>
  <c r="X122" i="9"/>
  <c r="X123" i="9"/>
  <c r="X124" i="9"/>
  <c r="X125" i="9"/>
  <c r="X126" i="9"/>
  <c r="X127" i="9"/>
  <c r="X128" i="9"/>
  <c r="X129" i="9"/>
  <c r="X130" i="9"/>
  <c r="X131" i="9"/>
  <c r="X132" i="9"/>
  <c r="X133" i="9"/>
  <c r="X134" i="9"/>
  <c r="X135" i="9"/>
  <c r="X136" i="9"/>
  <c r="X137" i="9"/>
  <c r="X138" i="9"/>
  <c r="X139" i="9"/>
  <c r="X140" i="9"/>
  <c r="X141" i="9"/>
  <c r="X142" i="9"/>
  <c r="X143" i="9"/>
  <c r="X144" i="9"/>
  <c r="X145" i="9"/>
  <c r="X146" i="9"/>
  <c r="X147" i="9"/>
  <c r="X148" i="9"/>
  <c r="X149" i="9"/>
  <c r="X150" i="9"/>
  <c r="X151" i="9"/>
  <c r="X152" i="9"/>
  <c r="X153" i="9"/>
  <c r="X154" i="9"/>
  <c r="X155" i="9"/>
  <c r="X156" i="9"/>
  <c r="X157" i="9"/>
  <c r="X158" i="9"/>
  <c r="X159" i="9"/>
  <c r="X160" i="9"/>
  <c r="X161" i="9"/>
  <c r="X162" i="9"/>
  <c r="X163" i="9"/>
  <c r="X164" i="9"/>
  <c r="X165" i="9"/>
  <c r="X166" i="9"/>
  <c r="X167" i="9"/>
  <c r="X168" i="9"/>
  <c r="X169" i="9"/>
  <c r="X170" i="9"/>
  <c r="X171" i="9"/>
  <c r="X172" i="9"/>
  <c r="X173" i="9"/>
  <c r="X174" i="9"/>
  <c r="X175" i="9"/>
  <c r="X176" i="9"/>
  <c r="X177" i="9"/>
  <c r="X178" i="9"/>
  <c r="X179" i="9"/>
  <c r="X180" i="9"/>
  <c r="X181" i="9"/>
  <c r="X182" i="9"/>
  <c r="X183" i="9"/>
  <c r="X184" i="9"/>
  <c r="X185" i="9"/>
  <c r="X186" i="9"/>
  <c r="X187" i="9"/>
  <c r="X188" i="9"/>
  <c r="X189" i="9"/>
  <c r="X190" i="9"/>
  <c r="X191" i="9"/>
  <c r="X192" i="9"/>
  <c r="X193" i="9"/>
  <c r="X194" i="9"/>
  <c r="X195" i="9"/>
  <c r="X196" i="9"/>
  <c r="X197" i="9"/>
  <c r="X198" i="9"/>
  <c r="X199" i="9"/>
  <c r="X200" i="9"/>
  <c r="X201" i="9"/>
  <c r="X202" i="9"/>
  <c r="X203" i="9"/>
  <c r="X204" i="9"/>
  <c r="X205" i="9"/>
  <c r="X206" i="9"/>
  <c r="X207" i="9"/>
  <c r="X208" i="9"/>
  <c r="X209" i="9"/>
  <c r="X210" i="9"/>
  <c r="X211" i="9"/>
  <c r="X212" i="9"/>
  <c r="X213" i="9"/>
  <c r="X214" i="9"/>
  <c r="X215" i="9"/>
  <c r="X216" i="9"/>
  <c r="X217" i="9"/>
  <c r="X218" i="9"/>
  <c r="X219" i="9"/>
  <c r="X220" i="9"/>
  <c r="X221" i="9"/>
  <c r="X222" i="9"/>
  <c r="X223" i="9"/>
  <c r="X224" i="9"/>
  <c r="X225" i="9"/>
  <c r="X226" i="9"/>
  <c r="X227" i="9"/>
  <c r="X228" i="9"/>
  <c r="X229" i="9"/>
  <c r="X230" i="9"/>
  <c r="X231" i="9"/>
  <c r="X232" i="9"/>
  <c r="X233" i="9"/>
  <c r="X234" i="9"/>
  <c r="X235" i="9"/>
  <c r="X236" i="9"/>
  <c r="X237" i="9"/>
  <c r="X238" i="9"/>
  <c r="X239" i="9"/>
  <c r="X240" i="9"/>
  <c r="X241" i="9"/>
  <c r="X242" i="9"/>
  <c r="X243" i="9"/>
  <c r="X244" i="9"/>
  <c r="X245" i="9"/>
  <c r="X246" i="9"/>
  <c r="X247" i="9"/>
  <c r="X248" i="9"/>
  <c r="X249" i="9"/>
  <c r="X250" i="9"/>
  <c r="X251" i="9"/>
  <c r="X252" i="9"/>
  <c r="X253" i="9"/>
  <c r="X254" i="9"/>
  <c r="X255" i="9"/>
  <c r="X256" i="9"/>
  <c r="X257" i="9"/>
  <c r="X258" i="9"/>
  <c r="X259" i="9"/>
  <c r="X260" i="9"/>
  <c r="X261" i="9"/>
  <c r="X262" i="9"/>
  <c r="X263" i="9"/>
  <c r="X264" i="9"/>
  <c r="X265" i="9"/>
  <c r="X266" i="9"/>
  <c r="X267" i="9"/>
  <c r="X268" i="9"/>
  <c r="X269" i="9"/>
  <c r="X270" i="9"/>
  <c r="X271" i="9"/>
  <c r="X272" i="9"/>
  <c r="X273" i="9"/>
  <c r="X274" i="9"/>
  <c r="X275" i="9"/>
  <c r="X276" i="9"/>
  <c r="X277" i="9"/>
  <c r="X278" i="9"/>
  <c r="X279" i="9"/>
  <c r="X280" i="9"/>
  <c r="X281" i="9"/>
  <c r="X282" i="9"/>
  <c r="X283" i="9"/>
  <c r="X284" i="9"/>
  <c r="X285" i="9"/>
  <c r="X286" i="9"/>
  <c r="X287" i="9"/>
  <c r="X288" i="9"/>
  <c r="X289" i="9"/>
  <c r="X290" i="9"/>
  <c r="X291" i="9"/>
  <c r="X292" i="9"/>
  <c r="X293" i="9"/>
  <c r="X294" i="9"/>
  <c r="X295" i="9"/>
  <c r="X296" i="9"/>
  <c r="X297" i="9"/>
  <c r="X298" i="9"/>
  <c r="X299" i="9"/>
  <c r="X300" i="9"/>
  <c r="X301" i="9"/>
  <c r="X302" i="9"/>
  <c r="X303" i="9"/>
  <c r="X304" i="9"/>
  <c r="X305" i="9"/>
  <c r="X306" i="9"/>
  <c r="X307" i="9"/>
  <c r="X308" i="9"/>
  <c r="X309" i="9"/>
  <c r="X310" i="9"/>
  <c r="X311" i="9"/>
  <c r="X312" i="9"/>
  <c r="X313" i="9"/>
  <c r="X314" i="9"/>
  <c r="X315" i="9"/>
  <c r="X316" i="9"/>
  <c r="X317" i="9"/>
  <c r="X318" i="9"/>
  <c r="X319" i="9"/>
  <c r="X320" i="9"/>
  <c r="X321" i="9"/>
  <c r="X322" i="9"/>
  <c r="X323" i="9"/>
  <c r="X324" i="9"/>
  <c r="X325" i="9"/>
  <c r="X326" i="9"/>
  <c r="X327" i="9"/>
  <c r="X328" i="9"/>
  <c r="X329" i="9"/>
  <c r="X330" i="9"/>
  <c r="X331" i="9"/>
  <c r="X332" i="9"/>
  <c r="X333" i="9"/>
  <c r="X334" i="9"/>
  <c r="X335" i="9"/>
  <c r="X336" i="9"/>
  <c r="X337" i="9"/>
  <c r="X338" i="9"/>
  <c r="X339" i="9"/>
  <c r="X340" i="9"/>
  <c r="X341" i="9"/>
  <c r="X342" i="9"/>
  <c r="X343" i="9"/>
  <c r="X344" i="9"/>
  <c r="X345" i="9"/>
  <c r="X346" i="9"/>
  <c r="X347" i="9"/>
  <c r="X348" i="9"/>
  <c r="X349" i="9"/>
  <c r="X350" i="9"/>
  <c r="X351" i="9"/>
  <c r="X352" i="9"/>
  <c r="X353" i="9"/>
  <c r="X354" i="9"/>
  <c r="X355" i="9"/>
  <c r="X356" i="9"/>
  <c r="X357" i="9"/>
  <c r="X358" i="9"/>
  <c r="X359" i="9"/>
  <c r="X360" i="9"/>
  <c r="X361" i="9"/>
  <c r="X362" i="9"/>
  <c r="X363" i="9"/>
  <c r="X364" i="9"/>
  <c r="X365" i="9"/>
  <c r="X366" i="9"/>
  <c r="X367" i="9"/>
  <c r="X368" i="9"/>
  <c r="X369" i="9"/>
  <c r="X370" i="9"/>
  <c r="X371" i="9"/>
  <c r="X372" i="9"/>
  <c r="X373" i="9"/>
  <c r="X374" i="9"/>
  <c r="X375" i="9"/>
  <c r="X376" i="9"/>
  <c r="X377" i="9"/>
  <c r="X378" i="9"/>
  <c r="X379" i="9"/>
  <c r="X380" i="9"/>
  <c r="X381" i="9"/>
  <c r="X382" i="9"/>
  <c r="X383" i="9"/>
  <c r="X384" i="9"/>
  <c r="X385" i="9"/>
  <c r="X386" i="9"/>
  <c r="X387" i="9"/>
  <c r="X388" i="9"/>
  <c r="X389" i="9"/>
  <c r="X390" i="9"/>
  <c r="X391" i="9"/>
  <c r="X392" i="9"/>
  <c r="X393" i="9"/>
  <c r="X394" i="9"/>
  <c r="X395" i="9"/>
  <c r="X396" i="9"/>
  <c r="X397" i="9"/>
  <c r="X398" i="9"/>
  <c r="X399" i="9"/>
  <c r="X400" i="9"/>
  <c r="X401" i="9"/>
  <c r="X402" i="9"/>
  <c r="X403" i="9"/>
  <c r="X404" i="9"/>
  <c r="X405" i="9"/>
  <c r="X406" i="9"/>
  <c r="X407" i="9"/>
  <c r="X408" i="9"/>
  <c r="X409" i="9"/>
  <c r="X410" i="9"/>
  <c r="X411" i="9"/>
  <c r="X412" i="9"/>
  <c r="X413" i="9"/>
  <c r="X414" i="9"/>
  <c r="X415" i="9"/>
  <c r="X416" i="9"/>
  <c r="X417" i="9"/>
  <c r="X418" i="9"/>
  <c r="X419" i="9"/>
  <c r="X420" i="9"/>
  <c r="X421" i="9"/>
  <c r="X422" i="9"/>
  <c r="X423" i="9"/>
  <c r="X424" i="9"/>
  <c r="X425" i="9"/>
  <c r="X426" i="9"/>
  <c r="X427" i="9"/>
  <c r="X428" i="9"/>
  <c r="X429" i="9"/>
  <c r="X430" i="9"/>
  <c r="X431" i="9"/>
  <c r="X432" i="9"/>
  <c r="X433" i="9"/>
  <c r="X434" i="9"/>
  <c r="X435" i="9"/>
  <c r="X436" i="9"/>
  <c r="X437" i="9"/>
  <c r="X438" i="9"/>
  <c r="X439" i="9"/>
  <c r="X440" i="9"/>
  <c r="X441" i="9"/>
  <c r="X442" i="9"/>
  <c r="X443" i="9"/>
  <c r="X444" i="9"/>
  <c r="X445" i="9"/>
  <c r="X446" i="9"/>
  <c r="X447" i="9"/>
  <c r="X448" i="9"/>
  <c r="X449" i="9"/>
  <c r="X450" i="9"/>
  <c r="X451" i="9"/>
  <c r="X452" i="9"/>
  <c r="X453" i="9"/>
  <c r="X454" i="9"/>
  <c r="X455" i="9"/>
  <c r="X456" i="9"/>
  <c r="X457" i="9"/>
  <c r="X458" i="9"/>
  <c r="X459" i="9"/>
  <c r="X460" i="9"/>
  <c r="X461" i="9"/>
  <c r="X462" i="9"/>
  <c r="X463" i="9"/>
  <c r="X464" i="9"/>
  <c r="X465" i="9"/>
  <c r="X466" i="9"/>
  <c r="X467" i="9"/>
  <c r="X468" i="9"/>
  <c r="X469" i="9"/>
  <c r="X470" i="9"/>
  <c r="X471" i="9"/>
  <c r="X472" i="9"/>
  <c r="X473" i="9"/>
  <c r="X474" i="9"/>
  <c r="X475" i="9"/>
  <c r="X476" i="9"/>
  <c r="X477" i="9"/>
  <c r="X478" i="9"/>
  <c r="X479" i="9"/>
  <c r="X480" i="9"/>
  <c r="X481" i="9"/>
  <c r="X482" i="9"/>
  <c r="X483" i="9"/>
  <c r="X484" i="9"/>
  <c r="X485" i="9"/>
  <c r="X486" i="9"/>
  <c r="X487" i="9"/>
  <c r="X488" i="9"/>
  <c r="X489" i="9"/>
  <c r="X490" i="9"/>
  <c r="X491" i="9"/>
  <c r="X492" i="9"/>
  <c r="X493" i="9"/>
  <c r="X494" i="9"/>
  <c r="X495" i="9"/>
  <c r="X496" i="9"/>
  <c r="X497" i="9"/>
  <c r="X498" i="9"/>
  <c r="X499" i="9"/>
  <c r="X500" i="9"/>
  <c r="X501" i="9"/>
  <c r="X502" i="9"/>
  <c r="X503" i="9"/>
  <c r="X504" i="9"/>
  <c r="X505" i="9"/>
  <c r="X506" i="9"/>
  <c r="X507" i="9"/>
  <c r="X508" i="9"/>
  <c r="X509" i="9"/>
  <c r="X510" i="9"/>
  <c r="X511" i="9"/>
  <c r="X512" i="9"/>
  <c r="X513" i="9"/>
  <c r="X514" i="9"/>
  <c r="X515" i="9"/>
  <c r="X516" i="9"/>
  <c r="X517" i="9"/>
  <c r="X518" i="9"/>
  <c r="X519" i="9"/>
  <c r="X520" i="9"/>
  <c r="X521" i="9"/>
  <c r="X522" i="9"/>
  <c r="X523" i="9"/>
  <c r="X524" i="9"/>
  <c r="X525" i="9"/>
  <c r="X526" i="9"/>
  <c r="X527" i="9"/>
  <c r="X528" i="9"/>
  <c r="X529" i="9"/>
  <c r="X530" i="9"/>
  <c r="X531" i="9"/>
  <c r="X532" i="9"/>
  <c r="X533" i="9"/>
  <c r="X534" i="9"/>
  <c r="X535" i="9"/>
  <c r="X536" i="9"/>
  <c r="X537" i="9"/>
  <c r="X538" i="9"/>
  <c r="X539" i="9"/>
  <c r="X540" i="9"/>
  <c r="X541" i="9"/>
  <c r="X542" i="9"/>
  <c r="X543" i="9"/>
  <c r="X544" i="9"/>
  <c r="X545" i="9"/>
  <c r="X546" i="9"/>
  <c r="X547" i="9"/>
  <c r="X548" i="9"/>
  <c r="X549" i="9"/>
  <c r="X550" i="9"/>
  <c r="X551" i="9"/>
  <c r="X552" i="9"/>
  <c r="X553" i="9"/>
  <c r="X554" i="9"/>
  <c r="X555" i="9"/>
  <c r="X556" i="9"/>
  <c r="X557" i="9"/>
  <c r="X558" i="9"/>
  <c r="X559" i="9"/>
  <c r="X560" i="9"/>
  <c r="X561" i="9"/>
  <c r="X562" i="9"/>
  <c r="X563" i="9"/>
  <c r="X564" i="9"/>
  <c r="X565" i="9"/>
  <c r="X566" i="9"/>
  <c r="X567" i="9"/>
  <c r="X568" i="9"/>
  <c r="X569" i="9"/>
  <c r="X570" i="9"/>
  <c r="X571" i="9"/>
  <c r="X572" i="9"/>
  <c r="X573" i="9"/>
  <c r="X574" i="9"/>
  <c r="X575" i="9"/>
  <c r="X576" i="9"/>
  <c r="X577" i="9"/>
  <c r="X578" i="9"/>
  <c r="X579" i="9"/>
  <c r="X580" i="9"/>
  <c r="X581" i="9"/>
  <c r="X582" i="9"/>
  <c r="X583" i="9"/>
  <c r="X584" i="9"/>
  <c r="X585" i="9"/>
  <c r="X586" i="9"/>
  <c r="X587" i="9"/>
  <c r="X588" i="9"/>
  <c r="X589" i="9"/>
  <c r="X590" i="9"/>
  <c r="X591" i="9"/>
  <c r="X592" i="9"/>
  <c r="X593" i="9"/>
  <c r="X594" i="9"/>
  <c r="X595" i="9"/>
  <c r="X596" i="9"/>
  <c r="X597" i="9"/>
  <c r="X598" i="9"/>
  <c r="X599" i="9"/>
  <c r="X600" i="9"/>
  <c r="X601" i="9"/>
  <c r="X602" i="9"/>
  <c r="X603" i="9"/>
  <c r="X604" i="9"/>
  <c r="X605" i="9"/>
  <c r="X606" i="9"/>
  <c r="X607" i="9"/>
  <c r="X608" i="9"/>
  <c r="X609" i="9"/>
  <c r="X610" i="9"/>
  <c r="X611" i="9"/>
  <c r="X612" i="9"/>
  <c r="X613" i="9"/>
  <c r="X614" i="9"/>
  <c r="X615" i="9"/>
  <c r="X616" i="9"/>
  <c r="X617" i="9"/>
  <c r="X618" i="9"/>
  <c r="X619" i="9"/>
  <c r="X620" i="9"/>
  <c r="X621" i="9"/>
  <c r="X622" i="9"/>
  <c r="X623" i="9"/>
  <c r="X624" i="9"/>
  <c r="X625" i="9"/>
  <c r="X626" i="9"/>
  <c r="X627" i="9"/>
  <c r="X628" i="9"/>
  <c r="X629" i="9"/>
  <c r="X630" i="9"/>
  <c r="X631" i="9"/>
  <c r="X632" i="9"/>
  <c r="X633" i="9"/>
  <c r="X634" i="9"/>
  <c r="X635" i="9"/>
  <c r="X636" i="9"/>
  <c r="X637" i="9"/>
  <c r="X638" i="9"/>
  <c r="X639" i="9"/>
  <c r="X640" i="9"/>
  <c r="X641" i="9"/>
  <c r="X642" i="9"/>
  <c r="X643" i="9"/>
  <c r="X644" i="9"/>
  <c r="X645" i="9"/>
  <c r="X646" i="9"/>
  <c r="X647" i="9"/>
  <c r="X648" i="9"/>
  <c r="X649" i="9"/>
  <c r="X650" i="9"/>
  <c r="X651" i="9"/>
  <c r="X652" i="9"/>
  <c r="X653" i="9"/>
  <c r="X654" i="9"/>
  <c r="X655" i="9"/>
  <c r="X656" i="9"/>
  <c r="X657" i="9"/>
  <c r="X658" i="9"/>
  <c r="X659" i="9"/>
  <c r="X660" i="9"/>
  <c r="X661" i="9"/>
  <c r="X662" i="9"/>
  <c r="X663" i="9"/>
  <c r="X664" i="9"/>
  <c r="X665" i="9"/>
  <c r="X666" i="9"/>
  <c r="X667" i="9"/>
  <c r="X668" i="9"/>
  <c r="X669" i="9"/>
  <c r="X670" i="9"/>
  <c r="X671" i="9"/>
  <c r="X672" i="9"/>
  <c r="X673" i="9"/>
  <c r="X674" i="9"/>
  <c r="X675" i="9"/>
  <c r="X676" i="9"/>
  <c r="X677" i="9"/>
  <c r="X678" i="9"/>
  <c r="X679" i="9"/>
  <c r="X680" i="9"/>
  <c r="X681" i="9"/>
  <c r="X682" i="9"/>
  <c r="X683" i="9"/>
  <c r="X684" i="9"/>
  <c r="X685" i="9"/>
  <c r="X686" i="9"/>
  <c r="X687" i="9"/>
  <c r="X688" i="9"/>
  <c r="X689" i="9"/>
  <c r="X690" i="9"/>
  <c r="X691" i="9"/>
  <c r="X692" i="9"/>
  <c r="X693" i="9"/>
  <c r="X694" i="9"/>
  <c r="X695" i="9"/>
  <c r="X696" i="9"/>
  <c r="X697" i="9"/>
  <c r="X698" i="9"/>
  <c r="X699" i="9"/>
  <c r="X700" i="9"/>
  <c r="X701" i="9"/>
  <c r="X702" i="9"/>
  <c r="X703" i="9"/>
  <c r="X704" i="9"/>
  <c r="X705" i="9"/>
  <c r="X706" i="9"/>
  <c r="X707" i="9"/>
  <c r="X708" i="9"/>
  <c r="X709" i="9"/>
  <c r="X710" i="9"/>
  <c r="X711" i="9"/>
  <c r="X712" i="9"/>
  <c r="X713" i="9"/>
  <c r="X714" i="9"/>
  <c r="X715" i="9"/>
  <c r="X716" i="9"/>
  <c r="X717" i="9"/>
  <c r="X718" i="9"/>
  <c r="X719" i="9"/>
  <c r="X720" i="9"/>
  <c r="X721" i="9"/>
  <c r="X722" i="9"/>
  <c r="X723" i="9"/>
  <c r="X724" i="9"/>
  <c r="X725" i="9"/>
  <c r="X726" i="9"/>
  <c r="X727" i="9"/>
  <c r="X728" i="9"/>
  <c r="X729" i="9"/>
  <c r="X730" i="9"/>
  <c r="X731" i="9"/>
  <c r="X732" i="9"/>
  <c r="X733" i="9"/>
  <c r="X734" i="9"/>
  <c r="X735" i="9"/>
  <c r="X736" i="9"/>
  <c r="X737" i="9"/>
  <c r="X738" i="9"/>
  <c r="X739" i="9"/>
  <c r="X740" i="9"/>
  <c r="X741" i="9"/>
  <c r="X742" i="9"/>
  <c r="X743" i="9"/>
  <c r="X744" i="9"/>
  <c r="X745" i="9"/>
  <c r="X746" i="9"/>
  <c r="X747" i="9"/>
  <c r="X748" i="9"/>
  <c r="X749" i="9"/>
  <c r="X750" i="9"/>
  <c r="X751" i="9"/>
  <c r="X752" i="9"/>
  <c r="X753" i="9"/>
  <c r="X754" i="9"/>
  <c r="X755" i="9"/>
  <c r="X756" i="9"/>
  <c r="X757" i="9"/>
  <c r="X758" i="9"/>
  <c r="X759" i="9"/>
  <c r="X760" i="9"/>
  <c r="X761" i="9"/>
  <c r="X762" i="9"/>
  <c r="X763" i="9"/>
  <c r="X764" i="9"/>
  <c r="X765" i="9"/>
  <c r="X766" i="9"/>
  <c r="X767" i="9"/>
  <c r="X768" i="9"/>
  <c r="X769" i="9"/>
  <c r="X770" i="9"/>
  <c r="X771" i="9"/>
  <c r="X772" i="9"/>
  <c r="X773" i="9"/>
  <c r="X774" i="9"/>
  <c r="X775" i="9"/>
  <c r="X776" i="9"/>
  <c r="X777" i="9"/>
  <c r="X778" i="9"/>
  <c r="X779" i="9"/>
  <c r="X780" i="9"/>
  <c r="X781" i="9"/>
  <c r="X782" i="9"/>
  <c r="X783" i="9"/>
  <c r="X784" i="9"/>
  <c r="X785" i="9"/>
  <c r="X786" i="9"/>
  <c r="X787" i="9"/>
  <c r="X788" i="9"/>
  <c r="X789" i="9"/>
  <c r="X790" i="9"/>
  <c r="X791" i="9"/>
  <c r="X792" i="9"/>
  <c r="X793" i="9"/>
  <c r="X794" i="9"/>
  <c r="X795" i="9"/>
  <c r="X796" i="9"/>
  <c r="X797" i="9"/>
  <c r="X798" i="9"/>
  <c r="X799" i="9"/>
  <c r="X800" i="9"/>
  <c r="X801" i="9"/>
  <c r="X802" i="9"/>
  <c r="X803" i="9"/>
  <c r="X804" i="9"/>
  <c r="X805" i="9"/>
  <c r="X806" i="9"/>
  <c r="X807" i="9"/>
  <c r="X808" i="9"/>
  <c r="X809" i="9"/>
  <c r="X810" i="9"/>
  <c r="X811" i="9"/>
  <c r="X2" i="9"/>
  <c r="W3" i="9"/>
  <c r="W4" i="9"/>
  <c r="W5" i="9"/>
  <c r="W6" i="9"/>
  <c r="W7" i="9"/>
  <c r="W8" i="9"/>
  <c r="W9" i="9"/>
  <c r="W10" i="9"/>
  <c r="W11" i="9"/>
  <c r="W12" i="9"/>
  <c r="W13" i="9"/>
  <c r="W14" i="9"/>
  <c r="W1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36" i="9"/>
  <c r="W137" i="9"/>
  <c r="W138" i="9"/>
  <c r="W139" i="9"/>
  <c r="W140" i="9"/>
  <c r="W141" i="9"/>
  <c r="W142" i="9"/>
  <c r="W143" i="9"/>
  <c r="W144" i="9"/>
  <c r="W145" i="9"/>
  <c r="W146" i="9"/>
  <c r="W147" i="9"/>
  <c r="W148" i="9"/>
  <c r="W149" i="9"/>
  <c r="W150" i="9"/>
  <c r="W151" i="9"/>
  <c r="W152" i="9"/>
  <c r="W153" i="9"/>
  <c r="W154" i="9"/>
  <c r="W155" i="9"/>
  <c r="W156" i="9"/>
  <c r="W157" i="9"/>
  <c r="W158" i="9"/>
  <c r="W159" i="9"/>
  <c r="W160" i="9"/>
  <c r="W161" i="9"/>
  <c r="W162" i="9"/>
  <c r="W163" i="9"/>
  <c r="W164" i="9"/>
  <c r="W165" i="9"/>
  <c r="W166" i="9"/>
  <c r="W167" i="9"/>
  <c r="W168" i="9"/>
  <c r="W169" i="9"/>
  <c r="W170" i="9"/>
  <c r="W171" i="9"/>
  <c r="W172" i="9"/>
  <c r="W173" i="9"/>
  <c r="W174" i="9"/>
  <c r="W175" i="9"/>
  <c r="W176" i="9"/>
  <c r="W177" i="9"/>
  <c r="W178" i="9"/>
  <c r="W179" i="9"/>
  <c r="W180" i="9"/>
  <c r="W181" i="9"/>
  <c r="W182" i="9"/>
  <c r="W183" i="9"/>
  <c r="W184" i="9"/>
  <c r="W185" i="9"/>
  <c r="W186" i="9"/>
  <c r="W187" i="9"/>
  <c r="W188" i="9"/>
  <c r="W189" i="9"/>
  <c r="W190" i="9"/>
  <c r="W191" i="9"/>
  <c r="W192" i="9"/>
  <c r="W193" i="9"/>
  <c r="W194" i="9"/>
  <c r="W195" i="9"/>
  <c r="W196" i="9"/>
  <c r="W197" i="9"/>
  <c r="W198" i="9"/>
  <c r="W199" i="9"/>
  <c r="W200" i="9"/>
  <c r="W201" i="9"/>
  <c r="W202" i="9"/>
  <c r="W203" i="9"/>
  <c r="W204" i="9"/>
  <c r="W205" i="9"/>
  <c r="W206" i="9"/>
  <c r="W207" i="9"/>
  <c r="W208" i="9"/>
  <c r="W209" i="9"/>
  <c r="W210" i="9"/>
  <c r="W211" i="9"/>
  <c r="W212" i="9"/>
  <c r="W213" i="9"/>
  <c r="W214" i="9"/>
  <c r="W215" i="9"/>
  <c r="W216" i="9"/>
  <c r="W217" i="9"/>
  <c r="W218" i="9"/>
  <c r="W219" i="9"/>
  <c r="W220" i="9"/>
  <c r="W221" i="9"/>
  <c r="W222" i="9"/>
  <c r="W223" i="9"/>
  <c r="W224" i="9"/>
  <c r="W225" i="9"/>
  <c r="W226" i="9"/>
  <c r="W227" i="9"/>
  <c r="W228" i="9"/>
  <c r="W229" i="9"/>
  <c r="W230" i="9"/>
  <c r="W231" i="9"/>
  <c r="W232" i="9"/>
  <c r="W233" i="9"/>
  <c r="W234" i="9"/>
  <c r="W235" i="9"/>
  <c r="W236" i="9"/>
  <c r="W237" i="9"/>
  <c r="W238" i="9"/>
  <c r="W239" i="9"/>
  <c r="W240" i="9"/>
  <c r="W241" i="9"/>
  <c r="W242" i="9"/>
  <c r="W243" i="9"/>
  <c r="W244" i="9"/>
  <c r="W245" i="9"/>
  <c r="W246" i="9"/>
  <c r="W247" i="9"/>
  <c r="W248" i="9"/>
  <c r="W249" i="9"/>
  <c r="W250" i="9"/>
  <c r="W251" i="9"/>
  <c r="W252" i="9"/>
  <c r="W253" i="9"/>
  <c r="W254" i="9"/>
  <c r="W255" i="9"/>
  <c r="W256" i="9"/>
  <c r="W257" i="9"/>
  <c r="W258" i="9"/>
  <c r="W259" i="9"/>
  <c r="W260" i="9"/>
  <c r="W261" i="9"/>
  <c r="W262" i="9"/>
  <c r="W263" i="9"/>
  <c r="W264" i="9"/>
  <c r="W265" i="9"/>
  <c r="W266" i="9"/>
  <c r="W267" i="9"/>
  <c r="W268" i="9"/>
  <c r="W269" i="9"/>
  <c r="W270" i="9"/>
  <c r="W271" i="9"/>
  <c r="W272" i="9"/>
  <c r="W273" i="9"/>
  <c r="W274" i="9"/>
  <c r="W275" i="9"/>
  <c r="W276" i="9"/>
  <c r="W277" i="9"/>
  <c r="W278" i="9"/>
  <c r="W279" i="9"/>
  <c r="W280" i="9"/>
  <c r="W281" i="9"/>
  <c r="W282" i="9"/>
  <c r="W283" i="9"/>
  <c r="W284" i="9"/>
  <c r="W285" i="9"/>
  <c r="W286" i="9"/>
  <c r="W287" i="9"/>
  <c r="W288" i="9"/>
  <c r="W289" i="9"/>
  <c r="W290" i="9"/>
  <c r="W291" i="9"/>
  <c r="W292" i="9"/>
  <c r="W293" i="9"/>
  <c r="W294" i="9"/>
  <c r="W295" i="9"/>
  <c r="W296" i="9"/>
  <c r="W297" i="9"/>
  <c r="W298" i="9"/>
  <c r="W299" i="9"/>
  <c r="W300" i="9"/>
  <c r="W301" i="9"/>
  <c r="W302" i="9"/>
  <c r="W303" i="9"/>
  <c r="W304" i="9"/>
  <c r="W305" i="9"/>
  <c r="W306" i="9"/>
  <c r="W307" i="9"/>
  <c r="W308" i="9"/>
  <c r="W309" i="9"/>
  <c r="W310" i="9"/>
  <c r="W311" i="9"/>
  <c r="W312" i="9"/>
  <c r="W313" i="9"/>
  <c r="W314" i="9"/>
  <c r="W315" i="9"/>
  <c r="W316" i="9"/>
  <c r="W317" i="9"/>
  <c r="W318" i="9"/>
  <c r="W319" i="9"/>
  <c r="W320" i="9"/>
  <c r="W321" i="9"/>
  <c r="W322" i="9"/>
  <c r="W323" i="9"/>
  <c r="W324" i="9"/>
  <c r="W325" i="9"/>
  <c r="W326" i="9"/>
  <c r="W327" i="9"/>
  <c r="W328" i="9"/>
  <c r="W329" i="9"/>
  <c r="W330" i="9"/>
  <c r="W331" i="9"/>
  <c r="W332" i="9"/>
  <c r="W333" i="9"/>
  <c r="W334" i="9"/>
  <c r="W335" i="9"/>
  <c r="W336" i="9"/>
  <c r="W337" i="9"/>
  <c r="W338" i="9"/>
  <c r="W339" i="9"/>
  <c r="W340" i="9"/>
  <c r="W341" i="9"/>
  <c r="W342" i="9"/>
  <c r="W343" i="9"/>
  <c r="W344" i="9"/>
  <c r="W345" i="9"/>
  <c r="W346" i="9"/>
  <c r="W347" i="9"/>
  <c r="W348" i="9"/>
  <c r="W349" i="9"/>
  <c r="W350" i="9"/>
  <c r="W351" i="9"/>
  <c r="W352" i="9"/>
  <c r="W353" i="9"/>
  <c r="W354" i="9"/>
  <c r="W355" i="9"/>
  <c r="W356" i="9"/>
  <c r="W357" i="9"/>
  <c r="W358" i="9"/>
  <c r="W359" i="9"/>
  <c r="W360" i="9"/>
  <c r="W361" i="9"/>
  <c r="W362" i="9"/>
  <c r="W363" i="9"/>
  <c r="W364" i="9"/>
  <c r="W365" i="9"/>
  <c r="W366" i="9"/>
  <c r="W367" i="9"/>
  <c r="W368" i="9"/>
  <c r="W369" i="9"/>
  <c r="W370" i="9"/>
  <c r="W371" i="9"/>
  <c r="W372" i="9"/>
  <c r="W373" i="9"/>
  <c r="W374" i="9"/>
  <c r="W375" i="9"/>
  <c r="W376" i="9"/>
  <c r="W377" i="9"/>
  <c r="W378" i="9"/>
  <c r="W379" i="9"/>
  <c r="W380" i="9"/>
  <c r="W381" i="9"/>
  <c r="W382" i="9"/>
  <c r="W383" i="9"/>
  <c r="W384" i="9"/>
  <c r="W385" i="9"/>
  <c r="W386" i="9"/>
  <c r="W387" i="9"/>
  <c r="W388" i="9"/>
  <c r="W389" i="9"/>
  <c r="W390" i="9"/>
  <c r="W391" i="9"/>
  <c r="W392" i="9"/>
  <c r="W393" i="9"/>
  <c r="W394" i="9"/>
  <c r="W395" i="9"/>
  <c r="W396" i="9"/>
  <c r="W397" i="9"/>
  <c r="W398" i="9"/>
  <c r="W399" i="9"/>
  <c r="W400" i="9"/>
  <c r="W401" i="9"/>
  <c r="W402" i="9"/>
  <c r="W403" i="9"/>
  <c r="W404" i="9"/>
  <c r="W405" i="9"/>
  <c r="W406" i="9"/>
  <c r="W407" i="9"/>
  <c r="W408" i="9"/>
  <c r="W409" i="9"/>
  <c r="W410" i="9"/>
  <c r="W411" i="9"/>
  <c r="W412" i="9"/>
  <c r="W413" i="9"/>
  <c r="W414" i="9"/>
  <c r="W415" i="9"/>
  <c r="W416" i="9"/>
  <c r="W417" i="9"/>
  <c r="W418" i="9"/>
  <c r="W419" i="9"/>
  <c r="W420" i="9"/>
  <c r="W421" i="9"/>
  <c r="W422" i="9"/>
  <c r="W423" i="9"/>
  <c r="W424" i="9"/>
  <c r="W425" i="9"/>
  <c r="W426" i="9"/>
  <c r="W427" i="9"/>
  <c r="W428" i="9"/>
  <c r="W429" i="9"/>
  <c r="W430" i="9"/>
  <c r="W431" i="9"/>
  <c r="W432" i="9"/>
  <c r="W433" i="9"/>
  <c r="W434" i="9"/>
  <c r="W435" i="9"/>
  <c r="W436" i="9"/>
  <c r="W437" i="9"/>
  <c r="W438" i="9"/>
  <c r="W439" i="9"/>
  <c r="W440" i="9"/>
  <c r="W441" i="9"/>
  <c r="W442" i="9"/>
  <c r="W443" i="9"/>
  <c r="W444" i="9"/>
  <c r="W445" i="9"/>
  <c r="W446" i="9"/>
  <c r="W447" i="9"/>
  <c r="W448" i="9"/>
  <c r="W449" i="9"/>
  <c r="W450" i="9"/>
  <c r="W451" i="9"/>
  <c r="W452" i="9"/>
  <c r="W453" i="9"/>
  <c r="W454" i="9"/>
  <c r="W455" i="9"/>
  <c r="W456" i="9"/>
  <c r="W457" i="9"/>
  <c r="W458" i="9"/>
  <c r="W459" i="9"/>
  <c r="W460" i="9"/>
  <c r="W461" i="9"/>
  <c r="W462" i="9"/>
  <c r="W463" i="9"/>
  <c r="W464" i="9"/>
  <c r="W465" i="9"/>
  <c r="W466" i="9"/>
  <c r="W467" i="9"/>
  <c r="W468" i="9"/>
  <c r="W469" i="9"/>
  <c r="W470" i="9"/>
  <c r="W471" i="9"/>
  <c r="W472" i="9"/>
  <c r="W473" i="9"/>
  <c r="W474" i="9"/>
  <c r="W475" i="9"/>
  <c r="W476" i="9"/>
  <c r="W477" i="9"/>
  <c r="W478" i="9"/>
  <c r="W479" i="9"/>
  <c r="W480" i="9"/>
  <c r="W481" i="9"/>
  <c r="W482" i="9"/>
  <c r="W483" i="9"/>
  <c r="W484" i="9"/>
  <c r="W485" i="9"/>
  <c r="W486" i="9"/>
  <c r="W487" i="9"/>
  <c r="W488" i="9"/>
  <c r="W489" i="9"/>
  <c r="W490" i="9"/>
  <c r="W491" i="9"/>
  <c r="W492" i="9"/>
  <c r="W493" i="9"/>
  <c r="W494" i="9"/>
  <c r="W495" i="9"/>
  <c r="W496" i="9"/>
  <c r="W497" i="9"/>
  <c r="W498" i="9"/>
  <c r="W499" i="9"/>
  <c r="W500" i="9"/>
  <c r="W501" i="9"/>
  <c r="W502" i="9"/>
  <c r="W503" i="9"/>
  <c r="W504" i="9"/>
  <c r="W505" i="9"/>
  <c r="W506" i="9"/>
  <c r="W507" i="9"/>
  <c r="W508" i="9"/>
  <c r="W509" i="9"/>
  <c r="W510" i="9"/>
  <c r="W511" i="9"/>
  <c r="W512" i="9"/>
  <c r="W513" i="9"/>
  <c r="W514" i="9"/>
  <c r="W515" i="9"/>
  <c r="W516" i="9"/>
  <c r="W517" i="9"/>
  <c r="W518" i="9"/>
  <c r="W519" i="9"/>
  <c r="W520" i="9"/>
  <c r="W521" i="9"/>
  <c r="W522" i="9"/>
  <c r="W523" i="9"/>
  <c r="W524" i="9"/>
  <c r="W525" i="9"/>
  <c r="W526" i="9"/>
  <c r="W527" i="9"/>
  <c r="W528" i="9"/>
  <c r="W529" i="9"/>
  <c r="W530" i="9"/>
  <c r="W531" i="9"/>
  <c r="W532" i="9"/>
  <c r="W533" i="9"/>
  <c r="W534" i="9"/>
  <c r="W535" i="9"/>
  <c r="W536" i="9"/>
  <c r="W537" i="9"/>
  <c r="W538" i="9"/>
  <c r="W539" i="9"/>
  <c r="W540" i="9"/>
  <c r="W541" i="9"/>
  <c r="W542" i="9"/>
  <c r="W543" i="9"/>
  <c r="W544" i="9"/>
  <c r="W545" i="9"/>
  <c r="W546" i="9"/>
  <c r="W547" i="9"/>
  <c r="W548" i="9"/>
  <c r="W549" i="9"/>
  <c r="W550" i="9"/>
  <c r="W551" i="9"/>
  <c r="W552" i="9"/>
  <c r="W553" i="9"/>
  <c r="W554" i="9"/>
  <c r="W555" i="9"/>
  <c r="W556" i="9"/>
  <c r="W557" i="9"/>
  <c r="W558" i="9"/>
  <c r="W559" i="9"/>
  <c r="W560" i="9"/>
  <c r="W561" i="9"/>
  <c r="W562" i="9"/>
  <c r="W563" i="9"/>
  <c r="W564" i="9"/>
  <c r="W565" i="9"/>
  <c r="W566" i="9"/>
  <c r="W567" i="9"/>
  <c r="W568" i="9"/>
  <c r="W569" i="9"/>
  <c r="W570" i="9"/>
  <c r="W571" i="9"/>
  <c r="W572" i="9"/>
  <c r="W573" i="9"/>
  <c r="W574" i="9"/>
  <c r="W575" i="9"/>
  <c r="W576" i="9"/>
  <c r="W577" i="9"/>
  <c r="W578" i="9"/>
  <c r="W579" i="9"/>
  <c r="W580" i="9"/>
  <c r="W581" i="9"/>
  <c r="W582" i="9"/>
  <c r="W583" i="9"/>
  <c r="W584" i="9"/>
  <c r="W585" i="9"/>
  <c r="W586" i="9"/>
  <c r="W587" i="9"/>
  <c r="W588" i="9"/>
  <c r="W589" i="9"/>
  <c r="W590" i="9"/>
  <c r="W591" i="9"/>
  <c r="W592" i="9"/>
  <c r="W593" i="9"/>
  <c r="W594" i="9"/>
  <c r="W595" i="9"/>
  <c r="W596" i="9"/>
  <c r="W597" i="9"/>
  <c r="W598" i="9"/>
  <c r="W599" i="9"/>
  <c r="W600" i="9"/>
  <c r="W601" i="9"/>
  <c r="W602" i="9"/>
  <c r="W603" i="9"/>
  <c r="W604" i="9"/>
  <c r="W605" i="9"/>
  <c r="W606" i="9"/>
  <c r="W607" i="9"/>
  <c r="W608" i="9"/>
  <c r="W609" i="9"/>
  <c r="W610" i="9"/>
  <c r="W611" i="9"/>
  <c r="W612" i="9"/>
  <c r="W613" i="9"/>
  <c r="W614" i="9"/>
  <c r="W615" i="9"/>
  <c r="W616" i="9"/>
  <c r="W617" i="9"/>
  <c r="W618" i="9"/>
  <c r="W619" i="9"/>
  <c r="W620" i="9"/>
  <c r="W621" i="9"/>
  <c r="W622" i="9"/>
  <c r="W623" i="9"/>
  <c r="W624" i="9"/>
  <c r="W625" i="9"/>
  <c r="W626" i="9"/>
  <c r="W627" i="9"/>
  <c r="W628" i="9"/>
  <c r="W629" i="9"/>
  <c r="W630" i="9"/>
  <c r="W631" i="9"/>
  <c r="W632" i="9"/>
  <c r="W633" i="9"/>
  <c r="W634" i="9"/>
  <c r="W635" i="9"/>
  <c r="W636" i="9"/>
  <c r="W637" i="9"/>
  <c r="W638" i="9"/>
  <c r="W639" i="9"/>
  <c r="W640" i="9"/>
  <c r="W641" i="9"/>
  <c r="W642" i="9"/>
  <c r="W643" i="9"/>
  <c r="W644" i="9"/>
  <c r="W645" i="9"/>
  <c r="W646" i="9"/>
  <c r="W647" i="9"/>
  <c r="W648" i="9"/>
  <c r="W649" i="9"/>
  <c r="W650" i="9"/>
  <c r="W651" i="9"/>
  <c r="W652" i="9"/>
  <c r="W653" i="9"/>
  <c r="W654" i="9"/>
  <c r="W655" i="9"/>
  <c r="W656" i="9"/>
  <c r="W657" i="9"/>
  <c r="W658" i="9"/>
  <c r="W659" i="9"/>
  <c r="W660" i="9"/>
  <c r="W661" i="9"/>
  <c r="W662" i="9"/>
  <c r="W663" i="9"/>
  <c r="W664" i="9"/>
  <c r="W665" i="9"/>
  <c r="W666" i="9"/>
  <c r="W667" i="9"/>
  <c r="W668" i="9"/>
  <c r="W669" i="9"/>
  <c r="W670" i="9"/>
  <c r="W671" i="9"/>
  <c r="W672" i="9"/>
  <c r="W673" i="9"/>
  <c r="W674" i="9"/>
  <c r="W675" i="9"/>
  <c r="W676" i="9"/>
  <c r="W677" i="9"/>
  <c r="W678" i="9"/>
  <c r="W679" i="9"/>
  <c r="W680" i="9"/>
  <c r="W681" i="9"/>
  <c r="W682" i="9"/>
  <c r="W683" i="9"/>
  <c r="W684" i="9"/>
  <c r="W685" i="9"/>
  <c r="W686" i="9"/>
  <c r="W687" i="9"/>
  <c r="W688" i="9"/>
  <c r="W689" i="9"/>
  <c r="W690" i="9"/>
  <c r="W691" i="9"/>
  <c r="W692" i="9"/>
  <c r="W693" i="9"/>
  <c r="W694" i="9"/>
  <c r="W695" i="9"/>
  <c r="W696" i="9"/>
  <c r="W697" i="9"/>
  <c r="W698" i="9"/>
  <c r="W699" i="9"/>
  <c r="W700" i="9"/>
  <c r="W701" i="9"/>
  <c r="W702" i="9"/>
  <c r="W703" i="9"/>
  <c r="W704" i="9"/>
  <c r="W705" i="9"/>
  <c r="W706" i="9"/>
  <c r="W707" i="9"/>
  <c r="W708" i="9"/>
  <c r="W709" i="9"/>
  <c r="W710" i="9"/>
  <c r="W711" i="9"/>
  <c r="W712" i="9"/>
  <c r="W713" i="9"/>
  <c r="W714" i="9"/>
  <c r="W715" i="9"/>
  <c r="W716" i="9"/>
  <c r="W717" i="9"/>
  <c r="W718" i="9"/>
  <c r="W719" i="9"/>
  <c r="W720" i="9"/>
  <c r="W721" i="9"/>
  <c r="W722" i="9"/>
  <c r="W723" i="9"/>
  <c r="W724" i="9"/>
  <c r="W725" i="9"/>
  <c r="W726" i="9"/>
  <c r="W727" i="9"/>
  <c r="W728" i="9"/>
  <c r="W729" i="9"/>
  <c r="W730" i="9"/>
  <c r="W731" i="9"/>
  <c r="W732" i="9"/>
  <c r="W733" i="9"/>
  <c r="W734" i="9"/>
  <c r="W735" i="9"/>
  <c r="W736" i="9"/>
  <c r="W737" i="9"/>
  <c r="W738" i="9"/>
  <c r="W739" i="9"/>
  <c r="W740" i="9"/>
  <c r="W741" i="9"/>
  <c r="W742" i="9"/>
  <c r="W743" i="9"/>
  <c r="W744" i="9"/>
  <c r="W745" i="9"/>
  <c r="W746" i="9"/>
  <c r="W747" i="9"/>
  <c r="W748" i="9"/>
  <c r="W749" i="9"/>
  <c r="W750" i="9"/>
  <c r="W751" i="9"/>
  <c r="W752" i="9"/>
  <c r="W753" i="9"/>
  <c r="W754" i="9"/>
  <c r="W755" i="9"/>
  <c r="W756" i="9"/>
  <c r="W757" i="9"/>
  <c r="W758" i="9"/>
  <c r="W759" i="9"/>
  <c r="W760" i="9"/>
  <c r="W761" i="9"/>
  <c r="W762" i="9"/>
  <c r="W763" i="9"/>
  <c r="W764" i="9"/>
  <c r="W765" i="9"/>
  <c r="W766" i="9"/>
  <c r="W767" i="9"/>
  <c r="W768" i="9"/>
  <c r="W769" i="9"/>
  <c r="W770" i="9"/>
  <c r="W771" i="9"/>
  <c r="W772" i="9"/>
  <c r="W773" i="9"/>
  <c r="W774" i="9"/>
  <c r="W775" i="9"/>
  <c r="W776" i="9"/>
  <c r="W777" i="9"/>
  <c r="W778" i="9"/>
  <c r="W779" i="9"/>
  <c r="W780" i="9"/>
  <c r="W781" i="9"/>
  <c r="W782" i="9"/>
  <c r="W783" i="9"/>
  <c r="W784" i="9"/>
  <c r="W785" i="9"/>
  <c r="W786" i="9"/>
  <c r="W787" i="9"/>
  <c r="W788" i="9"/>
  <c r="W789" i="9"/>
  <c r="W790" i="9"/>
  <c r="W791" i="9"/>
  <c r="W792" i="9"/>
  <c r="W793" i="9"/>
  <c r="W794" i="9"/>
  <c r="W795" i="9"/>
  <c r="W796" i="9"/>
  <c r="W797" i="9"/>
  <c r="W798" i="9"/>
  <c r="W799" i="9"/>
  <c r="W800" i="9"/>
  <c r="W801" i="9"/>
  <c r="W802" i="9"/>
  <c r="W803" i="9"/>
  <c r="W804" i="9"/>
  <c r="W805" i="9"/>
  <c r="W806" i="9"/>
  <c r="W807" i="9"/>
  <c r="W808" i="9"/>
  <c r="W809" i="9"/>
  <c r="W810" i="9"/>
  <c r="W811" i="9"/>
  <c r="W2" i="9"/>
  <c r="V3" i="9"/>
  <c r="V4" i="9"/>
  <c r="V5" i="9"/>
  <c r="V6" i="9"/>
  <c r="V7" i="9"/>
  <c r="V8" i="9"/>
  <c r="V9" i="9"/>
  <c r="V10" i="9"/>
  <c r="V11" i="9"/>
  <c r="V12" i="9"/>
  <c r="V13" i="9"/>
  <c r="V14" i="9"/>
  <c r="V15" i="9"/>
  <c r="V16" i="9"/>
  <c r="V17" i="9"/>
  <c r="V18" i="9"/>
  <c r="V19" i="9"/>
  <c r="V20" i="9"/>
  <c r="V21" i="9"/>
  <c r="V22" i="9"/>
  <c r="V23" i="9"/>
  <c r="V24" i="9"/>
  <c r="V25" i="9"/>
  <c r="V26" i="9"/>
  <c r="V27" i="9"/>
  <c r="V28" i="9"/>
  <c r="V29" i="9"/>
  <c r="V30" i="9"/>
  <c r="V31" i="9"/>
  <c r="V32" i="9"/>
  <c r="V33" i="9"/>
  <c r="V34" i="9"/>
  <c r="V35" i="9"/>
  <c r="V36" i="9"/>
  <c r="V37" i="9"/>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72" i="9"/>
  <c r="V73" i="9"/>
  <c r="V74" i="9"/>
  <c r="V75" i="9"/>
  <c r="V76" i="9"/>
  <c r="V77" i="9"/>
  <c r="V78" i="9"/>
  <c r="V79" i="9"/>
  <c r="V80" i="9"/>
  <c r="V81" i="9"/>
  <c r="V82" i="9"/>
  <c r="V83" i="9"/>
  <c r="V84" i="9"/>
  <c r="V85" i="9"/>
  <c r="V86" i="9"/>
  <c r="V87" i="9"/>
  <c r="V88" i="9"/>
  <c r="V89" i="9"/>
  <c r="V90" i="9"/>
  <c r="V91" i="9"/>
  <c r="V92" i="9"/>
  <c r="V93" i="9"/>
  <c r="V94" i="9"/>
  <c r="V95" i="9"/>
  <c r="V96" i="9"/>
  <c r="V97" i="9"/>
  <c r="V98" i="9"/>
  <c r="V99" i="9"/>
  <c r="V100" i="9"/>
  <c r="V101" i="9"/>
  <c r="V102" i="9"/>
  <c r="V103" i="9"/>
  <c r="V104" i="9"/>
  <c r="V105" i="9"/>
  <c r="V106" i="9"/>
  <c r="V107" i="9"/>
  <c r="V108" i="9"/>
  <c r="V109" i="9"/>
  <c r="V110" i="9"/>
  <c r="V111" i="9"/>
  <c r="V112" i="9"/>
  <c r="V113" i="9"/>
  <c r="V114" i="9"/>
  <c r="V115" i="9"/>
  <c r="V116" i="9"/>
  <c r="V117" i="9"/>
  <c r="V118" i="9"/>
  <c r="V119" i="9"/>
  <c r="V120" i="9"/>
  <c r="V121" i="9"/>
  <c r="V122" i="9"/>
  <c r="V123" i="9"/>
  <c r="V124" i="9"/>
  <c r="V125" i="9"/>
  <c r="V126" i="9"/>
  <c r="V127" i="9"/>
  <c r="V128" i="9"/>
  <c r="V129" i="9"/>
  <c r="V130" i="9"/>
  <c r="V131" i="9"/>
  <c r="V132" i="9"/>
  <c r="V133" i="9"/>
  <c r="V134" i="9"/>
  <c r="V135" i="9"/>
  <c r="V136" i="9"/>
  <c r="V137" i="9"/>
  <c r="V138" i="9"/>
  <c r="V139" i="9"/>
  <c r="V140" i="9"/>
  <c r="V141" i="9"/>
  <c r="V142" i="9"/>
  <c r="V143" i="9"/>
  <c r="V144" i="9"/>
  <c r="V145" i="9"/>
  <c r="V146" i="9"/>
  <c r="V147" i="9"/>
  <c r="V148" i="9"/>
  <c r="V149" i="9"/>
  <c r="V150" i="9"/>
  <c r="V151" i="9"/>
  <c r="V152" i="9"/>
  <c r="V153" i="9"/>
  <c r="V154" i="9"/>
  <c r="V155" i="9"/>
  <c r="V156" i="9"/>
  <c r="V157" i="9"/>
  <c r="V158" i="9"/>
  <c r="V159" i="9"/>
  <c r="V160" i="9"/>
  <c r="V161" i="9"/>
  <c r="V162" i="9"/>
  <c r="V163" i="9"/>
  <c r="V164" i="9"/>
  <c r="V165" i="9"/>
  <c r="V166" i="9"/>
  <c r="V167" i="9"/>
  <c r="V168" i="9"/>
  <c r="V169" i="9"/>
  <c r="V170" i="9"/>
  <c r="V171" i="9"/>
  <c r="V172" i="9"/>
  <c r="V173" i="9"/>
  <c r="V174" i="9"/>
  <c r="V175" i="9"/>
  <c r="V176" i="9"/>
  <c r="V177" i="9"/>
  <c r="V178" i="9"/>
  <c r="V179" i="9"/>
  <c r="V180" i="9"/>
  <c r="V181" i="9"/>
  <c r="V182" i="9"/>
  <c r="V183" i="9"/>
  <c r="V184" i="9"/>
  <c r="V185" i="9"/>
  <c r="V186" i="9"/>
  <c r="V187" i="9"/>
  <c r="V188" i="9"/>
  <c r="V189" i="9"/>
  <c r="V190" i="9"/>
  <c r="V191" i="9"/>
  <c r="V192" i="9"/>
  <c r="V193" i="9"/>
  <c r="V194" i="9"/>
  <c r="V195" i="9"/>
  <c r="V196" i="9"/>
  <c r="V197" i="9"/>
  <c r="V198" i="9"/>
  <c r="V199" i="9"/>
  <c r="V200" i="9"/>
  <c r="V201" i="9"/>
  <c r="V202" i="9"/>
  <c r="V203" i="9"/>
  <c r="V204" i="9"/>
  <c r="V205" i="9"/>
  <c r="V206" i="9"/>
  <c r="V207" i="9"/>
  <c r="V208" i="9"/>
  <c r="V209" i="9"/>
  <c r="V210" i="9"/>
  <c r="V211" i="9"/>
  <c r="V212" i="9"/>
  <c r="V213" i="9"/>
  <c r="V214" i="9"/>
  <c r="V215" i="9"/>
  <c r="V216" i="9"/>
  <c r="V217" i="9"/>
  <c r="V218" i="9"/>
  <c r="V219" i="9"/>
  <c r="V220" i="9"/>
  <c r="V221" i="9"/>
  <c r="V222" i="9"/>
  <c r="V223" i="9"/>
  <c r="V224" i="9"/>
  <c r="V225" i="9"/>
  <c r="V226" i="9"/>
  <c r="V227" i="9"/>
  <c r="V228" i="9"/>
  <c r="V229" i="9"/>
  <c r="V230" i="9"/>
  <c r="V231" i="9"/>
  <c r="V232" i="9"/>
  <c r="V233" i="9"/>
  <c r="V234" i="9"/>
  <c r="V235" i="9"/>
  <c r="V236" i="9"/>
  <c r="V237" i="9"/>
  <c r="V238" i="9"/>
  <c r="V239" i="9"/>
  <c r="V240" i="9"/>
  <c r="V241" i="9"/>
  <c r="V242" i="9"/>
  <c r="V243" i="9"/>
  <c r="V244" i="9"/>
  <c r="V245" i="9"/>
  <c r="V246" i="9"/>
  <c r="V247" i="9"/>
  <c r="V248" i="9"/>
  <c r="V249" i="9"/>
  <c r="V250" i="9"/>
  <c r="V251" i="9"/>
  <c r="V252" i="9"/>
  <c r="V253" i="9"/>
  <c r="V254" i="9"/>
  <c r="V255" i="9"/>
  <c r="V256" i="9"/>
  <c r="V257" i="9"/>
  <c r="V258" i="9"/>
  <c r="V259" i="9"/>
  <c r="V260" i="9"/>
  <c r="V261" i="9"/>
  <c r="V262" i="9"/>
  <c r="V263" i="9"/>
  <c r="V264" i="9"/>
  <c r="V265" i="9"/>
  <c r="V266" i="9"/>
  <c r="V267" i="9"/>
  <c r="V268" i="9"/>
  <c r="V269" i="9"/>
  <c r="V270" i="9"/>
  <c r="V271" i="9"/>
  <c r="V272" i="9"/>
  <c r="V273" i="9"/>
  <c r="V274" i="9"/>
  <c r="V275" i="9"/>
  <c r="V276" i="9"/>
  <c r="V277" i="9"/>
  <c r="V278" i="9"/>
  <c r="V279" i="9"/>
  <c r="V280" i="9"/>
  <c r="V281" i="9"/>
  <c r="V282" i="9"/>
  <c r="V283" i="9"/>
  <c r="V284" i="9"/>
  <c r="V285" i="9"/>
  <c r="V286" i="9"/>
  <c r="V287" i="9"/>
  <c r="V288" i="9"/>
  <c r="V289" i="9"/>
  <c r="V290" i="9"/>
  <c r="V291" i="9"/>
  <c r="V292" i="9"/>
  <c r="V293" i="9"/>
  <c r="V294" i="9"/>
  <c r="V295" i="9"/>
  <c r="V296" i="9"/>
  <c r="V297" i="9"/>
  <c r="V298" i="9"/>
  <c r="V299" i="9"/>
  <c r="V300" i="9"/>
  <c r="V301" i="9"/>
  <c r="V302" i="9"/>
  <c r="V303" i="9"/>
  <c r="V304" i="9"/>
  <c r="V305" i="9"/>
  <c r="V306" i="9"/>
  <c r="V307" i="9"/>
  <c r="V308" i="9"/>
  <c r="V309" i="9"/>
  <c r="V310" i="9"/>
  <c r="V311" i="9"/>
  <c r="V312" i="9"/>
  <c r="V313" i="9"/>
  <c r="V314" i="9"/>
  <c r="V315" i="9"/>
  <c r="V316" i="9"/>
  <c r="V317" i="9"/>
  <c r="V318" i="9"/>
  <c r="V319" i="9"/>
  <c r="V320" i="9"/>
  <c r="V321" i="9"/>
  <c r="V322" i="9"/>
  <c r="V323" i="9"/>
  <c r="V324" i="9"/>
  <c r="V325" i="9"/>
  <c r="V326" i="9"/>
  <c r="V327" i="9"/>
  <c r="V328" i="9"/>
  <c r="V329" i="9"/>
  <c r="V330" i="9"/>
  <c r="V331" i="9"/>
  <c r="V332" i="9"/>
  <c r="V333" i="9"/>
  <c r="V334" i="9"/>
  <c r="V335" i="9"/>
  <c r="V336" i="9"/>
  <c r="V337" i="9"/>
  <c r="V338" i="9"/>
  <c r="V339" i="9"/>
  <c r="V340" i="9"/>
  <c r="V341" i="9"/>
  <c r="V342" i="9"/>
  <c r="V343" i="9"/>
  <c r="V344" i="9"/>
  <c r="V345" i="9"/>
  <c r="V346" i="9"/>
  <c r="V347" i="9"/>
  <c r="V348" i="9"/>
  <c r="V349" i="9"/>
  <c r="V350" i="9"/>
  <c r="V351" i="9"/>
  <c r="V352" i="9"/>
  <c r="V353" i="9"/>
  <c r="V354" i="9"/>
  <c r="V355" i="9"/>
  <c r="V356" i="9"/>
  <c r="V357" i="9"/>
  <c r="V358" i="9"/>
  <c r="V359" i="9"/>
  <c r="V360" i="9"/>
  <c r="V361" i="9"/>
  <c r="V362" i="9"/>
  <c r="V363" i="9"/>
  <c r="V364" i="9"/>
  <c r="V365" i="9"/>
  <c r="V366" i="9"/>
  <c r="V367" i="9"/>
  <c r="V368" i="9"/>
  <c r="V369" i="9"/>
  <c r="V370" i="9"/>
  <c r="V371" i="9"/>
  <c r="V372" i="9"/>
  <c r="V373" i="9"/>
  <c r="V374" i="9"/>
  <c r="V375" i="9"/>
  <c r="V376" i="9"/>
  <c r="V377" i="9"/>
  <c r="V378" i="9"/>
  <c r="V379" i="9"/>
  <c r="V380" i="9"/>
  <c r="V381" i="9"/>
  <c r="V382" i="9"/>
  <c r="V383" i="9"/>
  <c r="V384" i="9"/>
  <c r="V385" i="9"/>
  <c r="V386" i="9"/>
  <c r="V387" i="9"/>
  <c r="V388" i="9"/>
  <c r="V389" i="9"/>
  <c r="V390" i="9"/>
  <c r="V391" i="9"/>
  <c r="V392" i="9"/>
  <c r="V393" i="9"/>
  <c r="V394" i="9"/>
  <c r="V395" i="9"/>
  <c r="V396" i="9"/>
  <c r="V397" i="9"/>
  <c r="V398" i="9"/>
  <c r="V399" i="9"/>
  <c r="V400" i="9"/>
  <c r="V401" i="9"/>
  <c r="V402" i="9"/>
  <c r="V403" i="9"/>
  <c r="V404" i="9"/>
  <c r="V405" i="9"/>
  <c r="V406" i="9"/>
  <c r="V407" i="9"/>
  <c r="V408" i="9"/>
  <c r="V409" i="9"/>
  <c r="V410" i="9"/>
  <c r="V411" i="9"/>
  <c r="V412" i="9"/>
  <c r="V413" i="9"/>
  <c r="V414" i="9"/>
  <c r="V415" i="9"/>
  <c r="V416" i="9"/>
  <c r="V417" i="9"/>
  <c r="V418" i="9"/>
  <c r="V419" i="9"/>
  <c r="V420" i="9"/>
  <c r="V421" i="9"/>
  <c r="V422" i="9"/>
  <c r="V423" i="9"/>
  <c r="V424" i="9"/>
  <c r="V425" i="9"/>
  <c r="V426" i="9"/>
  <c r="V427" i="9"/>
  <c r="V428" i="9"/>
  <c r="V429" i="9"/>
  <c r="V430" i="9"/>
  <c r="V431" i="9"/>
  <c r="V432" i="9"/>
  <c r="V433" i="9"/>
  <c r="V434" i="9"/>
  <c r="V435" i="9"/>
  <c r="V436" i="9"/>
  <c r="V437" i="9"/>
  <c r="V438" i="9"/>
  <c r="V439" i="9"/>
  <c r="V440" i="9"/>
  <c r="V441" i="9"/>
  <c r="V442" i="9"/>
  <c r="V443" i="9"/>
  <c r="V444" i="9"/>
  <c r="V445" i="9"/>
  <c r="V446" i="9"/>
  <c r="V447" i="9"/>
  <c r="V448" i="9"/>
  <c r="V449" i="9"/>
  <c r="V450" i="9"/>
  <c r="V451" i="9"/>
  <c r="V452" i="9"/>
  <c r="V453" i="9"/>
  <c r="V454" i="9"/>
  <c r="V455" i="9"/>
  <c r="V456" i="9"/>
  <c r="V457" i="9"/>
  <c r="V458" i="9"/>
  <c r="V459" i="9"/>
  <c r="V460" i="9"/>
  <c r="V461" i="9"/>
  <c r="V462" i="9"/>
  <c r="V463" i="9"/>
  <c r="V464" i="9"/>
  <c r="V465" i="9"/>
  <c r="V466" i="9"/>
  <c r="V467" i="9"/>
  <c r="V468" i="9"/>
  <c r="V469" i="9"/>
  <c r="V470" i="9"/>
  <c r="V471" i="9"/>
  <c r="V472" i="9"/>
  <c r="V473" i="9"/>
  <c r="V474" i="9"/>
  <c r="V475" i="9"/>
  <c r="V476" i="9"/>
  <c r="V477" i="9"/>
  <c r="V478" i="9"/>
  <c r="V479" i="9"/>
  <c r="V480" i="9"/>
  <c r="V481" i="9"/>
  <c r="V482" i="9"/>
  <c r="V483" i="9"/>
  <c r="V484" i="9"/>
  <c r="V485" i="9"/>
  <c r="V486" i="9"/>
  <c r="V487" i="9"/>
  <c r="V488" i="9"/>
  <c r="V489" i="9"/>
  <c r="V490" i="9"/>
  <c r="V491" i="9"/>
  <c r="V492" i="9"/>
  <c r="V493" i="9"/>
  <c r="V494" i="9"/>
  <c r="V495" i="9"/>
  <c r="V496" i="9"/>
  <c r="V497" i="9"/>
  <c r="V498" i="9"/>
  <c r="V499" i="9"/>
  <c r="V500" i="9"/>
  <c r="V501" i="9"/>
  <c r="V502" i="9"/>
  <c r="V503" i="9"/>
  <c r="V504" i="9"/>
  <c r="V505" i="9"/>
  <c r="V506" i="9"/>
  <c r="V507" i="9"/>
  <c r="V508" i="9"/>
  <c r="V509" i="9"/>
  <c r="V510" i="9"/>
  <c r="V511" i="9"/>
  <c r="V512" i="9"/>
  <c r="V513" i="9"/>
  <c r="V514" i="9"/>
  <c r="V515" i="9"/>
  <c r="V516" i="9"/>
  <c r="V517" i="9"/>
  <c r="V518" i="9"/>
  <c r="V519" i="9"/>
  <c r="V520" i="9"/>
  <c r="V521" i="9"/>
  <c r="V522" i="9"/>
  <c r="V523" i="9"/>
  <c r="V524" i="9"/>
  <c r="V525" i="9"/>
  <c r="V526" i="9"/>
  <c r="V527" i="9"/>
  <c r="V528" i="9"/>
  <c r="V529" i="9"/>
  <c r="V530" i="9"/>
  <c r="V531" i="9"/>
  <c r="V532" i="9"/>
  <c r="V533" i="9"/>
  <c r="V534" i="9"/>
  <c r="V535" i="9"/>
  <c r="V536" i="9"/>
  <c r="V537" i="9"/>
  <c r="V538" i="9"/>
  <c r="V539" i="9"/>
  <c r="V540" i="9"/>
  <c r="V541" i="9"/>
  <c r="V542" i="9"/>
  <c r="V543" i="9"/>
  <c r="V544" i="9"/>
  <c r="V545" i="9"/>
  <c r="V546" i="9"/>
  <c r="V547" i="9"/>
  <c r="V548" i="9"/>
  <c r="V549" i="9"/>
  <c r="V550" i="9"/>
  <c r="V551" i="9"/>
  <c r="V552" i="9"/>
  <c r="V553" i="9"/>
  <c r="V554" i="9"/>
  <c r="V555" i="9"/>
  <c r="V556" i="9"/>
  <c r="V557" i="9"/>
  <c r="V558" i="9"/>
  <c r="V559" i="9"/>
  <c r="V560" i="9"/>
  <c r="V561" i="9"/>
  <c r="V562" i="9"/>
  <c r="V563" i="9"/>
  <c r="V564" i="9"/>
  <c r="V565" i="9"/>
  <c r="V566" i="9"/>
  <c r="V567" i="9"/>
  <c r="V568" i="9"/>
  <c r="V569" i="9"/>
  <c r="V570" i="9"/>
  <c r="V571" i="9"/>
  <c r="V572" i="9"/>
  <c r="V573" i="9"/>
  <c r="V574" i="9"/>
  <c r="V575" i="9"/>
  <c r="V576" i="9"/>
  <c r="V577" i="9"/>
  <c r="V578" i="9"/>
  <c r="V579" i="9"/>
  <c r="V580" i="9"/>
  <c r="V581" i="9"/>
  <c r="V582" i="9"/>
  <c r="V583" i="9"/>
  <c r="V584" i="9"/>
  <c r="V585" i="9"/>
  <c r="V586" i="9"/>
  <c r="V587" i="9"/>
  <c r="V588" i="9"/>
  <c r="V589" i="9"/>
  <c r="V590" i="9"/>
  <c r="V591" i="9"/>
  <c r="V592" i="9"/>
  <c r="V593" i="9"/>
  <c r="V594" i="9"/>
  <c r="V595" i="9"/>
  <c r="V596" i="9"/>
  <c r="V597" i="9"/>
  <c r="V598" i="9"/>
  <c r="V599" i="9"/>
  <c r="V600" i="9"/>
  <c r="V601" i="9"/>
  <c r="V602" i="9"/>
  <c r="V603" i="9"/>
  <c r="V604" i="9"/>
  <c r="V605" i="9"/>
  <c r="V606" i="9"/>
  <c r="V607" i="9"/>
  <c r="V608" i="9"/>
  <c r="V609" i="9"/>
  <c r="V610" i="9"/>
  <c r="V611" i="9"/>
  <c r="V612" i="9"/>
  <c r="V613" i="9"/>
  <c r="V614" i="9"/>
  <c r="V615" i="9"/>
  <c r="V616" i="9"/>
  <c r="V617" i="9"/>
  <c r="V618" i="9"/>
  <c r="V619" i="9"/>
  <c r="V620" i="9"/>
  <c r="V621" i="9"/>
  <c r="V622" i="9"/>
  <c r="V623" i="9"/>
  <c r="V624" i="9"/>
  <c r="V625" i="9"/>
  <c r="V626" i="9"/>
  <c r="V627" i="9"/>
  <c r="V628" i="9"/>
  <c r="V629" i="9"/>
  <c r="V630" i="9"/>
  <c r="V631" i="9"/>
  <c r="V632" i="9"/>
  <c r="V633" i="9"/>
  <c r="V634" i="9"/>
  <c r="V635" i="9"/>
  <c r="V636" i="9"/>
  <c r="V637" i="9"/>
  <c r="V638" i="9"/>
  <c r="V639" i="9"/>
  <c r="V640" i="9"/>
  <c r="V641" i="9"/>
  <c r="V642" i="9"/>
  <c r="V643" i="9"/>
  <c r="V644" i="9"/>
  <c r="V645" i="9"/>
  <c r="V646" i="9"/>
  <c r="V647" i="9"/>
  <c r="V648" i="9"/>
  <c r="V649" i="9"/>
  <c r="V650" i="9"/>
  <c r="V651" i="9"/>
  <c r="V652" i="9"/>
  <c r="V653" i="9"/>
  <c r="V654" i="9"/>
  <c r="V655" i="9"/>
  <c r="V656" i="9"/>
  <c r="V657" i="9"/>
  <c r="V658" i="9"/>
  <c r="V659" i="9"/>
  <c r="V660" i="9"/>
  <c r="V661" i="9"/>
  <c r="V662" i="9"/>
  <c r="V663" i="9"/>
  <c r="V664" i="9"/>
  <c r="V665" i="9"/>
  <c r="V666" i="9"/>
  <c r="V667" i="9"/>
  <c r="V668" i="9"/>
  <c r="V669" i="9"/>
  <c r="V670" i="9"/>
  <c r="V671" i="9"/>
  <c r="V672" i="9"/>
  <c r="V673" i="9"/>
  <c r="V674" i="9"/>
  <c r="V675" i="9"/>
  <c r="V676" i="9"/>
  <c r="V677" i="9"/>
  <c r="V678" i="9"/>
  <c r="V679" i="9"/>
  <c r="V680" i="9"/>
  <c r="V681" i="9"/>
  <c r="V682" i="9"/>
  <c r="V683" i="9"/>
  <c r="V684" i="9"/>
  <c r="V685" i="9"/>
  <c r="V686" i="9"/>
  <c r="V687" i="9"/>
  <c r="V688" i="9"/>
  <c r="V689" i="9"/>
  <c r="V690" i="9"/>
  <c r="V691" i="9"/>
  <c r="V692" i="9"/>
  <c r="V693" i="9"/>
  <c r="V694" i="9"/>
  <c r="V695" i="9"/>
  <c r="V696" i="9"/>
  <c r="V697" i="9"/>
  <c r="V698" i="9"/>
  <c r="V699" i="9"/>
  <c r="V700" i="9"/>
  <c r="V701" i="9"/>
  <c r="V702" i="9"/>
  <c r="V703" i="9"/>
  <c r="V704" i="9"/>
  <c r="V705" i="9"/>
  <c r="V706" i="9"/>
  <c r="V707" i="9"/>
  <c r="V708" i="9"/>
  <c r="V709" i="9"/>
  <c r="V710" i="9"/>
  <c r="V711" i="9"/>
  <c r="V712" i="9"/>
  <c r="V713" i="9"/>
  <c r="V714" i="9"/>
  <c r="V715" i="9"/>
  <c r="V716" i="9"/>
  <c r="V717" i="9"/>
  <c r="V718" i="9"/>
  <c r="V719" i="9"/>
  <c r="V720" i="9"/>
  <c r="V721" i="9"/>
  <c r="V722" i="9"/>
  <c r="V723" i="9"/>
  <c r="V724" i="9"/>
  <c r="V725" i="9"/>
  <c r="V726" i="9"/>
  <c r="V727" i="9"/>
  <c r="V728" i="9"/>
  <c r="V729" i="9"/>
  <c r="V730" i="9"/>
  <c r="V731" i="9"/>
  <c r="V732" i="9"/>
  <c r="V733" i="9"/>
  <c r="V734" i="9"/>
  <c r="V735" i="9"/>
  <c r="V736" i="9"/>
  <c r="V737" i="9"/>
  <c r="V738" i="9"/>
  <c r="V739" i="9"/>
  <c r="V740" i="9"/>
  <c r="V741" i="9"/>
  <c r="V742" i="9"/>
  <c r="V743" i="9"/>
  <c r="V744" i="9"/>
  <c r="V745" i="9"/>
  <c r="V746" i="9"/>
  <c r="V747" i="9"/>
  <c r="V748" i="9"/>
  <c r="V749" i="9"/>
  <c r="V750" i="9"/>
  <c r="V751" i="9"/>
  <c r="V752" i="9"/>
  <c r="V753" i="9"/>
  <c r="V754" i="9"/>
  <c r="V755" i="9"/>
  <c r="V756" i="9"/>
  <c r="V757" i="9"/>
  <c r="V758" i="9"/>
  <c r="V759" i="9"/>
  <c r="V760" i="9"/>
  <c r="V761" i="9"/>
  <c r="V762" i="9"/>
  <c r="V763" i="9"/>
  <c r="V764" i="9"/>
  <c r="V765" i="9"/>
  <c r="V766" i="9"/>
  <c r="V767" i="9"/>
  <c r="V768" i="9"/>
  <c r="V769" i="9"/>
  <c r="V770" i="9"/>
  <c r="V771" i="9"/>
  <c r="V772" i="9"/>
  <c r="V773" i="9"/>
  <c r="V774" i="9"/>
  <c r="V775" i="9"/>
  <c r="V776" i="9"/>
  <c r="V777" i="9"/>
  <c r="V778" i="9"/>
  <c r="V779" i="9"/>
  <c r="V780" i="9"/>
  <c r="V781" i="9"/>
  <c r="V782" i="9"/>
  <c r="V783" i="9"/>
  <c r="V784" i="9"/>
  <c r="V785" i="9"/>
  <c r="V786" i="9"/>
  <c r="V787" i="9"/>
  <c r="V788" i="9"/>
  <c r="V789" i="9"/>
  <c r="V790" i="9"/>
  <c r="V791" i="9"/>
  <c r="V792" i="9"/>
  <c r="V793" i="9"/>
  <c r="V794" i="9"/>
  <c r="V795" i="9"/>
  <c r="V796" i="9"/>
  <c r="V797" i="9"/>
  <c r="V798" i="9"/>
  <c r="V799" i="9"/>
  <c r="V800" i="9"/>
  <c r="V801" i="9"/>
  <c r="V802" i="9"/>
  <c r="V803" i="9"/>
  <c r="V804" i="9"/>
  <c r="V805" i="9"/>
  <c r="V806" i="9"/>
  <c r="V807" i="9"/>
  <c r="V808" i="9"/>
  <c r="V809" i="9"/>
  <c r="V810" i="9"/>
  <c r="V811" i="9"/>
  <c r="V2" i="9"/>
  <c r="U3" i="9"/>
  <c r="U4" i="9"/>
  <c r="U5" i="9"/>
  <c r="U6" i="9"/>
  <c r="U7" i="9"/>
  <c r="U8" i="9"/>
  <c r="U9" i="9"/>
  <c r="U10" i="9"/>
  <c r="U11" i="9"/>
  <c r="U12" i="9"/>
  <c r="U13" i="9"/>
  <c r="U14" i="9"/>
  <c r="U15" i="9"/>
  <c r="U16" i="9"/>
  <c r="U17" i="9"/>
  <c r="U18" i="9"/>
  <c r="U19" i="9"/>
  <c r="U20" i="9"/>
  <c r="U21" i="9"/>
  <c r="U22" i="9"/>
  <c r="U23" i="9"/>
  <c r="U24" i="9"/>
  <c r="U25" i="9"/>
  <c r="U26" i="9"/>
  <c r="U27" i="9"/>
  <c r="U28" i="9"/>
  <c r="U29"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7" i="9"/>
  <c r="U78" i="9"/>
  <c r="U79" i="9"/>
  <c r="U80" i="9"/>
  <c r="U81" i="9"/>
  <c r="U82" i="9"/>
  <c r="U83" i="9"/>
  <c r="U84" i="9"/>
  <c r="U85" i="9"/>
  <c r="U86" i="9"/>
  <c r="U87" i="9"/>
  <c r="U88" i="9"/>
  <c r="U89" i="9"/>
  <c r="U90" i="9"/>
  <c r="U91" i="9"/>
  <c r="U92" i="9"/>
  <c r="U93" i="9"/>
  <c r="U94" i="9"/>
  <c r="U95" i="9"/>
  <c r="U96" i="9"/>
  <c r="U97" i="9"/>
  <c r="U98" i="9"/>
  <c r="U99" i="9"/>
  <c r="U100" i="9"/>
  <c r="U101" i="9"/>
  <c r="U102" i="9"/>
  <c r="U103" i="9"/>
  <c r="U104" i="9"/>
  <c r="U105" i="9"/>
  <c r="U106" i="9"/>
  <c r="U107" i="9"/>
  <c r="U108" i="9"/>
  <c r="U109" i="9"/>
  <c r="U110" i="9"/>
  <c r="U111" i="9"/>
  <c r="U112" i="9"/>
  <c r="U113" i="9"/>
  <c r="U114" i="9"/>
  <c r="U115" i="9"/>
  <c r="U116" i="9"/>
  <c r="U117" i="9"/>
  <c r="U118" i="9"/>
  <c r="U119" i="9"/>
  <c r="U120" i="9"/>
  <c r="U121" i="9"/>
  <c r="U122" i="9"/>
  <c r="U123" i="9"/>
  <c r="U124" i="9"/>
  <c r="U125" i="9"/>
  <c r="U126" i="9"/>
  <c r="U127" i="9"/>
  <c r="U128" i="9"/>
  <c r="U129" i="9"/>
  <c r="U130" i="9"/>
  <c r="U131" i="9"/>
  <c r="U132" i="9"/>
  <c r="U133" i="9"/>
  <c r="U134" i="9"/>
  <c r="U135" i="9"/>
  <c r="U136" i="9"/>
  <c r="U137" i="9"/>
  <c r="U138" i="9"/>
  <c r="U139" i="9"/>
  <c r="U140" i="9"/>
  <c r="U141" i="9"/>
  <c r="U142" i="9"/>
  <c r="U143" i="9"/>
  <c r="U144" i="9"/>
  <c r="U145" i="9"/>
  <c r="U146" i="9"/>
  <c r="U147" i="9"/>
  <c r="U148" i="9"/>
  <c r="U149" i="9"/>
  <c r="U150" i="9"/>
  <c r="U151" i="9"/>
  <c r="U152" i="9"/>
  <c r="U153" i="9"/>
  <c r="U154" i="9"/>
  <c r="U155" i="9"/>
  <c r="U156" i="9"/>
  <c r="U157" i="9"/>
  <c r="U158" i="9"/>
  <c r="U159" i="9"/>
  <c r="U160" i="9"/>
  <c r="U161" i="9"/>
  <c r="U162" i="9"/>
  <c r="U163" i="9"/>
  <c r="U164" i="9"/>
  <c r="U165" i="9"/>
  <c r="U166" i="9"/>
  <c r="U167" i="9"/>
  <c r="U168" i="9"/>
  <c r="U169" i="9"/>
  <c r="U170" i="9"/>
  <c r="U171" i="9"/>
  <c r="U172" i="9"/>
  <c r="U173" i="9"/>
  <c r="U174" i="9"/>
  <c r="U175" i="9"/>
  <c r="U176" i="9"/>
  <c r="U177" i="9"/>
  <c r="U178" i="9"/>
  <c r="U179" i="9"/>
  <c r="U180" i="9"/>
  <c r="U181" i="9"/>
  <c r="U182" i="9"/>
  <c r="U183" i="9"/>
  <c r="U184" i="9"/>
  <c r="U185" i="9"/>
  <c r="U186" i="9"/>
  <c r="U187" i="9"/>
  <c r="U188" i="9"/>
  <c r="U189" i="9"/>
  <c r="U190" i="9"/>
  <c r="U191" i="9"/>
  <c r="U192" i="9"/>
  <c r="U193" i="9"/>
  <c r="U194" i="9"/>
  <c r="U195" i="9"/>
  <c r="U196" i="9"/>
  <c r="U197" i="9"/>
  <c r="U198" i="9"/>
  <c r="U199" i="9"/>
  <c r="U200" i="9"/>
  <c r="U201" i="9"/>
  <c r="U202" i="9"/>
  <c r="U203" i="9"/>
  <c r="U204" i="9"/>
  <c r="U205" i="9"/>
  <c r="U206" i="9"/>
  <c r="U207" i="9"/>
  <c r="U208" i="9"/>
  <c r="U209" i="9"/>
  <c r="U210" i="9"/>
  <c r="U211" i="9"/>
  <c r="U212" i="9"/>
  <c r="U213" i="9"/>
  <c r="U214" i="9"/>
  <c r="U215" i="9"/>
  <c r="U216" i="9"/>
  <c r="U217" i="9"/>
  <c r="U218" i="9"/>
  <c r="U219" i="9"/>
  <c r="U220" i="9"/>
  <c r="U221" i="9"/>
  <c r="U222" i="9"/>
  <c r="U223" i="9"/>
  <c r="U224" i="9"/>
  <c r="U225" i="9"/>
  <c r="U226" i="9"/>
  <c r="U227" i="9"/>
  <c r="U228" i="9"/>
  <c r="U229" i="9"/>
  <c r="U230" i="9"/>
  <c r="U231" i="9"/>
  <c r="U232" i="9"/>
  <c r="U233" i="9"/>
  <c r="U234" i="9"/>
  <c r="U235" i="9"/>
  <c r="U236" i="9"/>
  <c r="U237" i="9"/>
  <c r="U238" i="9"/>
  <c r="U239" i="9"/>
  <c r="U240" i="9"/>
  <c r="U241" i="9"/>
  <c r="U242" i="9"/>
  <c r="U243" i="9"/>
  <c r="U244" i="9"/>
  <c r="U245" i="9"/>
  <c r="U246" i="9"/>
  <c r="U247" i="9"/>
  <c r="U248" i="9"/>
  <c r="U249" i="9"/>
  <c r="U250" i="9"/>
  <c r="U251" i="9"/>
  <c r="U252" i="9"/>
  <c r="U253" i="9"/>
  <c r="U254" i="9"/>
  <c r="U255" i="9"/>
  <c r="U256" i="9"/>
  <c r="U257" i="9"/>
  <c r="U258" i="9"/>
  <c r="U259" i="9"/>
  <c r="U260" i="9"/>
  <c r="U261" i="9"/>
  <c r="U262" i="9"/>
  <c r="U263" i="9"/>
  <c r="U264" i="9"/>
  <c r="U265" i="9"/>
  <c r="U266" i="9"/>
  <c r="U267" i="9"/>
  <c r="U268" i="9"/>
  <c r="U269" i="9"/>
  <c r="U270" i="9"/>
  <c r="U271" i="9"/>
  <c r="U272" i="9"/>
  <c r="U273" i="9"/>
  <c r="U274" i="9"/>
  <c r="U275" i="9"/>
  <c r="U276" i="9"/>
  <c r="U277" i="9"/>
  <c r="U278" i="9"/>
  <c r="U279" i="9"/>
  <c r="U280" i="9"/>
  <c r="U281" i="9"/>
  <c r="U282" i="9"/>
  <c r="U283" i="9"/>
  <c r="U284" i="9"/>
  <c r="U285" i="9"/>
  <c r="U286" i="9"/>
  <c r="U287" i="9"/>
  <c r="U288" i="9"/>
  <c r="U289" i="9"/>
  <c r="U290" i="9"/>
  <c r="U291" i="9"/>
  <c r="U292" i="9"/>
  <c r="U293" i="9"/>
  <c r="U294" i="9"/>
  <c r="U295" i="9"/>
  <c r="U296" i="9"/>
  <c r="U297" i="9"/>
  <c r="U298" i="9"/>
  <c r="U299" i="9"/>
  <c r="U300" i="9"/>
  <c r="U301" i="9"/>
  <c r="U302" i="9"/>
  <c r="U303" i="9"/>
  <c r="U304" i="9"/>
  <c r="U305" i="9"/>
  <c r="U306" i="9"/>
  <c r="U307" i="9"/>
  <c r="U308" i="9"/>
  <c r="U309" i="9"/>
  <c r="U310" i="9"/>
  <c r="U311" i="9"/>
  <c r="U312" i="9"/>
  <c r="U313" i="9"/>
  <c r="U314" i="9"/>
  <c r="U315" i="9"/>
  <c r="U316" i="9"/>
  <c r="U317" i="9"/>
  <c r="U318" i="9"/>
  <c r="U319" i="9"/>
  <c r="U320" i="9"/>
  <c r="U321" i="9"/>
  <c r="U322" i="9"/>
  <c r="U323" i="9"/>
  <c r="U324" i="9"/>
  <c r="U325" i="9"/>
  <c r="U326" i="9"/>
  <c r="U327" i="9"/>
  <c r="U328" i="9"/>
  <c r="U329" i="9"/>
  <c r="U330" i="9"/>
  <c r="U331" i="9"/>
  <c r="U332" i="9"/>
  <c r="U333" i="9"/>
  <c r="U334" i="9"/>
  <c r="U335" i="9"/>
  <c r="U336" i="9"/>
  <c r="U337" i="9"/>
  <c r="U338" i="9"/>
  <c r="U339" i="9"/>
  <c r="U340" i="9"/>
  <c r="U341" i="9"/>
  <c r="U342" i="9"/>
  <c r="U343" i="9"/>
  <c r="U344" i="9"/>
  <c r="U345" i="9"/>
  <c r="U346" i="9"/>
  <c r="U347" i="9"/>
  <c r="U348" i="9"/>
  <c r="U349" i="9"/>
  <c r="U350" i="9"/>
  <c r="U351" i="9"/>
  <c r="U352" i="9"/>
  <c r="U353" i="9"/>
  <c r="U354" i="9"/>
  <c r="U355" i="9"/>
  <c r="U356" i="9"/>
  <c r="U357" i="9"/>
  <c r="U358" i="9"/>
  <c r="U359" i="9"/>
  <c r="U360" i="9"/>
  <c r="U361" i="9"/>
  <c r="U362" i="9"/>
  <c r="U363" i="9"/>
  <c r="U364" i="9"/>
  <c r="U365" i="9"/>
  <c r="U366" i="9"/>
  <c r="U367" i="9"/>
  <c r="U368" i="9"/>
  <c r="U369" i="9"/>
  <c r="U370" i="9"/>
  <c r="U371" i="9"/>
  <c r="U372" i="9"/>
  <c r="U373" i="9"/>
  <c r="U374" i="9"/>
  <c r="U375" i="9"/>
  <c r="U376" i="9"/>
  <c r="U377" i="9"/>
  <c r="U378" i="9"/>
  <c r="U379" i="9"/>
  <c r="U380" i="9"/>
  <c r="U381" i="9"/>
  <c r="U382" i="9"/>
  <c r="U383" i="9"/>
  <c r="U384" i="9"/>
  <c r="U385" i="9"/>
  <c r="U386" i="9"/>
  <c r="U387" i="9"/>
  <c r="U388" i="9"/>
  <c r="U389" i="9"/>
  <c r="U390" i="9"/>
  <c r="U391" i="9"/>
  <c r="U392" i="9"/>
  <c r="U393" i="9"/>
  <c r="U394" i="9"/>
  <c r="U395" i="9"/>
  <c r="U396" i="9"/>
  <c r="U397" i="9"/>
  <c r="U398" i="9"/>
  <c r="U399" i="9"/>
  <c r="U400" i="9"/>
  <c r="U401" i="9"/>
  <c r="U402" i="9"/>
  <c r="U403" i="9"/>
  <c r="U404" i="9"/>
  <c r="U405" i="9"/>
  <c r="U406" i="9"/>
  <c r="U407" i="9"/>
  <c r="U408" i="9"/>
  <c r="U409" i="9"/>
  <c r="U410" i="9"/>
  <c r="U411" i="9"/>
  <c r="U412" i="9"/>
  <c r="U413" i="9"/>
  <c r="U414" i="9"/>
  <c r="U415" i="9"/>
  <c r="U416" i="9"/>
  <c r="U417" i="9"/>
  <c r="U418" i="9"/>
  <c r="U419" i="9"/>
  <c r="U420" i="9"/>
  <c r="U421" i="9"/>
  <c r="U422" i="9"/>
  <c r="U423" i="9"/>
  <c r="U424" i="9"/>
  <c r="U425" i="9"/>
  <c r="U426" i="9"/>
  <c r="U427" i="9"/>
  <c r="U428" i="9"/>
  <c r="U429" i="9"/>
  <c r="U430" i="9"/>
  <c r="U431" i="9"/>
  <c r="U432" i="9"/>
  <c r="U433" i="9"/>
  <c r="U434" i="9"/>
  <c r="U435" i="9"/>
  <c r="U436" i="9"/>
  <c r="U437" i="9"/>
  <c r="U438" i="9"/>
  <c r="U439" i="9"/>
  <c r="U440" i="9"/>
  <c r="U441" i="9"/>
  <c r="U442" i="9"/>
  <c r="U443" i="9"/>
  <c r="U444" i="9"/>
  <c r="U445" i="9"/>
  <c r="U446" i="9"/>
  <c r="U447" i="9"/>
  <c r="U448" i="9"/>
  <c r="U449" i="9"/>
  <c r="U450" i="9"/>
  <c r="U451" i="9"/>
  <c r="U452" i="9"/>
  <c r="U453" i="9"/>
  <c r="U454" i="9"/>
  <c r="U455" i="9"/>
  <c r="U456" i="9"/>
  <c r="U457" i="9"/>
  <c r="U458" i="9"/>
  <c r="U459" i="9"/>
  <c r="U460" i="9"/>
  <c r="U461" i="9"/>
  <c r="U462" i="9"/>
  <c r="U463" i="9"/>
  <c r="U464" i="9"/>
  <c r="U465" i="9"/>
  <c r="U466" i="9"/>
  <c r="U467" i="9"/>
  <c r="U468" i="9"/>
  <c r="U469" i="9"/>
  <c r="U470" i="9"/>
  <c r="U471" i="9"/>
  <c r="U472" i="9"/>
  <c r="U473" i="9"/>
  <c r="U474" i="9"/>
  <c r="U475" i="9"/>
  <c r="U476" i="9"/>
  <c r="U477" i="9"/>
  <c r="U478" i="9"/>
  <c r="U479" i="9"/>
  <c r="U480" i="9"/>
  <c r="U481" i="9"/>
  <c r="U482" i="9"/>
  <c r="U483" i="9"/>
  <c r="U484" i="9"/>
  <c r="U485" i="9"/>
  <c r="U486" i="9"/>
  <c r="U487" i="9"/>
  <c r="U488" i="9"/>
  <c r="U489" i="9"/>
  <c r="U490" i="9"/>
  <c r="U491" i="9"/>
  <c r="U492" i="9"/>
  <c r="U493" i="9"/>
  <c r="U494" i="9"/>
  <c r="U495" i="9"/>
  <c r="U496" i="9"/>
  <c r="U497" i="9"/>
  <c r="U498" i="9"/>
  <c r="U499" i="9"/>
  <c r="U500" i="9"/>
  <c r="U501" i="9"/>
  <c r="U502" i="9"/>
  <c r="U503" i="9"/>
  <c r="U504" i="9"/>
  <c r="U505" i="9"/>
  <c r="U506" i="9"/>
  <c r="U507" i="9"/>
  <c r="U508" i="9"/>
  <c r="U509" i="9"/>
  <c r="U510" i="9"/>
  <c r="U511" i="9"/>
  <c r="U512" i="9"/>
  <c r="U513" i="9"/>
  <c r="U514" i="9"/>
  <c r="U515" i="9"/>
  <c r="U516" i="9"/>
  <c r="U517" i="9"/>
  <c r="U518" i="9"/>
  <c r="U519" i="9"/>
  <c r="U520" i="9"/>
  <c r="U521" i="9"/>
  <c r="U522" i="9"/>
  <c r="U523" i="9"/>
  <c r="U524" i="9"/>
  <c r="U525" i="9"/>
  <c r="U526" i="9"/>
  <c r="U527" i="9"/>
  <c r="U528" i="9"/>
  <c r="U529" i="9"/>
  <c r="U530" i="9"/>
  <c r="U531" i="9"/>
  <c r="U532" i="9"/>
  <c r="U533" i="9"/>
  <c r="U534" i="9"/>
  <c r="U535" i="9"/>
  <c r="U536" i="9"/>
  <c r="U537" i="9"/>
  <c r="U538" i="9"/>
  <c r="U539" i="9"/>
  <c r="U540" i="9"/>
  <c r="U541" i="9"/>
  <c r="U542" i="9"/>
  <c r="U543" i="9"/>
  <c r="U544" i="9"/>
  <c r="U545" i="9"/>
  <c r="U546" i="9"/>
  <c r="U547" i="9"/>
  <c r="U548" i="9"/>
  <c r="U549" i="9"/>
  <c r="U550" i="9"/>
  <c r="U551" i="9"/>
  <c r="U552" i="9"/>
  <c r="U553" i="9"/>
  <c r="U554" i="9"/>
  <c r="U555" i="9"/>
  <c r="U556" i="9"/>
  <c r="U557" i="9"/>
  <c r="U558" i="9"/>
  <c r="U559" i="9"/>
  <c r="U560" i="9"/>
  <c r="U561" i="9"/>
  <c r="U562" i="9"/>
  <c r="U563" i="9"/>
  <c r="U564" i="9"/>
  <c r="U565" i="9"/>
  <c r="U566" i="9"/>
  <c r="U567" i="9"/>
  <c r="U568" i="9"/>
  <c r="U569" i="9"/>
  <c r="U570" i="9"/>
  <c r="U571" i="9"/>
  <c r="U572" i="9"/>
  <c r="U573" i="9"/>
  <c r="U574" i="9"/>
  <c r="U575" i="9"/>
  <c r="U576" i="9"/>
  <c r="U577" i="9"/>
  <c r="U578" i="9"/>
  <c r="U579" i="9"/>
  <c r="U580" i="9"/>
  <c r="U581" i="9"/>
  <c r="U582" i="9"/>
  <c r="U583" i="9"/>
  <c r="U584" i="9"/>
  <c r="U585" i="9"/>
  <c r="U586" i="9"/>
  <c r="U587" i="9"/>
  <c r="U588" i="9"/>
  <c r="U589" i="9"/>
  <c r="U590" i="9"/>
  <c r="U591" i="9"/>
  <c r="U592" i="9"/>
  <c r="U593" i="9"/>
  <c r="U594" i="9"/>
  <c r="U595" i="9"/>
  <c r="U596" i="9"/>
  <c r="U597" i="9"/>
  <c r="U598" i="9"/>
  <c r="U599" i="9"/>
  <c r="U600" i="9"/>
  <c r="U601" i="9"/>
  <c r="U602" i="9"/>
  <c r="U603" i="9"/>
  <c r="U604" i="9"/>
  <c r="U605" i="9"/>
  <c r="U606" i="9"/>
  <c r="U607" i="9"/>
  <c r="U608" i="9"/>
  <c r="U609" i="9"/>
  <c r="U610" i="9"/>
  <c r="U611" i="9"/>
  <c r="U612" i="9"/>
  <c r="U613" i="9"/>
  <c r="U614" i="9"/>
  <c r="U615" i="9"/>
  <c r="U616" i="9"/>
  <c r="U617" i="9"/>
  <c r="U618" i="9"/>
  <c r="U619" i="9"/>
  <c r="U620" i="9"/>
  <c r="U621" i="9"/>
  <c r="U622" i="9"/>
  <c r="U623" i="9"/>
  <c r="U624" i="9"/>
  <c r="U625" i="9"/>
  <c r="U626" i="9"/>
  <c r="U627" i="9"/>
  <c r="U628" i="9"/>
  <c r="U629" i="9"/>
  <c r="U630" i="9"/>
  <c r="U631" i="9"/>
  <c r="U632" i="9"/>
  <c r="U633" i="9"/>
  <c r="U634" i="9"/>
  <c r="U635" i="9"/>
  <c r="U636" i="9"/>
  <c r="U637" i="9"/>
  <c r="U638" i="9"/>
  <c r="U639" i="9"/>
  <c r="U640" i="9"/>
  <c r="U641" i="9"/>
  <c r="U642" i="9"/>
  <c r="U643" i="9"/>
  <c r="U644" i="9"/>
  <c r="U645" i="9"/>
  <c r="U646" i="9"/>
  <c r="U647" i="9"/>
  <c r="U648" i="9"/>
  <c r="U649" i="9"/>
  <c r="U650" i="9"/>
  <c r="U651" i="9"/>
  <c r="U652" i="9"/>
  <c r="U653" i="9"/>
  <c r="U654" i="9"/>
  <c r="U655" i="9"/>
  <c r="U656" i="9"/>
  <c r="U657" i="9"/>
  <c r="U658" i="9"/>
  <c r="U659" i="9"/>
  <c r="U660" i="9"/>
  <c r="U661" i="9"/>
  <c r="U662" i="9"/>
  <c r="U663" i="9"/>
  <c r="U664" i="9"/>
  <c r="U665" i="9"/>
  <c r="U666" i="9"/>
  <c r="U667" i="9"/>
  <c r="U668" i="9"/>
  <c r="U669" i="9"/>
  <c r="U670" i="9"/>
  <c r="U671" i="9"/>
  <c r="U672" i="9"/>
  <c r="U673" i="9"/>
  <c r="U674" i="9"/>
  <c r="U675" i="9"/>
  <c r="U676" i="9"/>
  <c r="U677" i="9"/>
  <c r="U678" i="9"/>
  <c r="U679" i="9"/>
  <c r="U680" i="9"/>
  <c r="U681" i="9"/>
  <c r="U682" i="9"/>
  <c r="U683" i="9"/>
  <c r="U684" i="9"/>
  <c r="U685" i="9"/>
  <c r="U686" i="9"/>
  <c r="U687" i="9"/>
  <c r="U688" i="9"/>
  <c r="U689" i="9"/>
  <c r="U690" i="9"/>
  <c r="U691" i="9"/>
  <c r="U692" i="9"/>
  <c r="U693" i="9"/>
  <c r="U694" i="9"/>
  <c r="U695" i="9"/>
  <c r="U696" i="9"/>
  <c r="U697" i="9"/>
  <c r="U698" i="9"/>
  <c r="U699" i="9"/>
  <c r="U700" i="9"/>
  <c r="U701" i="9"/>
  <c r="U702" i="9"/>
  <c r="U703" i="9"/>
  <c r="U704" i="9"/>
  <c r="U705" i="9"/>
  <c r="U706" i="9"/>
  <c r="U707" i="9"/>
  <c r="U708" i="9"/>
  <c r="U709" i="9"/>
  <c r="U710" i="9"/>
  <c r="U711" i="9"/>
  <c r="U712" i="9"/>
  <c r="U713" i="9"/>
  <c r="U714" i="9"/>
  <c r="U715" i="9"/>
  <c r="U716" i="9"/>
  <c r="U717" i="9"/>
  <c r="U718" i="9"/>
  <c r="U719" i="9"/>
  <c r="U720" i="9"/>
  <c r="U721" i="9"/>
  <c r="U722" i="9"/>
  <c r="U723" i="9"/>
  <c r="U724" i="9"/>
  <c r="U725" i="9"/>
  <c r="U726" i="9"/>
  <c r="U727" i="9"/>
  <c r="U728" i="9"/>
  <c r="U729" i="9"/>
  <c r="U730" i="9"/>
  <c r="U731" i="9"/>
  <c r="U732" i="9"/>
  <c r="U733" i="9"/>
  <c r="U734" i="9"/>
  <c r="U735" i="9"/>
  <c r="U736" i="9"/>
  <c r="U737" i="9"/>
  <c r="U738" i="9"/>
  <c r="U739" i="9"/>
  <c r="U740" i="9"/>
  <c r="U741" i="9"/>
  <c r="U742" i="9"/>
  <c r="U743" i="9"/>
  <c r="U744" i="9"/>
  <c r="U745" i="9"/>
  <c r="U746" i="9"/>
  <c r="U747" i="9"/>
  <c r="U748" i="9"/>
  <c r="U749" i="9"/>
  <c r="U750" i="9"/>
  <c r="U751" i="9"/>
  <c r="U752" i="9"/>
  <c r="U753" i="9"/>
  <c r="U754" i="9"/>
  <c r="U755" i="9"/>
  <c r="U756" i="9"/>
  <c r="U757" i="9"/>
  <c r="U758" i="9"/>
  <c r="U759" i="9"/>
  <c r="U760" i="9"/>
  <c r="U761" i="9"/>
  <c r="U762" i="9"/>
  <c r="U763" i="9"/>
  <c r="U764" i="9"/>
  <c r="U765" i="9"/>
  <c r="U766" i="9"/>
  <c r="U767" i="9"/>
  <c r="U768" i="9"/>
  <c r="U769" i="9"/>
  <c r="U770" i="9"/>
  <c r="U771" i="9"/>
  <c r="U772" i="9"/>
  <c r="U773" i="9"/>
  <c r="U774" i="9"/>
  <c r="U775" i="9"/>
  <c r="U776" i="9"/>
  <c r="U777" i="9"/>
  <c r="U778" i="9"/>
  <c r="U779" i="9"/>
  <c r="U780" i="9"/>
  <c r="U781" i="9"/>
  <c r="U782" i="9"/>
  <c r="U783" i="9"/>
  <c r="U784" i="9"/>
  <c r="U785" i="9"/>
  <c r="U786" i="9"/>
  <c r="U787" i="9"/>
  <c r="U788" i="9"/>
  <c r="U789" i="9"/>
  <c r="U790" i="9"/>
  <c r="U791" i="9"/>
  <c r="U792" i="9"/>
  <c r="U793" i="9"/>
  <c r="U794" i="9"/>
  <c r="U795" i="9"/>
  <c r="U796" i="9"/>
  <c r="U797" i="9"/>
  <c r="U798" i="9"/>
  <c r="U799" i="9"/>
  <c r="U800" i="9"/>
  <c r="U801" i="9"/>
  <c r="U802" i="9"/>
  <c r="U803" i="9"/>
  <c r="U804" i="9"/>
  <c r="U805" i="9"/>
  <c r="U806" i="9"/>
  <c r="U807" i="9"/>
  <c r="U808" i="9"/>
  <c r="U809" i="9"/>
  <c r="U810" i="9"/>
  <c r="U811" i="9"/>
  <c r="U2" i="9"/>
  <c r="R3" i="9"/>
  <c r="R4" i="9"/>
  <c r="R5" i="9"/>
  <c r="R6" i="9"/>
  <c r="R7" i="9"/>
  <c r="R8" i="9"/>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76" i="9"/>
  <c r="R177" i="9"/>
  <c r="R178" i="9"/>
  <c r="R179" i="9"/>
  <c r="R180" i="9"/>
  <c r="R181" i="9"/>
  <c r="R182" i="9"/>
  <c r="R183" i="9"/>
  <c r="R184" i="9"/>
  <c r="R185" i="9"/>
  <c r="R186" i="9"/>
  <c r="R187" i="9"/>
  <c r="R188" i="9"/>
  <c r="R189" i="9"/>
  <c r="R190" i="9"/>
  <c r="R191" i="9"/>
  <c r="R192" i="9"/>
  <c r="R193" i="9"/>
  <c r="R194" i="9"/>
  <c r="R195" i="9"/>
  <c r="R196" i="9"/>
  <c r="R197" i="9"/>
  <c r="R198" i="9"/>
  <c r="R199" i="9"/>
  <c r="R200" i="9"/>
  <c r="R201" i="9"/>
  <c r="R202" i="9"/>
  <c r="R203" i="9"/>
  <c r="R204" i="9"/>
  <c r="R205" i="9"/>
  <c r="R206" i="9"/>
  <c r="R207" i="9"/>
  <c r="R208" i="9"/>
  <c r="R209" i="9"/>
  <c r="R210" i="9"/>
  <c r="R211" i="9"/>
  <c r="R212" i="9"/>
  <c r="R213" i="9"/>
  <c r="R214" i="9"/>
  <c r="R215" i="9"/>
  <c r="R216" i="9"/>
  <c r="R217" i="9"/>
  <c r="R218" i="9"/>
  <c r="R219" i="9"/>
  <c r="R220" i="9"/>
  <c r="R221" i="9"/>
  <c r="R222" i="9"/>
  <c r="R223" i="9"/>
  <c r="R224" i="9"/>
  <c r="R225" i="9"/>
  <c r="R226" i="9"/>
  <c r="R227" i="9"/>
  <c r="R228" i="9"/>
  <c r="R229" i="9"/>
  <c r="R230" i="9"/>
  <c r="R231" i="9"/>
  <c r="R232" i="9"/>
  <c r="R233" i="9"/>
  <c r="R234" i="9"/>
  <c r="R235" i="9"/>
  <c r="R236" i="9"/>
  <c r="R237" i="9"/>
  <c r="R238" i="9"/>
  <c r="R239" i="9"/>
  <c r="R240" i="9"/>
  <c r="R241" i="9"/>
  <c r="R242" i="9"/>
  <c r="R243" i="9"/>
  <c r="R244" i="9"/>
  <c r="R245" i="9"/>
  <c r="R246" i="9"/>
  <c r="R247" i="9"/>
  <c r="R248" i="9"/>
  <c r="R249" i="9"/>
  <c r="R250" i="9"/>
  <c r="R251" i="9"/>
  <c r="R252" i="9"/>
  <c r="R253" i="9"/>
  <c r="R254" i="9"/>
  <c r="R255" i="9"/>
  <c r="R256" i="9"/>
  <c r="R257" i="9"/>
  <c r="R258" i="9"/>
  <c r="R259" i="9"/>
  <c r="R260" i="9"/>
  <c r="R261" i="9"/>
  <c r="R262" i="9"/>
  <c r="R263" i="9"/>
  <c r="R264" i="9"/>
  <c r="R265" i="9"/>
  <c r="R266" i="9"/>
  <c r="R267" i="9"/>
  <c r="R268" i="9"/>
  <c r="R269" i="9"/>
  <c r="R270" i="9"/>
  <c r="R271" i="9"/>
  <c r="R272" i="9"/>
  <c r="R273" i="9"/>
  <c r="R274" i="9"/>
  <c r="R275" i="9"/>
  <c r="R27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313" i="9"/>
  <c r="R314" i="9"/>
  <c r="R315" i="9"/>
  <c r="R316" i="9"/>
  <c r="R317" i="9"/>
  <c r="R318" i="9"/>
  <c r="R319" i="9"/>
  <c r="R320" i="9"/>
  <c r="R321" i="9"/>
  <c r="R322" i="9"/>
  <c r="R323" i="9"/>
  <c r="R324" i="9"/>
  <c r="R325" i="9"/>
  <c r="R326" i="9"/>
  <c r="R327" i="9"/>
  <c r="R328" i="9"/>
  <c r="R329" i="9"/>
  <c r="R330" i="9"/>
  <c r="R331" i="9"/>
  <c r="R332" i="9"/>
  <c r="R333" i="9"/>
  <c r="R334" i="9"/>
  <c r="R335" i="9"/>
  <c r="R336" i="9"/>
  <c r="R337" i="9"/>
  <c r="R338" i="9"/>
  <c r="R339" i="9"/>
  <c r="R340" i="9"/>
  <c r="R341" i="9"/>
  <c r="R342" i="9"/>
  <c r="R343" i="9"/>
  <c r="R344" i="9"/>
  <c r="R345" i="9"/>
  <c r="R346" i="9"/>
  <c r="R347" i="9"/>
  <c r="R348" i="9"/>
  <c r="R349" i="9"/>
  <c r="R350" i="9"/>
  <c r="R351" i="9"/>
  <c r="R352" i="9"/>
  <c r="R353" i="9"/>
  <c r="R354" i="9"/>
  <c r="R355" i="9"/>
  <c r="R356" i="9"/>
  <c r="R357" i="9"/>
  <c r="R358" i="9"/>
  <c r="R359" i="9"/>
  <c r="R360" i="9"/>
  <c r="R361" i="9"/>
  <c r="R362" i="9"/>
  <c r="R363" i="9"/>
  <c r="R364" i="9"/>
  <c r="R365" i="9"/>
  <c r="R366" i="9"/>
  <c r="R367" i="9"/>
  <c r="R368" i="9"/>
  <c r="R369" i="9"/>
  <c r="R370" i="9"/>
  <c r="R371" i="9"/>
  <c r="R372" i="9"/>
  <c r="R373" i="9"/>
  <c r="R374" i="9"/>
  <c r="R375" i="9"/>
  <c r="R376" i="9"/>
  <c r="R377" i="9"/>
  <c r="R378" i="9"/>
  <c r="R379" i="9"/>
  <c r="R380" i="9"/>
  <c r="R381" i="9"/>
  <c r="R382" i="9"/>
  <c r="R383" i="9"/>
  <c r="R384" i="9"/>
  <c r="R385" i="9"/>
  <c r="R386" i="9"/>
  <c r="R387" i="9"/>
  <c r="R388" i="9"/>
  <c r="R389" i="9"/>
  <c r="R390" i="9"/>
  <c r="R391" i="9"/>
  <c r="R392" i="9"/>
  <c r="R393" i="9"/>
  <c r="R394" i="9"/>
  <c r="R395" i="9"/>
  <c r="R396" i="9"/>
  <c r="R397" i="9"/>
  <c r="R398" i="9"/>
  <c r="R399" i="9"/>
  <c r="R400" i="9"/>
  <c r="R401" i="9"/>
  <c r="R402" i="9"/>
  <c r="R403" i="9"/>
  <c r="R404" i="9"/>
  <c r="R405" i="9"/>
  <c r="R406" i="9"/>
  <c r="R407" i="9"/>
  <c r="R408" i="9"/>
  <c r="R409" i="9"/>
  <c r="R410" i="9"/>
  <c r="R411" i="9"/>
  <c r="R412" i="9"/>
  <c r="R413" i="9"/>
  <c r="R414" i="9"/>
  <c r="R415" i="9"/>
  <c r="R416" i="9"/>
  <c r="R417" i="9"/>
  <c r="R418" i="9"/>
  <c r="R419" i="9"/>
  <c r="R420" i="9"/>
  <c r="R421" i="9"/>
  <c r="R422" i="9"/>
  <c r="R423" i="9"/>
  <c r="R424" i="9"/>
  <c r="R425" i="9"/>
  <c r="R426" i="9"/>
  <c r="R427" i="9"/>
  <c r="R428" i="9"/>
  <c r="R429" i="9"/>
  <c r="R430" i="9"/>
  <c r="R431" i="9"/>
  <c r="R432" i="9"/>
  <c r="R433" i="9"/>
  <c r="R434" i="9"/>
  <c r="R435" i="9"/>
  <c r="R436" i="9"/>
  <c r="R437" i="9"/>
  <c r="R438" i="9"/>
  <c r="R439" i="9"/>
  <c r="R440" i="9"/>
  <c r="R441" i="9"/>
  <c r="R442" i="9"/>
  <c r="R443" i="9"/>
  <c r="R444" i="9"/>
  <c r="R445" i="9"/>
  <c r="R446" i="9"/>
  <c r="R447" i="9"/>
  <c r="R448" i="9"/>
  <c r="R449" i="9"/>
  <c r="R450" i="9"/>
  <c r="R451" i="9"/>
  <c r="R452" i="9"/>
  <c r="R453" i="9"/>
  <c r="R454" i="9"/>
  <c r="R455" i="9"/>
  <c r="R456" i="9"/>
  <c r="R457" i="9"/>
  <c r="R458" i="9"/>
  <c r="R459" i="9"/>
  <c r="R460" i="9"/>
  <c r="R461" i="9"/>
  <c r="R462" i="9"/>
  <c r="R463" i="9"/>
  <c r="R464" i="9"/>
  <c r="R465" i="9"/>
  <c r="R466" i="9"/>
  <c r="R467" i="9"/>
  <c r="R468" i="9"/>
  <c r="R469" i="9"/>
  <c r="R470" i="9"/>
  <c r="R471" i="9"/>
  <c r="R472" i="9"/>
  <c r="R473" i="9"/>
  <c r="R474" i="9"/>
  <c r="R475" i="9"/>
  <c r="R476" i="9"/>
  <c r="R477" i="9"/>
  <c r="R478" i="9"/>
  <c r="R479" i="9"/>
  <c r="R480" i="9"/>
  <c r="R481" i="9"/>
  <c r="R482" i="9"/>
  <c r="R483" i="9"/>
  <c r="R484" i="9"/>
  <c r="R485" i="9"/>
  <c r="R486" i="9"/>
  <c r="R487" i="9"/>
  <c r="R488" i="9"/>
  <c r="R489" i="9"/>
  <c r="R490" i="9"/>
  <c r="R491" i="9"/>
  <c r="R492" i="9"/>
  <c r="R493" i="9"/>
  <c r="R494" i="9"/>
  <c r="R495" i="9"/>
  <c r="R496" i="9"/>
  <c r="R497" i="9"/>
  <c r="R498" i="9"/>
  <c r="R499" i="9"/>
  <c r="R500" i="9"/>
  <c r="R501" i="9"/>
  <c r="R502" i="9"/>
  <c r="R503" i="9"/>
  <c r="R504" i="9"/>
  <c r="R505" i="9"/>
  <c r="R506" i="9"/>
  <c r="R507" i="9"/>
  <c r="R508" i="9"/>
  <c r="R509" i="9"/>
  <c r="R510" i="9"/>
  <c r="R511" i="9"/>
  <c r="R512" i="9"/>
  <c r="R513" i="9"/>
  <c r="R514" i="9"/>
  <c r="R515" i="9"/>
  <c r="R516" i="9"/>
  <c r="R517" i="9"/>
  <c r="R518" i="9"/>
  <c r="R519" i="9"/>
  <c r="R520" i="9"/>
  <c r="R521" i="9"/>
  <c r="R522" i="9"/>
  <c r="R523" i="9"/>
  <c r="R524" i="9"/>
  <c r="R525" i="9"/>
  <c r="R526" i="9"/>
  <c r="R527" i="9"/>
  <c r="R528" i="9"/>
  <c r="R529" i="9"/>
  <c r="R530" i="9"/>
  <c r="R531" i="9"/>
  <c r="R532" i="9"/>
  <c r="R533" i="9"/>
  <c r="R534" i="9"/>
  <c r="R535" i="9"/>
  <c r="R536" i="9"/>
  <c r="R537" i="9"/>
  <c r="R538" i="9"/>
  <c r="R539" i="9"/>
  <c r="R540" i="9"/>
  <c r="R541" i="9"/>
  <c r="R542" i="9"/>
  <c r="R543" i="9"/>
  <c r="R544" i="9"/>
  <c r="R545" i="9"/>
  <c r="R546" i="9"/>
  <c r="R547" i="9"/>
  <c r="R548" i="9"/>
  <c r="R549" i="9"/>
  <c r="R550" i="9"/>
  <c r="R551" i="9"/>
  <c r="R552" i="9"/>
  <c r="R553" i="9"/>
  <c r="R554" i="9"/>
  <c r="R555" i="9"/>
  <c r="R556" i="9"/>
  <c r="R557" i="9"/>
  <c r="R558" i="9"/>
  <c r="R559" i="9"/>
  <c r="R560" i="9"/>
  <c r="R561" i="9"/>
  <c r="R562" i="9"/>
  <c r="R563" i="9"/>
  <c r="R564" i="9"/>
  <c r="R565" i="9"/>
  <c r="R566" i="9"/>
  <c r="R567" i="9"/>
  <c r="R568" i="9"/>
  <c r="R569" i="9"/>
  <c r="R570" i="9"/>
  <c r="R571" i="9"/>
  <c r="R572" i="9"/>
  <c r="R573" i="9"/>
  <c r="R574" i="9"/>
  <c r="R575" i="9"/>
  <c r="R576" i="9"/>
  <c r="R577" i="9"/>
  <c r="R578" i="9"/>
  <c r="R579" i="9"/>
  <c r="R580" i="9"/>
  <c r="R581" i="9"/>
  <c r="R582" i="9"/>
  <c r="R583" i="9"/>
  <c r="R584" i="9"/>
  <c r="R585" i="9"/>
  <c r="R586" i="9"/>
  <c r="R587" i="9"/>
  <c r="R588" i="9"/>
  <c r="R589" i="9"/>
  <c r="R590" i="9"/>
  <c r="R591" i="9"/>
  <c r="R592" i="9"/>
  <c r="R593" i="9"/>
  <c r="R594" i="9"/>
  <c r="R595" i="9"/>
  <c r="R596" i="9"/>
  <c r="R597" i="9"/>
  <c r="R598" i="9"/>
  <c r="R599" i="9"/>
  <c r="R600" i="9"/>
  <c r="R601" i="9"/>
  <c r="R602" i="9"/>
  <c r="R603" i="9"/>
  <c r="R604" i="9"/>
  <c r="R605" i="9"/>
  <c r="R606" i="9"/>
  <c r="R607" i="9"/>
  <c r="R608" i="9"/>
  <c r="R609" i="9"/>
  <c r="R610" i="9"/>
  <c r="R611" i="9"/>
  <c r="R612" i="9"/>
  <c r="R613" i="9"/>
  <c r="R614" i="9"/>
  <c r="R615" i="9"/>
  <c r="R616" i="9"/>
  <c r="R617" i="9"/>
  <c r="R618" i="9"/>
  <c r="R619" i="9"/>
  <c r="R620" i="9"/>
  <c r="R621" i="9"/>
  <c r="R622" i="9"/>
  <c r="R623" i="9"/>
  <c r="R624" i="9"/>
  <c r="R625" i="9"/>
  <c r="R626" i="9"/>
  <c r="R627" i="9"/>
  <c r="R628" i="9"/>
  <c r="R629" i="9"/>
  <c r="R630" i="9"/>
  <c r="R631" i="9"/>
  <c r="R632" i="9"/>
  <c r="R633" i="9"/>
  <c r="R634" i="9"/>
  <c r="R635" i="9"/>
  <c r="R636" i="9"/>
  <c r="R637" i="9"/>
  <c r="R638" i="9"/>
  <c r="R639" i="9"/>
  <c r="R640" i="9"/>
  <c r="R641" i="9"/>
  <c r="R642" i="9"/>
  <c r="R643" i="9"/>
  <c r="R644" i="9"/>
  <c r="R645" i="9"/>
  <c r="R646" i="9"/>
  <c r="R647" i="9"/>
  <c r="R648" i="9"/>
  <c r="R649" i="9"/>
  <c r="R650" i="9"/>
  <c r="R651" i="9"/>
  <c r="R652" i="9"/>
  <c r="R653" i="9"/>
  <c r="R654" i="9"/>
  <c r="R655" i="9"/>
  <c r="R656" i="9"/>
  <c r="R657" i="9"/>
  <c r="R658" i="9"/>
  <c r="R659" i="9"/>
  <c r="R660" i="9"/>
  <c r="R661" i="9"/>
  <c r="R662" i="9"/>
  <c r="R663" i="9"/>
  <c r="R664" i="9"/>
  <c r="R665" i="9"/>
  <c r="R666" i="9"/>
  <c r="R667" i="9"/>
  <c r="R668" i="9"/>
  <c r="R669" i="9"/>
  <c r="R670" i="9"/>
  <c r="R671" i="9"/>
  <c r="R672" i="9"/>
  <c r="R673" i="9"/>
  <c r="R674" i="9"/>
  <c r="R675" i="9"/>
  <c r="R676" i="9"/>
  <c r="R677" i="9"/>
  <c r="R678" i="9"/>
  <c r="R679" i="9"/>
  <c r="R680" i="9"/>
  <c r="R681" i="9"/>
  <c r="R682" i="9"/>
  <c r="R683" i="9"/>
  <c r="R684" i="9"/>
  <c r="R685" i="9"/>
  <c r="R686" i="9"/>
  <c r="R687" i="9"/>
  <c r="R688" i="9"/>
  <c r="R689" i="9"/>
  <c r="R690" i="9"/>
  <c r="R691" i="9"/>
  <c r="R692" i="9"/>
  <c r="R693" i="9"/>
  <c r="R694" i="9"/>
  <c r="R695" i="9"/>
  <c r="R696" i="9"/>
  <c r="R697" i="9"/>
  <c r="R698" i="9"/>
  <c r="R699" i="9"/>
  <c r="R700" i="9"/>
  <c r="R701" i="9"/>
  <c r="R702" i="9"/>
  <c r="R703" i="9"/>
  <c r="R704" i="9"/>
  <c r="R705" i="9"/>
  <c r="R706" i="9"/>
  <c r="R707" i="9"/>
  <c r="R708" i="9"/>
  <c r="R709" i="9"/>
  <c r="R710" i="9"/>
  <c r="R711" i="9"/>
  <c r="R712" i="9"/>
  <c r="R713" i="9"/>
  <c r="R714" i="9"/>
  <c r="R715" i="9"/>
  <c r="R716" i="9"/>
  <c r="R717" i="9"/>
  <c r="R718" i="9"/>
  <c r="R719" i="9"/>
  <c r="R720" i="9"/>
  <c r="R721" i="9"/>
  <c r="R722" i="9"/>
  <c r="R723" i="9"/>
  <c r="R724" i="9"/>
  <c r="R725" i="9"/>
  <c r="R726" i="9"/>
  <c r="R727" i="9"/>
  <c r="R728" i="9"/>
  <c r="R729" i="9"/>
  <c r="R730" i="9"/>
  <c r="R731" i="9"/>
  <c r="R732" i="9"/>
  <c r="R733" i="9"/>
  <c r="R734" i="9"/>
  <c r="R735" i="9"/>
  <c r="R736" i="9"/>
  <c r="R737" i="9"/>
  <c r="R738" i="9"/>
  <c r="R739" i="9"/>
  <c r="R740" i="9"/>
  <c r="R741" i="9"/>
  <c r="R742" i="9"/>
  <c r="R743" i="9"/>
  <c r="R744" i="9"/>
  <c r="R745" i="9"/>
  <c r="R746" i="9"/>
  <c r="R747" i="9"/>
  <c r="R748" i="9"/>
  <c r="R749" i="9"/>
  <c r="R750" i="9"/>
  <c r="R751" i="9"/>
  <c r="R752" i="9"/>
  <c r="R753" i="9"/>
  <c r="R754" i="9"/>
  <c r="R755" i="9"/>
  <c r="R756" i="9"/>
  <c r="R757" i="9"/>
  <c r="R758" i="9"/>
  <c r="R759" i="9"/>
  <c r="R760" i="9"/>
  <c r="R761" i="9"/>
  <c r="R762" i="9"/>
  <c r="R763" i="9"/>
  <c r="R764" i="9"/>
  <c r="R765" i="9"/>
  <c r="R766" i="9"/>
  <c r="R767" i="9"/>
  <c r="R768" i="9"/>
  <c r="R769" i="9"/>
  <c r="R770" i="9"/>
  <c r="R771" i="9"/>
  <c r="R772" i="9"/>
  <c r="R773" i="9"/>
  <c r="R774" i="9"/>
  <c r="R775" i="9"/>
  <c r="R776" i="9"/>
  <c r="R777" i="9"/>
  <c r="R778" i="9"/>
  <c r="R779" i="9"/>
  <c r="R780" i="9"/>
  <c r="R781" i="9"/>
  <c r="R782" i="9"/>
  <c r="R783" i="9"/>
  <c r="R784" i="9"/>
  <c r="R785" i="9"/>
  <c r="R786" i="9"/>
  <c r="R787" i="9"/>
  <c r="R788" i="9"/>
  <c r="R789" i="9"/>
  <c r="R790" i="9"/>
  <c r="R791" i="9"/>
  <c r="R792" i="9"/>
  <c r="R793" i="9"/>
  <c r="R794" i="9"/>
  <c r="R795" i="9"/>
  <c r="R796" i="9"/>
  <c r="R797" i="9"/>
  <c r="R798" i="9"/>
  <c r="R799" i="9"/>
  <c r="R800" i="9"/>
  <c r="R801" i="9"/>
  <c r="R802" i="9"/>
  <c r="R803" i="9"/>
  <c r="R804" i="9"/>
  <c r="R805" i="9"/>
  <c r="R806" i="9"/>
  <c r="R807" i="9"/>
  <c r="R808" i="9"/>
  <c r="R809" i="9"/>
  <c r="R810" i="9"/>
  <c r="R811" i="9"/>
  <c r="R2" i="9"/>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16" i="9"/>
  <c r="Q317" i="9"/>
  <c r="Q318" i="9"/>
  <c r="Q319" i="9"/>
  <c r="Q320" i="9"/>
  <c r="Q321" i="9"/>
  <c r="Q322" i="9"/>
  <c r="Q323" i="9"/>
  <c r="Q324"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96" i="9"/>
  <c r="Q397" i="9"/>
  <c r="Q398" i="9"/>
  <c r="Q399" i="9"/>
  <c r="Q400" i="9"/>
  <c r="Q401" i="9"/>
  <c r="Q402" i="9"/>
  <c r="Q403" i="9"/>
  <c r="Q404" i="9"/>
  <c r="Q405" i="9"/>
  <c r="Q406" i="9"/>
  <c r="Q407" i="9"/>
  <c r="Q408" i="9"/>
  <c r="Q409" i="9"/>
  <c r="Q410" i="9"/>
  <c r="Q411" i="9"/>
  <c r="Q412" i="9"/>
  <c r="Q413" i="9"/>
  <c r="Q414" i="9"/>
  <c r="Q415" i="9"/>
  <c r="Q416" i="9"/>
  <c r="Q417" i="9"/>
  <c r="Q418" i="9"/>
  <c r="Q419" i="9"/>
  <c r="Q420" i="9"/>
  <c r="Q421" i="9"/>
  <c r="Q422" i="9"/>
  <c r="Q423" i="9"/>
  <c r="Q424" i="9"/>
  <c r="Q425" i="9"/>
  <c r="Q426" i="9"/>
  <c r="Q427" i="9"/>
  <c r="Q428" i="9"/>
  <c r="Q429" i="9"/>
  <c r="Q430" i="9"/>
  <c r="Q431" i="9"/>
  <c r="Q432" i="9"/>
  <c r="Q433" i="9"/>
  <c r="Q434" i="9"/>
  <c r="Q435" i="9"/>
  <c r="Q436" i="9"/>
  <c r="Q437" i="9"/>
  <c r="Q438" i="9"/>
  <c r="Q439" i="9"/>
  <c r="Q440" i="9"/>
  <c r="Q441" i="9"/>
  <c r="Q442" i="9"/>
  <c r="Q443" i="9"/>
  <c r="Q444" i="9"/>
  <c r="Q445" i="9"/>
  <c r="Q446" i="9"/>
  <c r="Q447" i="9"/>
  <c r="Q448" i="9"/>
  <c r="Q449" i="9"/>
  <c r="Q450" i="9"/>
  <c r="Q451" i="9"/>
  <c r="Q452" i="9"/>
  <c r="Q453" i="9"/>
  <c r="Q454" i="9"/>
  <c r="Q455" i="9"/>
  <c r="Q456" i="9"/>
  <c r="Q457" i="9"/>
  <c r="Q458" i="9"/>
  <c r="Q459" i="9"/>
  <c r="Q460" i="9"/>
  <c r="Q461" i="9"/>
  <c r="Q462" i="9"/>
  <c r="Q463" i="9"/>
  <c r="Q464" i="9"/>
  <c r="Q465" i="9"/>
  <c r="Q466" i="9"/>
  <c r="Q467" i="9"/>
  <c r="Q468" i="9"/>
  <c r="Q469" i="9"/>
  <c r="Q470" i="9"/>
  <c r="Q471" i="9"/>
  <c r="Q472" i="9"/>
  <c r="Q473" i="9"/>
  <c r="Q474" i="9"/>
  <c r="Q475" i="9"/>
  <c r="Q476" i="9"/>
  <c r="Q477" i="9"/>
  <c r="Q478" i="9"/>
  <c r="Q479" i="9"/>
  <c r="Q480" i="9"/>
  <c r="Q481" i="9"/>
  <c r="Q482" i="9"/>
  <c r="Q483" i="9"/>
  <c r="Q484" i="9"/>
  <c r="Q485" i="9"/>
  <c r="Q486" i="9"/>
  <c r="Q487" i="9"/>
  <c r="Q488" i="9"/>
  <c r="Q489" i="9"/>
  <c r="Q490" i="9"/>
  <c r="Q491" i="9"/>
  <c r="Q492" i="9"/>
  <c r="Q493" i="9"/>
  <c r="Q494" i="9"/>
  <c r="Q495" i="9"/>
  <c r="Q496" i="9"/>
  <c r="Q497" i="9"/>
  <c r="Q498" i="9"/>
  <c r="Q499" i="9"/>
  <c r="Q500" i="9"/>
  <c r="Q501" i="9"/>
  <c r="Q502" i="9"/>
  <c r="Q503" i="9"/>
  <c r="Q504" i="9"/>
  <c r="Q505" i="9"/>
  <c r="Q506" i="9"/>
  <c r="Q507" i="9"/>
  <c r="Q508" i="9"/>
  <c r="Q509" i="9"/>
  <c r="Q510" i="9"/>
  <c r="Q511" i="9"/>
  <c r="Q512" i="9"/>
  <c r="Q513" i="9"/>
  <c r="Q514" i="9"/>
  <c r="Q515" i="9"/>
  <c r="Q516" i="9"/>
  <c r="Q517" i="9"/>
  <c r="Q518" i="9"/>
  <c r="Q519" i="9"/>
  <c r="Q520" i="9"/>
  <c r="Q521" i="9"/>
  <c r="Q522" i="9"/>
  <c r="Q523" i="9"/>
  <c r="Q524" i="9"/>
  <c r="Q525" i="9"/>
  <c r="Q526" i="9"/>
  <c r="Q527" i="9"/>
  <c r="Q528" i="9"/>
  <c r="Q529" i="9"/>
  <c r="Q530" i="9"/>
  <c r="Q531" i="9"/>
  <c r="Q532" i="9"/>
  <c r="Q533" i="9"/>
  <c r="Q534" i="9"/>
  <c r="Q535" i="9"/>
  <c r="Q536" i="9"/>
  <c r="Q537" i="9"/>
  <c r="Q538" i="9"/>
  <c r="Q539" i="9"/>
  <c r="Q540" i="9"/>
  <c r="Q541" i="9"/>
  <c r="Q542" i="9"/>
  <c r="Q543" i="9"/>
  <c r="Q544" i="9"/>
  <c r="Q545" i="9"/>
  <c r="Q546" i="9"/>
  <c r="Q547" i="9"/>
  <c r="Q548" i="9"/>
  <c r="Q549" i="9"/>
  <c r="Q550" i="9"/>
  <c r="Q551" i="9"/>
  <c r="Q552" i="9"/>
  <c r="Q553" i="9"/>
  <c r="Q554" i="9"/>
  <c r="Q555" i="9"/>
  <c r="Q556" i="9"/>
  <c r="Q557" i="9"/>
  <c r="Q558" i="9"/>
  <c r="Q559" i="9"/>
  <c r="Q560" i="9"/>
  <c r="Q561" i="9"/>
  <c r="Q562" i="9"/>
  <c r="Q563" i="9"/>
  <c r="Q564" i="9"/>
  <c r="Q565" i="9"/>
  <c r="Q566" i="9"/>
  <c r="Q567" i="9"/>
  <c r="Q568" i="9"/>
  <c r="Q569" i="9"/>
  <c r="Q570" i="9"/>
  <c r="Q571" i="9"/>
  <c r="Q572" i="9"/>
  <c r="Q573" i="9"/>
  <c r="Q574" i="9"/>
  <c r="Q575" i="9"/>
  <c r="Q576" i="9"/>
  <c r="Q577" i="9"/>
  <c r="Q578" i="9"/>
  <c r="Q579" i="9"/>
  <c r="Q580" i="9"/>
  <c r="Q581" i="9"/>
  <c r="Q582" i="9"/>
  <c r="Q583" i="9"/>
  <c r="Q584" i="9"/>
  <c r="Q585" i="9"/>
  <c r="Q586" i="9"/>
  <c r="Q587" i="9"/>
  <c r="Q588" i="9"/>
  <c r="Q589" i="9"/>
  <c r="Q590" i="9"/>
  <c r="Q591" i="9"/>
  <c r="Q592" i="9"/>
  <c r="Q593" i="9"/>
  <c r="Q594" i="9"/>
  <c r="Q595" i="9"/>
  <c r="Q596" i="9"/>
  <c r="Q597" i="9"/>
  <c r="Q598" i="9"/>
  <c r="Q599" i="9"/>
  <c r="Q600" i="9"/>
  <c r="Q601" i="9"/>
  <c r="Q602" i="9"/>
  <c r="Q603" i="9"/>
  <c r="Q604" i="9"/>
  <c r="Q605" i="9"/>
  <c r="Q606" i="9"/>
  <c r="Q607" i="9"/>
  <c r="Q608" i="9"/>
  <c r="Q609" i="9"/>
  <c r="Q610" i="9"/>
  <c r="Q611" i="9"/>
  <c r="Q612" i="9"/>
  <c r="Q613" i="9"/>
  <c r="Q614" i="9"/>
  <c r="Q615" i="9"/>
  <c r="Q616" i="9"/>
  <c r="Q617" i="9"/>
  <c r="Q618" i="9"/>
  <c r="Q619" i="9"/>
  <c r="Q620" i="9"/>
  <c r="Q621" i="9"/>
  <c r="Q622" i="9"/>
  <c r="Q623" i="9"/>
  <c r="Q624" i="9"/>
  <c r="Q625" i="9"/>
  <c r="Q626" i="9"/>
  <c r="Q627" i="9"/>
  <c r="Q628" i="9"/>
  <c r="Q629" i="9"/>
  <c r="Q630" i="9"/>
  <c r="Q631" i="9"/>
  <c r="Q632" i="9"/>
  <c r="Q633" i="9"/>
  <c r="Q634" i="9"/>
  <c r="Q635" i="9"/>
  <c r="Q636" i="9"/>
  <c r="Q637" i="9"/>
  <c r="Q638" i="9"/>
  <c r="Q639" i="9"/>
  <c r="Q640" i="9"/>
  <c r="Q641" i="9"/>
  <c r="Q642" i="9"/>
  <c r="Q643" i="9"/>
  <c r="Q644" i="9"/>
  <c r="Q645" i="9"/>
  <c r="Q646" i="9"/>
  <c r="Q647" i="9"/>
  <c r="Q648" i="9"/>
  <c r="Q649" i="9"/>
  <c r="Q650" i="9"/>
  <c r="Q651" i="9"/>
  <c r="Q652" i="9"/>
  <c r="Q653" i="9"/>
  <c r="Q654" i="9"/>
  <c r="Q655" i="9"/>
  <c r="Q656" i="9"/>
  <c r="Q657" i="9"/>
  <c r="Q658" i="9"/>
  <c r="Q659" i="9"/>
  <c r="Q660" i="9"/>
  <c r="Q661" i="9"/>
  <c r="Q662" i="9"/>
  <c r="Q663" i="9"/>
  <c r="Q664" i="9"/>
  <c r="Q665" i="9"/>
  <c r="Q666" i="9"/>
  <c r="Q667" i="9"/>
  <c r="Q668" i="9"/>
  <c r="Q669" i="9"/>
  <c r="Q670" i="9"/>
  <c r="Q671" i="9"/>
  <c r="Q672" i="9"/>
  <c r="Q673" i="9"/>
  <c r="Q674" i="9"/>
  <c r="Q675" i="9"/>
  <c r="Q676" i="9"/>
  <c r="Q677" i="9"/>
  <c r="Q678" i="9"/>
  <c r="Q679" i="9"/>
  <c r="Q680" i="9"/>
  <c r="Q681" i="9"/>
  <c r="Q682" i="9"/>
  <c r="Q683" i="9"/>
  <c r="Q684" i="9"/>
  <c r="Q685" i="9"/>
  <c r="Q686" i="9"/>
  <c r="Q687" i="9"/>
  <c r="Q688" i="9"/>
  <c r="Q689" i="9"/>
  <c r="Q690" i="9"/>
  <c r="Q691" i="9"/>
  <c r="Q692" i="9"/>
  <c r="Q693" i="9"/>
  <c r="Q694" i="9"/>
  <c r="Q695" i="9"/>
  <c r="Q696" i="9"/>
  <c r="Q697" i="9"/>
  <c r="Q698" i="9"/>
  <c r="Q699" i="9"/>
  <c r="Q700" i="9"/>
  <c r="Q701" i="9"/>
  <c r="Q702" i="9"/>
  <c r="Q703" i="9"/>
  <c r="Q704" i="9"/>
  <c r="Q705" i="9"/>
  <c r="Q706" i="9"/>
  <c r="Q707" i="9"/>
  <c r="Q708" i="9"/>
  <c r="Q709" i="9"/>
  <c r="Q710" i="9"/>
  <c r="Q711" i="9"/>
  <c r="Q712" i="9"/>
  <c r="Q713" i="9"/>
  <c r="Q714" i="9"/>
  <c r="Q715" i="9"/>
  <c r="Q716" i="9"/>
  <c r="Q717" i="9"/>
  <c r="Q718" i="9"/>
  <c r="Q719" i="9"/>
  <c r="Q720" i="9"/>
  <c r="Q721" i="9"/>
  <c r="Q722" i="9"/>
  <c r="Q723" i="9"/>
  <c r="Q724" i="9"/>
  <c r="Q725" i="9"/>
  <c r="Q726" i="9"/>
  <c r="Q727" i="9"/>
  <c r="Q728" i="9"/>
  <c r="Q729" i="9"/>
  <c r="Q730" i="9"/>
  <c r="Q731" i="9"/>
  <c r="Q732" i="9"/>
  <c r="Q733" i="9"/>
  <c r="Q734" i="9"/>
  <c r="Q735" i="9"/>
  <c r="Q736" i="9"/>
  <c r="Q737" i="9"/>
  <c r="Q738" i="9"/>
  <c r="Q739" i="9"/>
  <c r="Q740" i="9"/>
  <c r="Q741" i="9"/>
  <c r="Q742" i="9"/>
  <c r="Q743" i="9"/>
  <c r="Q744" i="9"/>
  <c r="Q745" i="9"/>
  <c r="Q746" i="9"/>
  <c r="Q747" i="9"/>
  <c r="Q748" i="9"/>
  <c r="Q749" i="9"/>
  <c r="Q750" i="9"/>
  <c r="Q751" i="9"/>
  <c r="Q752" i="9"/>
  <c r="Q753" i="9"/>
  <c r="Q754" i="9"/>
  <c r="Q755" i="9"/>
  <c r="Q756" i="9"/>
  <c r="Q757" i="9"/>
  <c r="Q758" i="9"/>
  <c r="Q759" i="9"/>
  <c r="Q760" i="9"/>
  <c r="Q761" i="9"/>
  <c r="Q762" i="9"/>
  <c r="Q763" i="9"/>
  <c r="Q764" i="9"/>
  <c r="Q765" i="9"/>
  <c r="Q766" i="9"/>
  <c r="Q767" i="9"/>
  <c r="Q768" i="9"/>
  <c r="Q769" i="9"/>
  <c r="Q770" i="9"/>
  <c r="Q771" i="9"/>
  <c r="Q772" i="9"/>
  <c r="Q773" i="9"/>
  <c r="Q774" i="9"/>
  <c r="Q775" i="9"/>
  <c r="Q776" i="9"/>
  <c r="Q777" i="9"/>
  <c r="Q778" i="9"/>
  <c r="Q779" i="9"/>
  <c r="Q780" i="9"/>
  <c r="Q781" i="9"/>
  <c r="Q782" i="9"/>
  <c r="Q783" i="9"/>
  <c r="Q784" i="9"/>
  <c r="Q785" i="9"/>
  <c r="Q786" i="9"/>
  <c r="Q787" i="9"/>
  <c r="Q788" i="9"/>
  <c r="Q789" i="9"/>
  <c r="Q790" i="9"/>
  <c r="Q791" i="9"/>
  <c r="Q792" i="9"/>
  <c r="Q793" i="9"/>
  <c r="Q794" i="9"/>
  <c r="Q795" i="9"/>
  <c r="Q796" i="9"/>
  <c r="Q797" i="9"/>
  <c r="Q798" i="9"/>
  <c r="Q799" i="9"/>
  <c r="Q800" i="9"/>
  <c r="Q801" i="9"/>
  <c r="Q802" i="9"/>
  <c r="Q803" i="9"/>
  <c r="Q804" i="9"/>
  <c r="Q805" i="9"/>
  <c r="Q806" i="9"/>
  <c r="Q807" i="9"/>
  <c r="Q808" i="9"/>
  <c r="Q809" i="9"/>
  <c r="Q810" i="9"/>
  <c r="Q811" i="9"/>
  <c r="Q2" i="9"/>
  <c r="D14" i="6" l="1"/>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3" i="6"/>
  <c r="D4" i="6"/>
  <c r="D5" i="6"/>
  <c r="D6" i="6"/>
  <c r="D7" i="6"/>
  <c r="D8" i="6"/>
  <c r="D9" i="6"/>
  <c r="D10" i="6"/>
  <c r="D11" i="6"/>
  <c r="D12" i="6"/>
  <c r="D13" i="6"/>
  <c r="D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Jhon Alexander Betancur Duque</author>
  </authors>
  <commentList>
    <comment ref="Z1" authorId="0" shapeId="0" xr:uid="{00000000-0006-0000-0300-000001000000}">
      <text>
        <r>
          <rPr>
            <b/>
            <sz val="9"/>
            <color indexed="81"/>
            <rFont val="Tahoma"/>
            <family val="2"/>
          </rPr>
          <t>Logro Acumulado</t>
        </r>
        <r>
          <rPr>
            <sz val="9"/>
            <color indexed="81"/>
            <rFont val="Tahoma"/>
            <family val="2"/>
          </rPr>
          <t xml:space="preserve">
</t>
        </r>
      </text>
    </comment>
    <comment ref="AA1" authorId="0" shapeId="0" xr:uid="{00000000-0006-0000-0300-000002000000}">
      <text>
        <r>
          <rPr>
            <b/>
            <sz val="9"/>
            <color rgb="FF000000"/>
            <rFont val="Tahoma"/>
            <family val="2"/>
          </rPr>
          <t>Logro Acumulado</t>
        </r>
        <r>
          <rPr>
            <sz val="9"/>
            <color rgb="FF000000"/>
            <rFont val="Tahoma"/>
            <family val="2"/>
          </rPr>
          <t xml:space="preserve">
</t>
        </r>
      </text>
    </comment>
  </commentList>
</comments>
</file>

<file path=xl/sharedStrings.xml><?xml version="1.0" encoding="utf-8"?>
<sst xmlns="http://schemas.openxmlformats.org/spreadsheetml/2006/main" count="13612" uniqueCount="2695">
  <si>
    <t>CodLinea</t>
  </si>
  <si>
    <t>NombreLinea</t>
  </si>
  <si>
    <t>CodComponente</t>
  </si>
  <si>
    <t>CodComponenteCompuesto</t>
  </si>
  <si>
    <t>NombreComponente</t>
  </si>
  <si>
    <t>CodPrograma</t>
  </si>
  <si>
    <t>CodProgramaCompuesto</t>
  </si>
  <si>
    <t>NombrePrograma</t>
  </si>
  <si>
    <t>Indicador</t>
  </si>
  <si>
    <t>Tipo</t>
  </si>
  <si>
    <t>CodigoIndicador</t>
  </si>
  <si>
    <t>NombreIndicador</t>
  </si>
  <si>
    <t>Unidad</t>
  </si>
  <si>
    <t>LB</t>
  </si>
  <si>
    <t>MetaPlan</t>
  </si>
  <si>
    <t>Responsable</t>
  </si>
  <si>
    <t>ResponsableReporte</t>
  </si>
  <si>
    <t>FC</t>
  </si>
  <si>
    <t>Sentido</t>
  </si>
  <si>
    <t>Meta2020</t>
  </si>
  <si>
    <t>Meta2021</t>
  </si>
  <si>
    <t>Meta2022</t>
  </si>
  <si>
    <t>Meta2023</t>
  </si>
  <si>
    <t>MetaRuralidad</t>
  </si>
  <si>
    <t>Log20</t>
  </si>
  <si>
    <t>aVNorm</t>
  </si>
  <si>
    <t>AvNormTmp</t>
  </si>
  <si>
    <t>PesoXAvnt</t>
  </si>
  <si>
    <t>semafAv</t>
  </si>
  <si>
    <t>Peso</t>
  </si>
  <si>
    <t>Log21</t>
  </si>
  <si>
    <t>Log22</t>
  </si>
  <si>
    <t>Log23</t>
  </si>
  <si>
    <t>Avance20</t>
  </si>
  <si>
    <t>Avance21</t>
  </si>
  <si>
    <t>Avance22</t>
  </si>
  <si>
    <t>Avance23</t>
  </si>
  <si>
    <t>Reactivación Económica y Valle del Software</t>
  </si>
  <si>
    <t>1.1</t>
  </si>
  <si>
    <t>Talento Humano y Empleo</t>
  </si>
  <si>
    <t>1.1.2</t>
  </si>
  <si>
    <t>Inserción laboral</t>
  </si>
  <si>
    <t>1.1.2.2</t>
  </si>
  <si>
    <t>Jóvenes formados en competencias laborales para los sectores tradicionales de la economía</t>
  </si>
  <si>
    <t>Número</t>
  </si>
  <si>
    <t>Secretaría de Desarrollo Económico</t>
  </si>
  <si>
    <t>NoA</t>
  </si>
  <si>
    <t>C</t>
  </si>
  <si>
    <t>1.1.2.9</t>
  </si>
  <si>
    <t>Jóvenes recién graduados que acceden al primer empleo a través de una gran base empresarial de oferta y demanda de empleo</t>
  </si>
  <si>
    <t>Porcentaje</t>
  </si>
  <si>
    <t>A</t>
  </si>
  <si>
    <t>1.1.2.8</t>
  </si>
  <si>
    <t>Estudiantes formados para el trabajo</t>
  </si>
  <si>
    <t>Secretaría de Gestión Humana y Servicio a la Ciudadanía</t>
  </si>
  <si>
    <t>1.1.2.7</t>
  </si>
  <si>
    <t>Mujeres vinculadas laboralmente a través del fortalecimiento de una gran base empresarial de oferta y demanda de empleo</t>
  </si>
  <si>
    <t>1.1.2.6</t>
  </si>
  <si>
    <t>Adultos vinculados laboralmente a través del fortalecimiento de una gran base empresarial de oferta y demanda de empleo</t>
  </si>
  <si>
    <t>1.1.2.5</t>
  </si>
  <si>
    <t>Mujeres formadas en competencias laborales para los sectores tradicionales de la economía</t>
  </si>
  <si>
    <t>1.1.2.3</t>
  </si>
  <si>
    <t>Personas que cooperan con el desarrollo e implementación del Valle del Software, en el marco del proyecto Cerebros Fugados</t>
  </si>
  <si>
    <t>1.1.2.1</t>
  </si>
  <si>
    <t>Jóvenes vinculados laboralmente a través del fortalecimiento de una gran base empresarial de oferta y demanda de empleo</t>
  </si>
  <si>
    <t>1.1.1</t>
  </si>
  <si>
    <t>Reentrenamiento y formación masiva en la industria 4.0</t>
  </si>
  <si>
    <t>1.1.1.5</t>
  </si>
  <si>
    <t>Estrategia de difusión y sensibilización para la promoción del acceso de mujeres a programas de educación postsecundaria relacionadas con Valle del Software implementada</t>
  </si>
  <si>
    <t>Sapiencia</t>
  </si>
  <si>
    <t>M</t>
  </si>
  <si>
    <t>1.1.1.4</t>
  </si>
  <si>
    <t>Mujeres formadas en temas relacionados con competencias laborales y habilidades blandas para la Cuarta Revolución Industrial</t>
  </si>
  <si>
    <t>1.1.1.3</t>
  </si>
  <si>
    <t>Adultos formados en temas relacionados con competencias laborales y habilidades blandas para la Cuarta Revolución Industrial</t>
  </si>
  <si>
    <t>1.1.1.2</t>
  </si>
  <si>
    <t>Jóvenes formados en temas relacionados con competencias laborales y habilidades blandas para la Cuarta Revolución Industrial</t>
  </si>
  <si>
    <t>1.1.6</t>
  </si>
  <si>
    <t>Tasa de ocupación laboral de jóvenes entre 18 y 28 años</t>
  </si>
  <si>
    <t>1.1.5</t>
  </si>
  <si>
    <t>Tasa de formalidad</t>
  </si>
  <si>
    <t>1.1.4</t>
  </si>
  <si>
    <t>Empleos generados en la ciudad o en el distrito de innovación enfocados a CT+i (Ciencia, Tecnología e Innovación)</t>
  </si>
  <si>
    <t>Ruta N</t>
  </si>
  <si>
    <t>1.1.3</t>
  </si>
  <si>
    <t>Empleos decentes generados en sectores tradicionales con programas de acompañamiento de la Secretaría de Desarrollo Económico</t>
  </si>
  <si>
    <t>Personas cualificadas en habilidades para la Cuarta Revolución Industrial</t>
  </si>
  <si>
    <t>Empleos generados en la nueva economía del Valle del Software</t>
  </si>
  <si>
    <t>1.1.2.4</t>
  </si>
  <si>
    <t>Adultos formados en competencias laborales para los sectores tradicionales de la economía</t>
  </si>
  <si>
    <t>1.1.1.1</t>
  </si>
  <si>
    <t>Personas beneficiadas en programas de formación de talento especializado</t>
  </si>
  <si>
    <t>1.2</t>
  </si>
  <si>
    <t>Ciencia, Tecnología, Innovación y Emprendimiento: CTI + E</t>
  </si>
  <si>
    <t>1.2.2</t>
  </si>
  <si>
    <t>Economía creativa</t>
  </si>
  <si>
    <t>1.2.2.2</t>
  </si>
  <si>
    <t>Laboratorio de innovación audiovisual creado e implementado</t>
  </si>
  <si>
    <t>1.2.2.8</t>
  </si>
  <si>
    <t>Estrategia de reinvención y reactivación de la economía creativa de Medellín diseñada e implementada</t>
  </si>
  <si>
    <t>Secretaría de Cultura Ciudadana</t>
  </si>
  <si>
    <t>1.2.2.7</t>
  </si>
  <si>
    <t>Ferias y/o mercados artesanales realizados</t>
  </si>
  <si>
    <t>1.2.2.6</t>
  </si>
  <si>
    <t>Estrategia de cadena de valor diseñada e implementada</t>
  </si>
  <si>
    <t>1.2.2.5</t>
  </si>
  <si>
    <t>Producciones audiovisuales incentivadas económicamente a través de la Comisión Fílmica de Medellín</t>
  </si>
  <si>
    <t>Comisión Fílmica - Secretaría de Desarrollo Económico</t>
  </si>
  <si>
    <t>1.2.3</t>
  </si>
  <si>
    <t>Investigación, innovación y retos de ciudad</t>
  </si>
  <si>
    <t>1.2.3.1</t>
  </si>
  <si>
    <t>Centros de innovación especializados para las áreas priorizadas diseñados e implementados</t>
  </si>
  <si>
    <t>1.2.2.3</t>
  </si>
  <si>
    <t>Distrito Creativo: Perpetuo Socorro implementado</t>
  </si>
  <si>
    <t>1.2.2.1</t>
  </si>
  <si>
    <t>Emprendimientos de la industria creativa intervenidos</t>
  </si>
  <si>
    <t>1.2.2.4</t>
  </si>
  <si>
    <t>Circuitos creativos de la ciudad declarados como Áreas de Desarrollo Naranja (ADN)</t>
  </si>
  <si>
    <t>1.2.3.2</t>
  </si>
  <si>
    <t>Plan de acción diseñado para que Medellín sea Distrito Especial de Ciencia, Tecnología e Innovación</t>
  </si>
  <si>
    <t>1.2.3.3</t>
  </si>
  <si>
    <t>Proyectos diseñados y ejecutados del Plan CT+I vigente y futuro</t>
  </si>
  <si>
    <t>1.2.4</t>
  </si>
  <si>
    <t>Cultura digital</t>
  </si>
  <si>
    <t>1.2.4.5</t>
  </si>
  <si>
    <t>Biblioteca digital de Medellín implementada: fase 1 a 3</t>
  </si>
  <si>
    <t>Biblioteca Pública Piloto</t>
  </si>
  <si>
    <t>1.2.4.4</t>
  </si>
  <si>
    <t>Ventas generadas a través de la plataforma Compra Local</t>
  </si>
  <si>
    <t>Millones de pesos</t>
  </si>
  <si>
    <t>1.2.4.3</t>
  </si>
  <si>
    <t>Plataforma de e-commerce Compra Local implementada</t>
  </si>
  <si>
    <t>1.2.4.2</t>
  </si>
  <si>
    <t>Espacios públicos con acceso a wifi gratuito</t>
  </si>
  <si>
    <t>1.2.1</t>
  </si>
  <si>
    <t>Centros del Valle del Software</t>
  </si>
  <si>
    <t>1.2.1.8</t>
  </si>
  <si>
    <t>Epicentro del Valle del Software creado</t>
  </si>
  <si>
    <t>1.2.4.1</t>
  </si>
  <si>
    <t>Plan de fortalecimiento del Programa Medellín Digital implementado</t>
  </si>
  <si>
    <t>1.2.1.5</t>
  </si>
  <si>
    <t>Spinoff universitarias y privadas fortalecidas</t>
  </si>
  <si>
    <t>1.2.3.4</t>
  </si>
  <si>
    <t>Emprendimientos sociales basados en CT+I acompañados a través de asesorías seguimiento o monitoreo</t>
  </si>
  <si>
    <t>Estrategia para la caracterización, fomento y articulación de la economía creativa y cultural de Medellín diseñada e implementada</t>
  </si>
  <si>
    <t>1.2.1.7</t>
  </si>
  <si>
    <t>Distrito Futuro para la transición como espacio de intervención urbanotecnológica diseñado, formulado e implementado</t>
  </si>
  <si>
    <t>Departamento Administrativo de Planeación</t>
  </si>
  <si>
    <t>1.2.1.6</t>
  </si>
  <si>
    <t>Estrategia de promoción de la formalización empresarial y laboral a través de los Centros del Valle del Software creada e implementada</t>
  </si>
  <si>
    <t>Ventas internacionales generadas por las empresas creadas y/o fortalecidas a partir de la gestión de los Centros de Valle del Software</t>
  </si>
  <si>
    <t>Retos de ciudad solucionados por el ecosistema de CTI+E y la ciudadanía</t>
  </si>
  <si>
    <t>1.2.5</t>
  </si>
  <si>
    <t>Inversión en actividades de ciencia, tecnología e innovación como porcentaje del PIB municipal</t>
  </si>
  <si>
    <t>1.2.6</t>
  </si>
  <si>
    <t>Inversión en Investigación y desarrollo como porcentaje del PIB municipal</t>
  </si>
  <si>
    <t>1.2.7</t>
  </si>
  <si>
    <t>Conexiones a internet gratuito a través de espacios públicos gracias al fortalecimiento del programa Medellín Digital</t>
  </si>
  <si>
    <t>1.2.1.1</t>
  </si>
  <si>
    <t>Centros del Valle del Software creados y puestos en funcionamiento</t>
  </si>
  <si>
    <t>1.2.1.2</t>
  </si>
  <si>
    <t>Plan implementado para la creación de mecanismos asociativos creados a través del modelo BPO</t>
  </si>
  <si>
    <t>1.2.1.3</t>
  </si>
  <si>
    <t>Emprendimientos de base tecnológica intervenidos</t>
  </si>
  <si>
    <t>1.2.1.4</t>
  </si>
  <si>
    <t>Conexiones exitosas a través de la Red Futuro</t>
  </si>
  <si>
    <t>1.2.8</t>
  </si>
  <si>
    <t>Población que participa en procesos de innovación abierta en el diseño, construcción y socialización de la Biblioteca Digital, en las fases 1 a 3</t>
  </si>
  <si>
    <t>Ventas generadas por las empresas creadas y/o fortalecidas a partir de la gestión de los Centros de Valle del Software</t>
  </si>
  <si>
    <t>1.3</t>
  </si>
  <si>
    <t>Productividad, competitividad e internacionalización</t>
  </si>
  <si>
    <t>1.3.3</t>
  </si>
  <si>
    <t>Muévete a Medellín</t>
  </si>
  <si>
    <t>1.3.3.5</t>
  </si>
  <si>
    <t>Proyectos impactados por las acciones de cooperación para la ciudad y su área de influencia</t>
  </si>
  <si>
    <t>Agencia de Cooperación e Inversión de Medellín y el Área Metropolitana - ACI Medellín</t>
  </si>
  <si>
    <t>1.3.5</t>
  </si>
  <si>
    <t>Dinamización economías tradicionales</t>
  </si>
  <si>
    <t>1.3.5.1</t>
  </si>
  <si>
    <t>Empresas creadas en economía social y solidaria</t>
  </si>
  <si>
    <t>1.3.4</t>
  </si>
  <si>
    <t>Reactivación y transformación del sector turístico Pos-COVID-19</t>
  </si>
  <si>
    <t>1.3.4.6</t>
  </si>
  <si>
    <t>Estímulos otorgados con recursos del fondo de fomento a la industria turística</t>
  </si>
  <si>
    <t>1.3.4.5</t>
  </si>
  <si>
    <t>Empleados del turismo beneficiados con recursos del fondo de fomento a la industria turística</t>
  </si>
  <si>
    <t>1.3.4.4</t>
  </si>
  <si>
    <t>Actualización operativa tecnológica de Plaza Mayor lograda</t>
  </si>
  <si>
    <t>Plaza Mayor</t>
  </si>
  <si>
    <t>1.3.3.2</t>
  </si>
  <si>
    <t>Eventos ¿Por qué Medellín? realizados con empresarios nacionales y/o internacionales</t>
  </si>
  <si>
    <t>1.3.4.3</t>
  </si>
  <si>
    <t>Portal transaccional del sector turístico implementado</t>
  </si>
  <si>
    <t>1.3.3.3</t>
  </si>
  <si>
    <t>Aportes de paisas en el exterior, que contribuyan al fortalecimiento de las apuestas de desarrollo local</t>
  </si>
  <si>
    <t>1.3.4.1</t>
  </si>
  <si>
    <t>Unidad de inteligencia turística constituida</t>
  </si>
  <si>
    <t>1.3.3.4</t>
  </si>
  <si>
    <t>Acciones de cooperación sur-sur en las cuales Medellín comparte sus buenas prácticas</t>
  </si>
  <si>
    <t>1.3.5.2</t>
  </si>
  <si>
    <t>Emprendimientos acompañados para el mejoramiento de su capacidad empresarial, a través de los CEDEZOS</t>
  </si>
  <si>
    <t>1.3.6</t>
  </si>
  <si>
    <t>Financiación e inversión para el desarrollo y la innovación</t>
  </si>
  <si>
    <t>1.3.6.5</t>
  </si>
  <si>
    <t>Fondo de Capital Privado (FCP) en Ciencia Tecnología e Innovación (CT+I) creado</t>
  </si>
  <si>
    <t>Ruta N, Secretaría de Desarrollo Económico</t>
  </si>
  <si>
    <t>1.3.4.2</t>
  </si>
  <si>
    <t>Empresas de la cadena de valor del turismo acompañadas en sus procesos de gestión</t>
  </si>
  <si>
    <t>1.3.5.3</t>
  </si>
  <si>
    <t>Ruedas de negocio realizadas, virtuales y/o presenciales, en el marco de la estrategia de acceso a mercados</t>
  </si>
  <si>
    <t>1.3.5.4</t>
  </si>
  <si>
    <t>Emprendedores y empresas vinculadas a iniciativas de acceso a mercados</t>
  </si>
  <si>
    <t>1.3.5.5</t>
  </si>
  <si>
    <t>Distrito de la Diversidad creado e implementado</t>
  </si>
  <si>
    <t>1.3.6.6</t>
  </si>
  <si>
    <t>Gestión del Banco de los Pobres para la cobertura a pequeñas y medianas empresas de garantías crediticias hasta del 90% ente el Fondo de Garantías de Antioquia</t>
  </si>
  <si>
    <t>Secretaría de Hacienda</t>
  </si>
  <si>
    <t>1.3.5.6</t>
  </si>
  <si>
    <t>Venteros informales sensibilizados con acciones de formalización empresarial</t>
  </si>
  <si>
    <t>1.3.5.9</t>
  </si>
  <si>
    <t>Avance en la reforma de la Plaza José María Villa- Minorista</t>
  </si>
  <si>
    <t>Gerencia del Centro</t>
  </si>
  <si>
    <t>Secretaría de Infraestructura Física</t>
  </si>
  <si>
    <t>1.3.6.4</t>
  </si>
  <si>
    <t>Créditos otorgados por el Banco de los Pobres a madres cabeza de familia en la línea microcrédito individual</t>
  </si>
  <si>
    <t>1.3.6.3</t>
  </si>
  <si>
    <t>Créditos otorgados por el Banco de los Pobres a micro y pequeñas empresas</t>
  </si>
  <si>
    <t>1.3.6.2</t>
  </si>
  <si>
    <t>Nuevas líneas de crédito implementadas por el Banco de los Pobres</t>
  </si>
  <si>
    <t>1.3.6.1</t>
  </si>
  <si>
    <t>Ruedas de negocio de inversión para Mipymes con alto potencial de crecimiento realizadas</t>
  </si>
  <si>
    <t>1.3.5.8</t>
  </si>
  <si>
    <t>Política Pública de lavaderos informales actualizada</t>
  </si>
  <si>
    <t>1.3.3.1</t>
  </si>
  <si>
    <t>Nuevas inversiones y reinversiones nacionales y extranjeras realizadas para el desarrollo y la competitividad</t>
  </si>
  <si>
    <t>1.3.5.7</t>
  </si>
  <si>
    <t>Estrategia de fortalecimiento de emprendimientos tradicionales y territoriales formulada e implementada</t>
  </si>
  <si>
    <t>Densidad empresarial (Empresas por cada 1000 habitantes)</t>
  </si>
  <si>
    <t>Tasa por 1.000</t>
  </si>
  <si>
    <t>1.3.14</t>
  </si>
  <si>
    <t>Inversión atraída para MiPymes con potencial de crecimiento</t>
  </si>
  <si>
    <t>Millones de USD</t>
  </si>
  <si>
    <t>1.3.2</t>
  </si>
  <si>
    <t>Internacionalización empresarial</t>
  </si>
  <si>
    <t>1.3.2.3</t>
  </si>
  <si>
    <t>Gestiones encaminadas a fortalecer la presencia de zonas francas para atraer y retener la inversión extranjera directa</t>
  </si>
  <si>
    <t>1.3.1</t>
  </si>
  <si>
    <t>Productores agroindustriales con acceso y articulación a sistemas de información digital</t>
  </si>
  <si>
    <t>1.3.5.10</t>
  </si>
  <si>
    <t>Diseños para la modernización y reforma de la Placita de Flores</t>
  </si>
  <si>
    <t>Empresas que accedieron a mercados internacionales como resultado del acompañamiento en procesos de internacionalización</t>
  </si>
  <si>
    <t>Monto de inversión nacional y extranjera reportada para el desarrollo y la competitividad</t>
  </si>
  <si>
    <t>Empresas que al terminar su acompañamiento incorporaron procesos estandarizados que mejoraron su productividad</t>
  </si>
  <si>
    <t>1.3.7</t>
  </si>
  <si>
    <t>Mipymes que crearon o fortalecieron sus capacidades de innovación en sus etapas de desarrollo</t>
  </si>
  <si>
    <t>1.3.8</t>
  </si>
  <si>
    <t>Emprendimientos que crearon o fortalecieron sus capacidades de innovación en sus etapas de desarrollo</t>
  </si>
  <si>
    <t>Transformación digital de la economía</t>
  </si>
  <si>
    <t>1.3.1.2</t>
  </si>
  <si>
    <t>Transformación digital del Banco de los Pobres ejecutada</t>
  </si>
  <si>
    <t>1.3.2.2</t>
  </si>
  <si>
    <t>Empresas exportadoras acompañadas que acceden a más mercados</t>
  </si>
  <si>
    <t>Monto de cooperación técnica y financiera nacional e internacional recibida</t>
  </si>
  <si>
    <t>1.3.1.3</t>
  </si>
  <si>
    <t>Observatorio de Desarrollo económico creado e implementado</t>
  </si>
  <si>
    <t>1.3.9</t>
  </si>
  <si>
    <t>Capital Inteligente conectado per cápita (acumulado) - Medellín</t>
  </si>
  <si>
    <t>Pesos Colombianos</t>
  </si>
  <si>
    <t>1.3.1.1</t>
  </si>
  <si>
    <t>Mipymes acompañadas en la adopción de procesos de transformación digital</t>
  </si>
  <si>
    <t>1.3.13</t>
  </si>
  <si>
    <t>Mipymes que mejoraron su competitividad a partir de la adopción de procesos de transformación digital</t>
  </si>
  <si>
    <t>1.3.12</t>
  </si>
  <si>
    <t>Monto generado por las alianzas público privadas y con la sociedad civil para el desarrollo</t>
  </si>
  <si>
    <t>1.3.11</t>
  </si>
  <si>
    <t>Ocupación hotelera de la ciudad reportada</t>
  </si>
  <si>
    <t>1.3.10</t>
  </si>
  <si>
    <t>Facturación por Innovación - Valle de Aburrá</t>
  </si>
  <si>
    <t>1.3.2.1</t>
  </si>
  <si>
    <t>Empresas intervenidas en procesos de internacionalización</t>
  </si>
  <si>
    <t>1.4</t>
  </si>
  <si>
    <t>Información, datos y generación de valor público</t>
  </si>
  <si>
    <t>1.4.3</t>
  </si>
  <si>
    <t>Iniciativas implementadas usando analíticas a partir del lago de datos para el aprovechamiento en la entidad y el conglomerado público</t>
  </si>
  <si>
    <t>1.4.1</t>
  </si>
  <si>
    <t>Gobierno digital</t>
  </si>
  <si>
    <t>1.4.1.2</t>
  </si>
  <si>
    <t>Uso y apropiación de servicios digitales por parte de los servidores públicos, contratistas y ciudadanos en general</t>
  </si>
  <si>
    <t>Gobernanza de datos</t>
  </si>
  <si>
    <t>1.4.3.2</t>
  </si>
  <si>
    <t>Conjunto de Datos abiertos publicados para uso de la ciudadanía</t>
  </si>
  <si>
    <t>Secretaría de Gestión Humana y Servicio a la Ciudadanía, Departamento Administrativo de Planeación</t>
  </si>
  <si>
    <t>1.4.3.1</t>
  </si>
  <si>
    <t>Retos de innovación implementados usando datos</t>
  </si>
  <si>
    <t>1.4.2</t>
  </si>
  <si>
    <t>Ciudad inteligente</t>
  </si>
  <si>
    <t>1.4.2.3</t>
  </si>
  <si>
    <t>Plan Maestro de Ciudad Inteligente formulado</t>
  </si>
  <si>
    <t>1.4.2.2</t>
  </si>
  <si>
    <t>Índice de hogares suscriptores con acceso a los servicios de la red neutra</t>
  </si>
  <si>
    <t>1.4.1.3</t>
  </si>
  <si>
    <t>Plan de transformación digital de Hacienda Pública implementado</t>
  </si>
  <si>
    <t>Secretaría de Hacienda, Secretaría Gestión Humana y Servicio a la Ciudadanía</t>
  </si>
  <si>
    <t>1.4.1.1</t>
  </si>
  <si>
    <t>Procesos y servicios digitales internos y externos para satisfacer las partes interesadas</t>
  </si>
  <si>
    <t>Satisfacción de los ciudadanos en el uso de los servicios digitales disponibles</t>
  </si>
  <si>
    <t>Cobertura de servicios de conectividad de alta velocidad en el municipio de Medellín a través de red neutra</t>
  </si>
  <si>
    <t>1.4.2.1</t>
  </si>
  <si>
    <t>Índice de empresas suscriptoras con acceso a los servicios de la red neutra</t>
  </si>
  <si>
    <t>1.5</t>
  </si>
  <si>
    <t>Inglés para Valle del Software</t>
  </si>
  <si>
    <t>1.5.1</t>
  </si>
  <si>
    <t>Estudiantes de instituciones oficiales que logran clasificación de B1 y B+ en inglés en Saber 11</t>
  </si>
  <si>
    <t>Secretaría de Educación</t>
  </si>
  <si>
    <t>Semilla bilingüe para Valle del Software</t>
  </si>
  <si>
    <t>1.5.1.6</t>
  </si>
  <si>
    <t>Estudiantes de educación inicial, preescolar, básica y media de instituciones oficiales en programas de sensibilización y fortalecimiento del inglés</t>
  </si>
  <si>
    <t>1.5.1.5</t>
  </si>
  <si>
    <t>Instituciones educativas oficiales con media técnica acompañadas con programas de fortalecimiento del inglés</t>
  </si>
  <si>
    <t>1.5.1.4</t>
  </si>
  <si>
    <t>Personas formadas en un segundo idioma para el trabajo</t>
  </si>
  <si>
    <t>1.5.1.3</t>
  </si>
  <si>
    <t>Instituciones educativas oficiales acompañadas con programas de fortalecimiento de ambientes de aprendizaje de inglés</t>
  </si>
  <si>
    <t>1.5.1.1</t>
  </si>
  <si>
    <t>Docentes de inglés de instituciones educativas oficiales clasificados en inglés B2 o superior según Marco Común Europeo</t>
  </si>
  <si>
    <t>1.5.1.7</t>
  </si>
  <si>
    <t>Instituciones educativas oficiales participantes en programas de fortalecimiento curricular y construcción de entornos en inglés</t>
  </si>
  <si>
    <t>1.5.2</t>
  </si>
  <si>
    <t>Instituciones oficiales que reducen la participación porcentual de sus estudiantes clasificados en A- en inglés en Saber 11</t>
  </si>
  <si>
    <t>1.5.1.2</t>
  </si>
  <si>
    <t>Docentes de instituciones educativas oficiales participantes en programas de formación o reentrenamiento en inglés</t>
  </si>
  <si>
    <t>Transformación Educativa y Cultural</t>
  </si>
  <si>
    <t>2.1</t>
  </si>
  <si>
    <t>Buen Comienzo</t>
  </si>
  <si>
    <t>2.1.2</t>
  </si>
  <si>
    <t>Tasa de cobertura en atención integral a niños y niñas de 0 a 5 años del Programa Buen Comienzo</t>
  </si>
  <si>
    <t>Buen comienzo para una escuela pertinente y oportuna</t>
  </si>
  <si>
    <t>2.1.2.2</t>
  </si>
  <si>
    <t>Niños y niñas con discapacidad participantes del Programa Buen Comienzo con atención diferencial bajo un enfoque de inclusión</t>
  </si>
  <si>
    <t>2.1.2.3</t>
  </si>
  <si>
    <t>Agentes educativos formados en educación inicial</t>
  </si>
  <si>
    <t>2.1.2.4</t>
  </si>
  <si>
    <t>Niños y niñas participantes del Programa de Buen Comienzo con valoración del desarrollo</t>
  </si>
  <si>
    <t>2.1.2.5</t>
  </si>
  <si>
    <t>Sedes de Buen Comienzo con obras de mantenimiento</t>
  </si>
  <si>
    <t>2.1.2.1</t>
  </si>
  <si>
    <t>Niños y niñas de 0-5 años atendidos integralmente con el Programa Buen Comienzo</t>
  </si>
  <si>
    <t>2.1.3</t>
  </si>
  <si>
    <t>Un buen comienzo para la nutrición</t>
  </si>
  <si>
    <t>2.1.3.1</t>
  </si>
  <si>
    <t>Niños y niñas atendidos de forma especializada por presentar malnutrición por déficit</t>
  </si>
  <si>
    <t>2.1.1</t>
  </si>
  <si>
    <t>Buen Comienzo 1000 días para mejores familias</t>
  </si>
  <si>
    <t>2.1.1.2</t>
  </si>
  <si>
    <t>Madres gestantes y lactantes atendidas integralmente con el Programa Buen Comienzo</t>
  </si>
  <si>
    <t>Niños y niñas de 0 a 5 años en condiciones de malnutrición por déficit que superan esta condición gracias a la atención especializada del programa Buen Comienzo</t>
  </si>
  <si>
    <t>D</t>
  </si>
  <si>
    <t>Tasa de cobertura en madres gestantes y lactantes con atención integral de Buen Comienzo</t>
  </si>
  <si>
    <t>2.1.1.1</t>
  </si>
  <si>
    <t>Madres adolescentes formadas a través de acciones educativas diferenciales</t>
  </si>
  <si>
    <t>2.1.4</t>
  </si>
  <si>
    <t>Tasa de tránsito de Buen Comienzo a la educación regular</t>
  </si>
  <si>
    <t>2.2</t>
  </si>
  <si>
    <t>Transformación Curricular para la Cuarta revolución Industrial</t>
  </si>
  <si>
    <t>2.2.1</t>
  </si>
  <si>
    <t>Instituciones educativas oficiales con estrategia de media técnica en el modelo curricular</t>
  </si>
  <si>
    <t>2.2.2</t>
  </si>
  <si>
    <t>Pertinencia, calidad y habilidades para la educación del futuro</t>
  </si>
  <si>
    <t>2.2.2.1</t>
  </si>
  <si>
    <t>Estudiantes participantes en las Pruebas de Calidad Académica Medellín 4.0</t>
  </si>
  <si>
    <t>2.2.2.2</t>
  </si>
  <si>
    <t>Estudiantes atendidos en Jornada Complementaria</t>
  </si>
  <si>
    <t>2.2.2.3</t>
  </si>
  <si>
    <t>Programas acreditados en alta calidad</t>
  </si>
  <si>
    <t>ITM, Colegio Mayor, Pascual Bravo</t>
  </si>
  <si>
    <t>2.2.2.4</t>
  </si>
  <si>
    <t>Docentes formados en habilidades de la industria 4.0</t>
  </si>
  <si>
    <t>2.2.2.10</t>
  </si>
  <si>
    <t>Comité consultivo para la política pública de educación postsecundaria creado e implementado</t>
  </si>
  <si>
    <t>2.2.2.9</t>
  </si>
  <si>
    <t>Observatorio para la Calidad Educativa de Medellín (OCEM) implementado</t>
  </si>
  <si>
    <t>Resignificación de los Proyectos Educativos Institucionales PEI</t>
  </si>
  <si>
    <t>2.2.1.3</t>
  </si>
  <si>
    <t>Estudiantes de instituciones educativas oficiales matriculados en programas de SER+STEM (Science, Technology, Engineering and Mathematics)</t>
  </si>
  <si>
    <t>2.2.2.6</t>
  </si>
  <si>
    <t>Matrículas en la oferta académica de @Medellín</t>
  </si>
  <si>
    <t>2.2.2.7</t>
  </si>
  <si>
    <t>Política Pública de Educación Postsecundaria diseñada y adoptada</t>
  </si>
  <si>
    <t>2.2.2.8</t>
  </si>
  <si>
    <t>Instituciones educativas oficiales acompañadas en la implementación de modelos de gestión de la calidad orientados hacia la 4ta Revolución Industrial</t>
  </si>
  <si>
    <t>2.2.2.5</t>
  </si>
  <si>
    <t>Beneficiarios de estrategias que apuntan a la permanencia, calidad y la pertinencia</t>
  </si>
  <si>
    <t>2.2.1.1</t>
  </si>
  <si>
    <t>Instituciones educativas oficiales con PEI actualizado</t>
  </si>
  <si>
    <t>2.2.7</t>
  </si>
  <si>
    <t>Brecha en la clasificación de planteles en categorías A y A+ en Saber 11 entre establecimientos oficiales y no oficiales</t>
  </si>
  <si>
    <t>2.2.6</t>
  </si>
  <si>
    <t>Instituciones educativas oficiales clasificadas en un nivel de desarrollo alto o superior en autoevaluación institucional</t>
  </si>
  <si>
    <t>2.2.5</t>
  </si>
  <si>
    <t>Tasa de analfabetismo en población de 15 años y más</t>
  </si>
  <si>
    <t>2.2.4</t>
  </si>
  <si>
    <t>Establecimientos educativos oficiales clasificados en categorías A+, A y B en Pruebas Saber 11</t>
  </si>
  <si>
    <t>Instituciones educativas oficiales que mejoran de nivel de desarrollo o se mantienen en superior en autoevaluación institucional</t>
  </si>
  <si>
    <t>2.2.1.2</t>
  </si>
  <si>
    <t>Instituciones educativas oficiales acompañadas para la adecuación de su modelo curricular en la 4ta Revolución Industrial</t>
  </si>
  <si>
    <t>2.2.3</t>
  </si>
  <si>
    <t>Establecimientos educativos oficiales que mejoran de categoría o se mantienen en A+ en Pruebas Saber 11</t>
  </si>
  <si>
    <t>2.3</t>
  </si>
  <si>
    <t>Educación para todos y todas</t>
  </si>
  <si>
    <t>2.3.3</t>
  </si>
  <si>
    <t>Aula segura y amigable</t>
  </si>
  <si>
    <t>2.3.3.2</t>
  </si>
  <si>
    <t>Instituciones educativas oficiales con planes de transformación sostenible orientados al fortalecimiento de los liderazgos estudiantiles</t>
  </si>
  <si>
    <t>2.3.1</t>
  </si>
  <si>
    <t>A clase vamos todos y todas</t>
  </si>
  <si>
    <t>2.3.1.6</t>
  </si>
  <si>
    <t>Programas pertinentes ofertados en comunas y corregimientos para llevar la universidad a los barrios y a la ruralidad</t>
  </si>
  <si>
    <t>2.3.1.8</t>
  </si>
  <si>
    <t>Estrategia de difusión y sensibilización con enfoque de género, poblacional y diferencial para el acceso a educación postsecundaria implementada</t>
  </si>
  <si>
    <t>2.3.1.9</t>
  </si>
  <si>
    <t>Cupos dispuestos en transporte escolar para la permanencia en el sistema educativo</t>
  </si>
  <si>
    <t>2.3.1.10</t>
  </si>
  <si>
    <t>Deserción por semestre académico en Créditos condonables otorgados con recursos del Fondo EPM</t>
  </si>
  <si>
    <t>2.3.2</t>
  </si>
  <si>
    <t>Educación diversa</t>
  </si>
  <si>
    <t>2.3.2.1</t>
  </si>
  <si>
    <t>Instituciones educativas oficiales con estrategias implementadas para la atención diferencial a estudiantes</t>
  </si>
  <si>
    <t>2.3.2.2</t>
  </si>
  <si>
    <t>Estudiantes de instituciones educativas oficiales atendidos con estrategias de formación diferencial</t>
  </si>
  <si>
    <t>2.3.2.3</t>
  </si>
  <si>
    <t>Instituciones educativas oficiales con estrategias de atención implementadas a población con discapacidad</t>
  </si>
  <si>
    <t>2.3.1.4</t>
  </si>
  <si>
    <t>Estudiantes matriculados en educación superior</t>
  </si>
  <si>
    <t>2.3.3.1</t>
  </si>
  <si>
    <t>Instituciones educativas oficiales acompañadas en el fortalecimiento de la inclusión, la prevención del bullying y con ruta de atención por acoso sexual</t>
  </si>
  <si>
    <t>2.3.1.5</t>
  </si>
  <si>
    <t>Programas de educación superior articulados con media técnica</t>
  </si>
  <si>
    <t>2.3.3.3</t>
  </si>
  <si>
    <t>Instituciones educativas oficiales con manuales de convivencia actualizados</t>
  </si>
  <si>
    <t>2.3.3.4</t>
  </si>
  <si>
    <t>Instituciones educativas oficiales con guías temáticas y metodológicas diseñadas para la transversalización de competencias ciudadanas y proyecto de vida</t>
  </si>
  <si>
    <t>2.3.3.5</t>
  </si>
  <si>
    <t>Instituciones educativas oficiales con proyectos de familia diseñados o actualizados</t>
  </si>
  <si>
    <t>2.3.2.4</t>
  </si>
  <si>
    <t>Instituciones educativas oficiales con estrategias de etnoeducación implementadas</t>
  </si>
  <si>
    <t>Tasa de cobertura neta en educación media</t>
  </si>
  <si>
    <t>2.3.1.11</t>
  </si>
  <si>
    <t>Establecimientos educativos adecuados físicamente para jornada única</t>
  </si>
  <si>
    <t>2.3.1.7</t>
  </si>
  <si>
    <t>Programas de formación para el trabajo y desarrollo Humano ofertados</t>
  </si>
  <si>
    <t>Tasa de deserción total en edad escolar del sector oficial</t>
  </si>
  <si>
    <t>2.3.1.3</t>
  </si>
  <si>
    <t>Becas y créditos condonables otorgados</t>
  </si>
  <si>
    <t>Continuidad a la educación postsecundaria</t>
  </si>
  <si>
    <t>2.3.4</t>
  </si>
  <si>
    <t>Índice de percepción estudiantil en seguridad y respeto en el sector oficial</t>
  </si>
  <si>
    <t>2.3.1.1</t>
  </si>
  <si>
    <t>Instituciones educativas oficiales con jornada única</t>
  </si>
  <si>
    <t>2.3.1.2</t>
  </si>
  <si>
    <t>Estudiantes de instituciones educativas oficiales atendidos bajo el modelo Caminar en Secundaria</t>
  </si>
  <si>
    <t>2.3.5</t>
  </si>
  <si>
    <t>Tasa de extraedad oficial en secundaria</t>
  </si>
  <si>
    <t>2.3.9</t>
  </si>
  <si>
    <t>Tasa de deserción en edad escolar en media del sector oficial</t>
  </si>
  <si>
    <t>2.3.8</t>
  </si>
  <si>
    <t>Tasa de deserción en edad escolar en básica secundaria del sector oficial</t>
  </si>
  <si>
    <t>2.3.7</t>
  </si>
  <si>
    <t>Índice de percepción agregada en ambiente escolar del sector oficial</t>
  </si>
  <si>
    <t>2.3.6</t>
  </si>
  <si>
    <t>Instituciones educativas oficiales que logran fortalecerse en la protección y formación integral de los niños, niñas, adolescentes y jóvenes a través de escuelas de padres y madres</t>
  </si>
  <si>
    <t>2.4</t>
  </si>
  <si>
    <t>Maestros/as: Líderes de Futuro</t>
  </si>
  <si>
    <t>2.4.1</t>
  </si>
  <si>
    <t>Docentes cualificados para el Medellín Futuro</t>
  </si>
  <si>
    <t>2.4.1.3</t>
  </si>
  <si>
    <t>Directivos docentes participantes en programas de formación en gestión</t>
  </si>
  <si>
    <t>2.4.2</t>
  </si>
  <si>
    <t>Bienestar Docente</t>
  </si>
  <si>
    <t>2.4.2.1</t>
  </si>
  <si>
    <t>Docentes acompañados con estrategias de atención psicosocial</t>
  </si>
  <si>
    <t>2.4.3</t>
  </si>
  <si>
    <t>Innovación pedagógica para nuevas capacidades</t>
  </si>
  <si>
    <t>2.4.3.1</t>
  </si>
  <si>
    <t>Alianzas y asociaciones público-privadas en educación promovidas para el intercambio de experiencias</t>
  </si>
  <si>
    <t>Instituciones educativas oficiales reconocidas por el mejoramiento educativo para la calidad</t>
  </si>
  <si>
    <t>Docentes satisfechos con los programas de bienestar laboral a los que acceden</t>
  </si>
  <si>
    <t>Producciones académicas que los maestros logran construir como resultado de su participación en programas de formación</t>
  </si>
  <si>
    <t>2.4.1.1</t>
  </si>
  <si>
    <t>Docentes participantes en modalidad de formación continua</t>
  </si>
  <si>
    <t>2.4.1.2</t>
  </si>
  <si>
    <t>Docentes beneficiados con intercambios académicos</t>
  </si>
  <si>
    <t>2.4.3.2</t>
  </si>
  <si>
    <t>Ferias de las matemáticas, las estadísticas y las ciencias realizadas</t>
  </si>
  <si>
    <t>2.5</t>
  </si>
  <si>
    <t>Infraestructura y ambientes de aprendizaje</t>
  </si>
  <si>
    <t>2.5.1</t>
  </si>
  <si>
    <t>Infraestructura para una Ciudad Universitaria</t>
  </si>
  <si>
    <t>2.5.1.4</t>
  </si>
  <si>
    <t>Avance físico de la construcción de Ciudadela Norte</t>
  </si>
  <si>
    <t>2.5.1.3</t>
  </si>
  <si>
    <t>Metros cuadrados construidos y/o adecuados en las tres IES</t>
  </si>
  <si>
    <t>2.5.1.5</t>
  </si>
  <si>
    <t>Modelo de funcionamiento y sostenibilidad implementado en la Ciudadela de Occidente</t>
  </si>
  <si>
    <t>2.5.2</t>
  </si>
  <si>
    <t>Ambientes escolares de calidad para Medellín Futuro</t>
  </si>
  <si>
    <t>2.5.2.2</t>
  </si>
  <si>
    <t>Bibliotecas escolares con adecuaciones mobiliarias o tecnológicas</t>
  </si>
  <si>
    <t>2.5.2.1</t>
  </si>
  <si>
    <t>Puntos de enlace a internet instalados en instituciones educativas del sector oficial</t>
  </si>
  <si>
    <t>2.5.2.4</t>
  </si>
  <si>
    <t>Instituciones oficiales con mantenimiento de obras físicas</t>
  </si>
  <si>
    <t>2.5.1.1</t>
  </si>
  <si>
    <t>Personas formadas en la Ciudadela Occidente</t>
  </si>
  <si>
    <t>Satisfacción de la comunidad académica con la ciudad como destino universitario</t>
  </si>
  <si>
    <t>Razón alumnos por computador</t>
  </si>
  <si>
    <t>2.5.1.2</t>
  </si>
  <si>
    <t>Cobertura de la red inalámbrica disponible</t>
  </si>
  <si>
    <t>2.5.2.3</t>
  </si>
  <si>
    <t>Establecimientos educativos oficiales intervenidos según APP y Ley 21 de 1982</t>
  </si>
  <si>
    <t>2.6</t>
  </si>
  <si>
    <t>Investigación, creación y apropiación de saberes</t>
  </si>
  <si>
    <t>2.6.1</t>
  </si>
  <si>
    <t>Medellín ciudad de la ciencia y el conocimiento</t>
  </si>
  <si>
    <t>2.6.1.5</t>
  </si>
  <si>
    <t>Proyectos de investigación con posibilidad de transferencia científica y tecnológica de impacto social apoyados</t>
  </si>
  <si>
    <t>2.6.1.6</t>
  </si>
  <si>
    <t>Metros cuadrados construidos Parque Tech</t>
  </si>
  <si>
    <t>Pascual Bravo</t>
  </si>
  <si>
    <t>2.6.1.4</t>
  </si>
  <si>
    <t>Patentes obtenidas</t>
  </si>
  <si>
    <t>2.6.1.3</t>
  </si>
  <si>
    <t>Publicaciones indexadas realizadas</t>
  </si>
  <si>
    <t>2.6.1.2</t>
  </si>
  <si>
    <t>Estudiantes vinculados a semilleros de investigación</t>
  </si>
  <si>
    <t>Grupos de investigación en categorías A1, A y B con productos de transferencia científica y tecnológica en las tres IES</t>
  </si>
  <si>
    <t>2.6.1.1</t>
  </si>
  <si>
    <t>Semilleros de investigación activos</t>
  </si>
  <si>
    <t>2.6.1.7</t>
  </si>
  <si>
    <t>Spin off creadas</t>
  </si>
  <si>
    <t>2.7</t>
  </si>
  <si>
    <t>Cultura, arte y memoria</t>
  </si>
  <si>
    <t>2.7.4</t>
  </si>
  <si>
    <t>Patrimonio cultural, memoria e identidades</t>
  </si>
  <si>
    <t>2.7.4.4</t>
  </si>
  <si>
    <t>Bienes urbanos y rurales identificados para la conservación, protección y puesta en valor del patrimonio</t>
  </si>
  <si>
    <t>Agencia APP</t>
  </si>
  <si>
    <t>2.7.3</t>
  </si>
  <si>
    <t>Medellín territorio cultural</t>
  </si>
  <si>
    <t>2.7.3.2</t>
  </si>
  <si>
    <t>Estrategias de la política pública cultura viva comunitaria implementadas</t>
  </si>
  <si>
    <t>2.7.3.3</t>
  </si>
  <si>
    <t>Personas registradas como participantes en programas y servicios de la Red Catul - Casas de Cultura</t>
  </si>
  <si>
    <t>2.7.3.4</t>
  </si>
  <si>
    <t>Personas registradas en actividades y servicios del SBPM</t>
  </si>
  <si>
    <t>2.7.3.5</t>
  </si>
  <si>
    <t>Personas registradas como participantes en actividades del Plan Ciudadano de Lectura, Escritura y Oralidad</t>
  </si>
  <si>
    <t>2.7.3.6</t>
  </si>
  <si>
    <t>Personas formadas en el proyecto de profesionalización artística y cultural</t>
  </si>
  <si>
    <t>2.7.4.1</t>
  </si>
  <si>
    <t>Iniciativas de apropiación para la puesta en valor del patrimonio cultural implementadas</t>
  </si>
  <si>
    <t>2.7.4.3</t>
  </si>
  <si>
    <t>Contenidos patrimoniales interactivos implementados</t>
  </si>
  <si>
    <t>2.7.4.5</t>
  </si>
  <si>
    <t>Acciones Realizadas para la recuperación y fortalecimiento de la identidad campesina</t>
  </si>
  <si>
    <t>Gerencia de Corregimientos</t>
  </si>
  <si>
    <t>2.7.5</t>
  </si>
  <si>
    <t>Infraestructura y equipamientos culturales</t>
  </si>
  <si>
    <t>2.7.5.1</t>
  </si>
  <si>
    <t>Complejo cultural Ciudad del Río construido</t>
  </si>
  <si>
    <t>2.7.3.1</t>
  </si>
  <si>
    <t>Personas registradas como participantes en las redes de prácticas artísticas y culturales</t>
  </si>
  <si>
    <t>2.7.5.4</t>
  </si>
  <si>
    <t>Equipamientos culturales adecuados</t>
  </si>
  <si>
    <t>2.7.4.6</t>
  </si>
  <si>
    <t>Metros lineales de documentos patrimoniales salvaguardados mediante procesos archivísticos y de conservación</t>
  </si>
  <si>
    <t>2.7.5.3</t>
  </si>
  <si>
    <t>Equipamientos culturales dotados</t>
  </si>
  <si>
    <t>2.7.4.2</t>
  </si>
  <si>
    <t>Subsistema de Patrimonio Cultural Inmueble de Medellín gestionado con la ciudadanía, para conservar la memoria colectiva</t>
  </si>
  <si>
    <t>Asistencias de ciudadanos a la oferta pública cultural de la ciudad</t>
  </si>
  <si>
    <t>2.7.2</t>
  </si>
  <si>
    <t>Medellín vive las artes y la cultura</t>
  </si>
  <si>
    <t>2.7.2.6</t>
  </si>
  <si>
    <t>Convocatória de agenda cultural realizada</t>
  </si>
  <si>
    <t>2.7.1</t>
  </si>
  <si>
    <t>Plan de Desarrollo Cultural formulado participativamente</t>
  </si>
  <si>
    <t>Tasa neta de cobertura en educación para el arte y la cultura</t>
  </si>
  <si>
    <t>Institucionalidad de la cultura y las artes de Medellín</t>
  </si>
  <si>
    <t>2.7.1.1</t>
  </si>
  <si>
    <t>Observatorio de Cultura implementado</t>
  </si>
  <si>
    <t>2.7.1.2</t>
  </si>
  <si>
    <t>Sistema Municipal de Cultura en funcionamiento</t>
  </si>
  <si>
    <t>2.7.1.3</t>
  </si>
  <si>
    <t>Sistema de información cultural en funcionamiento</t>
  </si>
  <si>
    <t>2.7.2.1</t>
  </si>
  <si>
    <t>Estrategia de arte, ciencia y tecnología diseñada e implementada</t>
  </si>
  <si>
    <t>2.7.2.2</t>
  </si>
  <si>
    <t>Iniciativas de exhibición de formación y memoria audiovisual realizados en la Cinemateca municipal de Medellín</t>
  </si>
  <si>
    <t>2.7.2.3</t>
  </si>
  <si>
    <t>Estímulos de arte y cultura otorgados</t>
  </si>
  <si>
    <t>2.7.2.4</t>
  </si>
  <si>
    <t>Estrategia de Formación, comunicación e información de Públicos diseñada e implementada</t>
  </si>
  <si>
    <t>2.7.2.5</t>
  </si>
  <si>
    <t>Número de asistencias a los eventos culturales de ciudad</t>
  </si>
  <si>
    <t>2.7.5.2</t>
  </si>
  <si>
    <t>Parque Biblioteca Pública Zona Nororiental rehabilitado</t>
  </si>
  <si>
    <t>2.8</t>
  </si>
  <si>
    <t>Cultura ciudadana</t>
  </si>
  <si>
    <t>2.8.2</t>
  </si>
  <si>
    <t>Cultura centro</t>
  </si>
  <si>
    <t>2.8.2.2</t>
  </si>
  <si>
    <t>Eventos de ciudad realizados en articulación con los actores del territorio del centro</t>
  </si>
  <si>
    <t>2.8.1</t>
  </si>
  <si>
    <t>Ciudadanos de Futuro: cívicos, pacíficos y solidarios</t>
  </si>
  <si>
    <t>2.8.1.2</t>
  </si>
  <si>
    <t>Estrategia de arte y cultura para la construcción de paz diseñada e implementada</t>
  </si>
  <si>
    <t>2.8.3</t>
  </si>
  <si>
    <t>Transformación de patrones culturales para la igualdad de género</t>
  </si>
  <si>
    <t>2.8.3.1</t>
  </si>
  <si>
    <t>Estrategias de movilización social realizadas para la transformación de imaginarios culturales y representaciones sociales en favor de la igualdad de género</t>
  </si>
  <si>
    <t>Secretaría de las Mujeres</t>
  </si>
  <si>
    <t>2.8.2.1</t>
  </si>
  <si>
    <t>Publicaciones de diversa índole realizadas en el marco de la protección, recuperación y divulgación de la cultura, el arte y el patrimonio cultural del centro</t>
  </si>
  <si>
    <t>2.8.1.5</t>
  </si>
  <si>
    <t>Estrategia para la transversalización del enfoque poblacional, diferencial y de género en las políticas culturales diseñada e implementada</t>
  </si>
  <si>
    <t>2.8.1.4</t>
  </si>
  <si>
    <t>Número de iniciativas de confianza, cumplimiento y sostenibilidad con enfoque de cultura ciudadana realizadas</t>
  </si>
  <si>
    <t>2.8.1.3</t>
  </si>
  <si>
    <t>Número de iniciativas de convivencia, participación y apropiación con enfoque de cultura ciudadana realizadas</t>
  </si>
  <si>
    <t>Hogares donde se considera que existe discriminación contra la mujer</t>
  </si>
  <si>
    <t>El reporte de este indicador es anual (corte a 31 de diciembre)</t>
  </si>
  <si>
    <t>Percepción ciudadana favorable del centro</t>
  </si>
  <si>
    <t>Política pública de cultura ciudadana implementada</t>
  </si>
  <si>
    <t>2.8.1.1</t>
  </si>
  <si>
    <t>Iniciativas diversidad cultural acompañadas con el enfoque de cultura ciudadana</t>
  </si>
  <si>
    <t>2.8.3.2</t>
  </si>
  <si>
    <t>Eventos realizados para el reconocimiento de las habilidades y potencialidades de las mujeres</t>
  </si>
  <si>
    <t>Medellín me Cuida</t>
  </si>
  <si>
    <t>3.1</t>
  </si>
  <si>
    <t>Comunidades, cuerpos y mentes saludables</t>
  </si>
  <si>
    <t>3.1.2</t>
  </si>
  <si>
    <t>Tecnologías en salud, gestión de información y del conocimiento</t>
  </si>
  <si>
    <t>3.1.2.2</t>
  </si>
  <si>
    <t>Unidad de gestión de información operando los 12 meses del año</t>
  </si>
  <si>
    <t>Secretaría de Salud</t>
  </si>
  <si>
    <t>3.1.4</t>
  </si>
  <si>
    <t>Salud ambiental</t>
  </si>
  <si>
    <t>3.1.4.1</t>
  </si>
  <si>
    <t>Plan de adaptación en salud al cambio y variabilidad climática formulado e implementado</t>
  </si>
  <si>
    <t>3.1.3</t>
  </si>
  <si>
    <t>Vigilancia en salud</t>
  </si>
  <si>
    <t>3.1.3.5</t>
  </si>
  <si>
    <t>Establecimientos de alto riesgo sanitario priorizados con Inspección Vigilancia y Control</t>
  </si>
  <si>
    <t>3.1.3.4</t>
  </si>
  <si>
    <t>Protocolos de vigilancia en salud ambiental implementados</t>
  </si>
  <si>
    <t>3.1.3.3</t>
  </si>
  <si>
    <t>Investigaciones Epidemiológicas realizadas a eventos sospechosos o confirmados del Reglamento Sanitario Internacional</t>
  </si>
  <si>
    <t>3.1.3.2</t>
  </si>
  <si>
    <t>Investigaciones Epidemiológicas según protocolos realizadas</t>
  </si>
  <si>
    <t>3.1.2.3</t>
  </si>
  <si>
    <t>Plataformas tecnológicas para la salud pública, sistema de emergencias médicas, acceso a servicios de salud operando</t>
  </si>
  <si>
    <t>3.1.5</t>
  </si>
  <si>
    <t>Infraestructura, equipamientos y acceso a los servicios de salud</t>
  </si>
  <si>
    <t>3.1.5.2</t>
  </si>
  <si>
    <t>Población pobre no asegurada PPNA con acceso a servicios de salud de primer nivel garantizado</t>
  </si>
  <si>
    <t>3.1.2.1</t>
  </si>
  <si>
    <t>Estrategias Telesalud, big data, analítica de datos y APP de hábitos saludables implementadas</t>
  </si>
  <si>
    <t>3.1.1</t>
  </si>
  <si>
    <t>Medellín me cuida: Salud</t>
  </si>
  <si>
    <t>3.1.1.6</t>
  </si>
  <si>
    <t>Ruta de atención materno perinatal implementada</t>
  </si>
  <si>
    <t>3.1.1.5</t>
  </si>
  <si>
    <t>Comunas y corregimientos con el modelo de gestión Territorial implementado</t>
  </si>
  <si>
    <t>3.1.1.4</t>
  </si>
  <si>
    <t>Política Pública de Salud Mental implementada</t>
  </si>
  <si>
    <t>3.1.3.1</t>
  </si>
  <si>
    <t>IPS priorizadas que implementan acciones mejora establecidas dentro de la supervisión del acceso</t>
  </si>
  <si>
    <t>3.1.4.2</t>
  </si>
  <si>
    <t>Estrategia de gestión integrada de las zoonosis de interés en salud pública formulada e implementada</t>
  </si>
  <si>
    <t>3.1.5.1</t>
  </si>
  <si>
    <t>Déficit de cobertura del régimen subsidiado certificado por el Ministerio de Salud</t>
  </si>
  <si>
    <t>3.1.5.3</t>
  </si>
  <si>
    <t>Instituciones prestadoras de servicios de salud que logran un nivel adecuado de la implementación del PAMEC</t>
  </si>
  <si>
    <t>3.1.5.4</t>
  </si>
  <si>
    <t>Nueva infraestructura hospitalaria entregada (Hospital mental)</t>
  </si>
  <si>
    <t>3.1.5.5</t>
  </si>
  <si>
    <t>Unidad hospitalaria de Buenos Aires entregada</t>
  </si>
  <si>
    <t>3.1.5.6</t>
  </si>
  <si>
    <t>Unidad hospitalaria de Santa Cruz ampliada</t>
  </si>
  <si>
    <t>3.1.6</t>
  </si>
  <si>
    <t>Medellín vive el deporte, la recreación y la actividad física</t>
  </si>
  <si>
    <t>3.1.6.5</t>
  </si>
  <si>
    <t>Personas atendidas mediante actividades Recreativas</t>
  </si>
  <si>
    <t>INDER</t>
  </si>
  <si>
    <t>3.1.5.8</t>
  </si>
  <si>
    <t>Días al año en operación del Sistema de Emergencias Médicas para la atención de Urgencias, Emergencias y Desastres</t>
  </si>
  <si>
    <t>3.1.6.4</t>
  </si>
  <si>
    <t>Personas atendidas con actividades deportivas</t>
  </si>
  <si>
    <t>3.1.5.7</t>
  </si>
  <si>
    <t>Instituciones de la Red Pública fortalecidas</t>
  </si>
  <si>
    <t>3.1.1.3</t>
  </si>
  <si>
    <t>Coberturas administrativas de vacunación con DPT (3 dosis en menores de 1 año)</t>
  </si>
  <si>
    <t>3.1.6.2</t>
  </si>
  <si>
    <t>Personas que participan en estrategias de actividad física</t>
  </si>
  <si>
    <t>3.1.6.3</t>
  </si>
  <si>
    <t>Personas que participan en las estrategias de las Escuelas Populares del Deporte</t>
  </si>
  <si>
    <t>3.1.4.3</t>
  </si>
  <si>
    <t>Establecimientos generadores de residuos hospitalarios, similares y peligrosos priorizados con Inspección Vigilancia y Control</t>
  </si>
  <si>
    <t>Sistema integrado de información de la Secretaria de Salud Implementado</t>
  </si>
  <si>
    <t>3.1.1.2</t>
  </si>
  <si>
    <t>Política de salud bucal implementada</t>
  </si>
  <si>
    <t>3.1.6.1</t>
  </si>
  <si>
    <t>Personas con discapacidad que participan en la estrategia Sín Límites</t>
  </si>
  <si>
    <t>Familias priorizadas gestionadas a través de los Equipos Territoriales de Atención Familiar Integral</t>
  </si>
  <si>
    <t>Mortalidad Infantil (menores de 1 año)</t>
  </si>
  <si>
    <t>Tasa por 1.000 nacidos vivos</t>
  </si>
  <si>
    <t>Proporción de Embarazos en adolescentes de 10 -14 años</t>
  </si>
  <si>
    <t>Mortalidad por lesiones auto inflingidas intencionalmente – suicidio</t>
  </si>
  <si>
    <t>Tasa por 100.000 habitantes</t>
  </si>
  <si>
    <t>3.1.7</t>
  </si>
  <si>
    <t>Proporción de embarazo en adolescentes 10 a 19 años</t>
  </si>
  <si>
    <t>3.1.8</t>
  </si>
  <si>
    <t>Mortalidad materna evitable</t>
  </si>
  <si>
    <t>Razón por 100.000 nacidos vivos</t>
  </si>
  <si>
    <t>3.1.9</t>
  </si>
  <si>
    <t>Mortalidad temprana por Cáncer de cuello uterino en mujeres de 30 a 69 años</t>
  </si>
  <si>
    <t>Tasa por 100 mil mujeres de 30 a 69 años</t>
  </si>
  <si>
    <t>3.1.10</t>
  </si>
  <si>
    <t>Años de vida potencialmente perdidos por mortalidad evitable por vacunación, prevención, saneamiento ambiental o medidas mixtas</t>
  </si>
  <si>
    <t>Índice AVPP por 1000 habitantes</t>
  </si>
  <si>
    <t>3.1.11</t>
  </si>
  <si>
    <t>Éxito de tratamiento de pacientes con tuberculosis</t>
  </si>
  <si>
    <t>3.1.12</t>
  </si>
  <si>
    <t>Mortalidad por EDA (enfermedad diarreica aguda) en menores de 5 años</t>
  </si>
  <si>
    <t>Tasa por 100.000 menores de 5 años</t>
  </si>
  <si>
    <t>3.1.22</t>
  </si>
  <si>
    <t>Escolares intervenidos con el programa de Medellín me Cuida Salud en el entorno escolar y familiar que disminuyen su sobrepeso y obesidad</t>
  </si>
  <si>
    <t>Mortalidad prematura por Hipertensión (30 - 69 años)</t>
  </si>
  <si>
    <t>3.1.13</t>
  </si>
  <si>
    <t>Personas con infección por VIH que conocen diagnóstico positivo</t>
  </si>
  <si>
    <t>3.1.1.1</t>
  </si>
  <si>
    <t>Cobertura en las acciones de prevención y detección temprana de las enfermedades no transmisibles-ENT</t>
  </si>
  <si>
    <t>3.1.23</t>
  </si>
  <si>
    <t>Fortalecimiento del Centro Integrado de Servicios Ambulatorios para la Mujer y la Familia</t>
  </si>
  <si>
    <t>3.1.21</t>
  </si>
  <si>
    <t>Estrategia para la prevención del primer consumo implementada</t>
  </si>
  <si>
    <t>3.1.20</t>
  </si>
  <si>
    <t>Personas que perciben un aumento de su bienestar a través de la participación en los programas Inder</t>
  </si>
  <si>
    <t>3.1.19</t>
  </si>
  <si>
    <t>Instituciones de Salud Públicas nuevas acorde a la normatividad vigente</t>
  </si>
  <si>
    <t>3.1.18</t>
  </si>
  <si>
    <t>Tiempo promedio de la atención prehospitalaria en caso de urgencias, emergencias y desastres para triage I y II</t>
  </si>
  <si>
    <t>Minutos</t>
  </si>
  <si>
    <t>3.1.17</t>
  </si>
  <si>
    <t>Cobertura de afiliación al Sistema General de Seguridad Social en Salud - SGSSS</t>
  </si>
  <si>
    <t>3.1.16</t>
  </si>
  <si>
    <t>Letalidad por Dengue</t>
  </si>
  <si>
    <t>3.1.15</t>
  </si>
  <si>
    <t>Índice de desempeño de Salud Ambiental</t>
  </si>
  <si>
    <t>3.1.14</t>
  </si>
  <si>
    <t>Incidencia de eventos en eliminación (sarampión, rubéola, síndrome de rubéola congénito, poliomielitis y rabia humana)</t>
  </si>
  <si>
    <t>Tasa de incidencia por 100 mil personas</t>
  </si>
  <si>
    <t>3.2</t>
  </si>
  <si>
    <t>Juventudes</t>
  </si>
  <si>
    <t>3.2.3</t>
  </si>
  <si>
    <t>El futuro se parece a nosotros</t>
  </si>
  <si>
    <t>3.2.3.1</t>
  </si>
  <si>
    <t>Orientaciones efectivas de la oferta Medellín Joven</t>
  </si>
  <si>
    <t>Secretaría de la Juventud</t>
  </si>
  <si>
    <t>3.2.6</t>
  </si>
  <si>
    <t>Incidencia y organización juvenil</t>
  </si>
  <si>
    <t>3.2.6.2</t>
  </si>
  <si>
    <t>Subsistema institucional del Sistema Municipal de Juventud operando</t>
  </si>
  <si>
    <t>3.2.4</t>
  </si>
  <si>
    <t>Hábitat Joven</t>
  </si>
  <si>
    <t>3.2.4.2</t>
  </si>
  <si>
    <t>Jóvenes rurales atendidos por los diferentes proyectos de la Secretaría de la Juventud</t>
  </si>
  <si>
    <t>3.2.3.3</t>
  </si>
  <si>
    <t>Jóvenes que asisten al Seminario de Comunicaciones</t>
  </si>
  <si>
    <t>3.2.3.4</t>
  </si>
  <si>
    <t>Personas que asisten a semana de la juventud</t>
  </si>
  <si>
    <t>3.2.3.5</t>
  </si>
  <si>
    <t>Eventos realizados para movilizar agendas con jóvenes y actores juveniles que posibiliten la construcción y visibilización de nuevos referentes de lo que significa ser joven en Medellín</t>
  </si>
  <si>
    <t>3.2.3.6</t>
  </si>
  <si>
    <t>Grupos artísticos y culturales vinculados a la Agenda Joven y que tienen enfoque diferencial</t>
  </si>
  <si>
    <t>3.2.4.1</t>
  </si>
  <si>
    <t>Jóvenes que participan en las rutas de Medellín en la Cabeza</t>
  </si>
  <si>
    <t>3.2.3.2</t>
  </si>
  <si>
    <t>Acceso efectivo a la oferta publicada en la plataforma Medellín Joven</t>
  </si>
  <si>
    <t>3.2.4.3</t>
  </si>
  <si>
    <t>Jóvenes formados y acompañados para el cuidado de las fuentes hídricas</t>
  </si>
  <si>
    <t>3.2.4.4</t>
  </si>
  <si>
    <t>Procesos juveniles ambientales fortalecidos</t>
  </si>
  <si>
    <t>3.2.4.5</t>
  </si>
  <si>
    <t>Eventos para promover en las juventudes el cuidado y la apropiación del Hábitat en los territorios urbanos y rurales de Medellín</t>
  </si>
  <si>
    <t>3.2.5</t>
  </si>
  <si>
    <t>Jóvenes en el Valle del Software</t>
  </si>
  <si>
    <t>3.2.5.1</t>
  </si>
  <si>
    <t>Unidades de autoabastecimiento y producción agroecológica rural y urbana fortalecidas</t>
  </si>
  <si>
    <t>3.2.5.2</t>
  </si>
  <si>
    <t>Cadenas de valor juveniles fortalecidas</t>
  </si>
  <si>
    <t>3.2.6.1</t>
  </si>
  <si>
    <t>Presupuesto ordinario de la Secretaría de la Juventud priorizado por el Consejo Municipal de Juventud y por las demás instancias del Sistema Municipal de Juventud</t>
  </si>
  <si>
    <t>3.2.6.4</t>
  </si>
  <si>
    <t>Jóvenes formados para la participación ciudadana y la incidencia pública</t>
  </si>
  <si>
    <t>3.2.2</t>
  </si>
  <si>
    <t>Juventud que teje vida</t>
  </si>
  <si>
    <t>3.2.2.7</t>
  </si>
  <si>
    <t>Encuentros interactivos realizados para la promoción de la convivencia en el fútbol</t>
  </si>
  <si>
    <t>3.2.6.3</t>
  </si>
  <si>
    <t>Acciones con enfoque de intervención diferencial realizadas por los diferentes proyectos de la Secretaría de la Juventud</t>
  </si>
  <si>
    <t>3.2.5.3</t>
  </si>
  <si>
    <t>Unidad estratégica de seguridad económica juvenil creada</t>
  </si>
  <si>
    <t>Jóvenes atendidos efectivamente en las necesidades en vulnerabilidad económica reportadas en el Sistema de Alertas Tempranas de Medellín, SATMED</t>
  </si>
  <si>
    <t>3.2.6.5</t>
  </si>
  <si>
    <t>Jóvenes beneficiados con las estrategias de Clubes Juveniles</t>
  </si>
  <si>
    <t>Índice de Participación Ciudadana -Subíndice juventud-</t>
  </si>
  <si>
    <t>Secretaría de Participación Ciudadana</t>
  </si>
  <si>
    <t>3.2.2.6</t>
  </si>
  <si>
    <t>NNAJ en riesgo de ser instrumentalizados para la comisión de delitos por parte de las estructuras criminales atendidos por la estrategia "Parceros" que acceden a oportunidades en educación, empleo y/o, emprendimiento</t>
  </si>
  <si>
    <t>Secretaría de Seguridad y Convivencia</t>
  </si>
  <si>
    <t>Jóvenes con capacidades para la apropiación del territorio de los atendidos por el programa Hábitat Joven</t>
  </si>
  <si>
    <t>c</t>
  </si>
  <si>
    <t>3.2.1</t>
  </si>
  <si>
    <t>Índice de Desarrollo Juvenil - Dimensión del Desarrollo Ser Joven-</t>
  </si>
  <si>
    <t>Salud pública juvenil</t>
  </si>
  <si>
    <t>3.2.1.1</t>
  </si>
  <si>
    <t>Diagnóstico realizado del riesgo químico de las sustancias psicoactivas circulantes en la ciudad de Medellín</t>
  </si>
  <si>
    <t>3.2.1.2</t>
  </si>
  <si>
    <t>Instituciones Educativas (educación media y superior) atendidas que incluyen el enfoque de mitigación del daño sobre consumos problemáticos y prevención a la conducta suicida en sus estrategias de prevención</t>
  </si>
  <si>
    <t>3.2.1.4</t>
  </si>
  <si>
    <t>Encuentros informativos realizados para la mitigación del daño de consumos problemáticos</t>
  </si>
  <si>
    <t>3.2.1.5</t>
  </si>
  <si>
    <t>Jóvenes que participan en los encuentros informativos para la mitigación del daño de consumos problemáticos</t>
  </si>
  <si>
    <t>3.2.2.1</t>
  </si>
  <si>
    <t>Jóvenes formados y con capacidades para el agenciamiento, la promoción de convivencia y prevención de violencias</t>
  </si>
  <si>
    <t>3.2.2.2</t>
  </si>
  <si>
    <t>Jóvenes acompañados para prevenir la vulneración de sus derechos y libertades</t>
  </si>
  <si>
    <t>3.2.2.3</t>
  </si>
  <si>
    <t>Jóvenes atendidos efectivamente en las necesidades reportadas en el Sistema de Alertas Tempranas de Medellín, SAT MED</t>
  </si>
  <si>
    <t>3.2.2.4</t>
  </si>
  <si>
    <t>Agentes protectores formados y con capacidades en la promoción del cuidado y prevención de vulneraciones en sus territorios</t>
  </si>
  <si>
    <t>3.2.1.3</t>
  </si>
  <si>
    <t>Atenciones realizadas en los centros de escucha para la mitigación del daño en torno a los riesgos asociados a fenómenos de salud pública y sus determinantes sociales</t>
  </si>
  <si>
    <t>Jóvenes atendidos efectivamente en las necesidades en salud reportadas en el Sistema de Alertas Tempranas de Medellín, SATMED</t>
  </si>
  <si>
    <t>3.2.2.5</t>
  </si>
  <si>
    <t>NNAJ acompañados psicosocialmente por la estrategia “Parceros” frente a la construcción de un proyecto de vida desde la legalidad</t>
  </si>
  <si>
    <t>3.3</t>
  </si>
  <si>
    <t>Mujeres</t>
  </si>
  <si>
    <t>3.3.2</t>
  </si>
  <si>
    <t>Liderazgo y empoderamiento femenino</t>
  </si>
  <si>
    <t>3.3.2.2</t>
  </si>
  <si>
    <t>Expresiones organizativas asistidas técnicamente para la promoción y el ejercicio de los derechos de las mujeres</t>
  </si>
  <si>
    <t>3.3.3</t>
  </si>
  <si>
    <t>Seguridad, vida libre de violencias y protección integral para las mujeres</t>
  </si>
  <si>
    <t>3.3.3.3</t>
  </si>
  <si>
    <t>Mujeres víctimas de violencias basadas en género atendidas desde la agencia mujer</t>
  </si>
  <si>
    <t>3.3.3.2</t>
  </si>
  <si>
    <t>Mujeres víctimas de violencias basadas en género y/o en riesgo que reciben atención psicológica y jurídica</t>
  </si>
  <si>
    <t>3.3.3.1</t>
  </si>
  <si>
    <t>Personas sensibilizadas en prevención de violencia y acoso sexual hacia las mujeres, en los espacios públicos de ciudad</t>
  </si>
  <si>
    <t>3.3.2.5</t>
  </si>
  <si>
    <t>Acciones realizadas para la visibilización y el reconocimiento de iniciativas de construcción de paz en los territorios con perspectiva de género</t>
  </si>
  <si>
    <t>3.3.2.3</t>
  </si>
  <si>
    <t>Mujeres ocupando cargos en los niveles decisorios de la Administración Municipal</t>
  </si>
  <si>
    <t>3.3.2.4</t>
  </si>
  <si>
    <t>Mujeres que participan en procesos políticos y de movilización para la construcción de paz</t>
  </si>
  <si>
    <t>3.3.4</t>
  </si>
  <si>
    <t>Autonomía económica para las mujeres y su incorporación en el Valle del software</t>
  </si>
  <si>
    <t>3.3.4.1</t>
  </si>
  <si>
    <t>Estímulos económicos entregados a Madres comunitarias, Fami y Sustitutas</t>
  </si>
  <si>
    <t>3.3.4.3</t>
  </si>
  <si>
    <t>Empresas sensibilizadas y acompañadas en buenas prácticas de género</t>
  </si>
  <si>
    <t>3.3.4.4</t>
  </si>
  <si>
    <t>Sistema Municipal de Cuidados diseñado con enfoque de igualdad de género y derechos</t>
  </si>
  <si>
    <t>3.3.4.5</t>
  </si>
  <si>
    <t>Mecanismo interinstitucional conformado para la articulación de la oferta municipal de cuidados</t>
  </si>
  <si>
    <t>3.3.2.1</t>
  </si>
  <si>
    <t>Mujeres formadas para la promoción de sus derechos y la igualdad de género con enfoque interseccional</t>
  </si>
  <si>
    <t>3.3.4.7</t>
  </si>
  <si>
    <t>Mujeres que disminuyen tiempo de trabajo doméstico y de cuidado no remunerado, a partir de la entrega de bienes de capital, y logran redistribuir estas labores entre los miembros del grupo familiar</t>
  </si>
  <si>
    <t>3.3.3.4</t>
  </si>
  <si>
    <t>Mujeres víctimas de violencias basadas en género en riesgo de feminicidio que reciben protección en hogares de acogida</t>
  </si>
  <si>
    <t>3.3.4.6</t>
  </si>
  <si>
    <t>Mujeres acompañadas para el fortalecimiento de su autonomía personal y económica, que logran la disminución del tiempo de trabajo doméstico y de cuidado no remunerado</t>
  </si>
  <si>
    <t>Índice de Participación Ciudadana - Subíndice género</t>
  </si>
  <si>
    <t>3.3.1</t>
  </si>
  <si>
    <t>Condiciones de vida dignas y equitativas para las mujeres</t>
  </si>
  <si>
    <t>3.3.1.8</t>
  </si>
  <si>
    <t>Mujeres asesoradas en su derecho a la higiene menstrual, y que acceden a la copa menstrual u a otras alternativas de higiene al respecto</t>
  </si>
  <si>
    <t>3.3.4.2</t>
  </si>
  <si>
    <t>Mujeres urbanas y rurales que participan de la ruta para la autonomía económica y la de gestión de oportunidades</t>
  </si>
  <si>
    <t>3.3.1.9</t>
  </si>
  <si>
    <t>Instituciones educativas con herramientas para la incorporación del enfoque de género en los PEI y PESCC</t>
  </si>
  <si>
    <t>Índice de Desigualdad de Género IDG</t>
  </si>
  <si>
    <t>Índice</t>
  </si>
  <si>
    <t>Brecha del tiempo dedicado a quehaceres domésticos y cuidados no remunerados por hombres y mujeres</t>
  </si>
  <si>
    <t>Horas semana</t>
  </si>
  <si>
    <t>Mujeres víctimas de violencias basadas en género y/o en riesgo atendidas por los mecanismos de la Secretaría de las Mujeres, que activan rutas de protección, salud y/o justicia</t>
  </si>
  <si>
    <t>3.3.1.1</t>
  </si>
  <si>
    <t>Centros de Equidad de Género fortalecidos y con procesos de atención a la ciudadanía</t>
  </si>
  <si>
    <t>3.3.1.2</t>
  </si>
  <si>
    <t>Acciones de movilización social y asistencia técnica realizadas en el territorio, para la disminución de las brechas de género en salud con enfoque interseccional</t>
  </si>
  <si>
    <t>3.3.1.3</t>
  </si>
  <si>
    <t>Acciones pedagógicas realizadas para deconstrucción de imaginarios de masculinidad dominante y violencia machista</t>
  </si>
  <si>
    <t>3.3.1.4</t>
  </si>
  <si>
    <t>Mujeres que reciben acciones afirmativas en "La Escuela Encuentra a las Mujeres"</t>
  </si>
  <si>
    <t>3.3.1.5</t>
  </si>
  <si>
    <t>Instituciones educativas públicas asistidas técnicamente para la incorporación del enfoque de género en los PEI</t>
  </si>
  <si>
    <t>3.3.1.6</t>
  </si>
  <si>
    <t>Agentes educativos sensibilizados en educación no sexista</t>
  </si>
  <si>
    <t>3.3.1.7</t>
  </si>
  <si>
    <t>Mujeres asesoradas para el ejercicio de sus derechos sexuales y reproductivos</t>
  </si>
  <si>
    <t>3.4</t>
  </si>
  <si>
    <t>Recuperemos lo Social</t>
  </si>
  <si>
    <t>3.4.2</t>
  </si>
  <si>
    <t>Medellín cuida y reconoce a sus grupos poblacionales</t>
  </si>
  <si>
    <t>3.4.2.6</t>
  </si>
  <si>
    <t>Personas con discapacidad, cuidadores y familiares asesorados en rutas de atención</t>
  </si>
  <si>
    <t>Secretaría de Inclusión Social, Familia y Derechos Humanos</t>
  </si>
  <si>
    <t>3.4.1</t>
  </si>
  <si>
    <t>Canasta básica de derechos</t>
  </si>
  <si>
    <t>3.4.1.8</t>
  </si>
  <si>
    <t>Personas víctimas del conflicto atendidas con enfoque diferencial, beneficiadas con albergue temporal</t>
  </si>
  <si>
    <t>3.4.1.3</t>
  </si>
  <si>
    <t>Escolares atendidos con complementación alimentaria y educación nutricional</t>
  </si>
  <si>
    <t>3.4.1.4</t>
  </si>
  <si>
    <t>Personas con vulnerabilidad social beneficiadas con renta básica</t>
  </si>
  <si>
    <t>3.4.1.5</t>
  </si>
  <si>
    <t>Personas víctimas del conflicto beneficiadas de renta básica</t>
  </si>
  <si>
    <t>3.4.1.6</t>
  </si>
  <si>
    <t>Personas en situación de vulnerabilidad social beneficiadas con albergue temporal</t>
  </si>
  <si>
    <t>3.4.1.7</t>
  </si>
  <si>
    <t>Familias beneficiadas con renta básica: plante familiar</t>
  </si>
  <si>
    <t>3.4.1.2</t>
  </si>
  <si>
    <t>Paquetes alimentarios para las familias víctimas atendidas en emergencia humanitaria</t>
  </si>
  <si>
    <t>3.4.1.9</t>
  </si>
  <si>
    <t>Personas capacitadas en nutrición y alimentación para mejorar hábitos saludables</t>
  </si>
  <si>
    <t>3.4.2.1</t>
  </si>
  <si>
    <t>Niños, niñas y adolescentes con derechos amenazados y/o vulnerados atendidos para la garantía de derechos</t>
  </si>
  <si>
    <t>3.4.2.2</t>
  </si>
  <si>
    <t>Niños, niñas y adolescentes atendidos en procesos de promoción de derechos y prevención de la vulneración</t>
  </si>
  <si>
    <t>3.4.2.3</t>
  </si>
  <si>
    <t>Niños, niñas y adolescentes afectados por el uso, utilización y riesgo de vinculación a grupos delincuenciales organizados, beneficiados con atención psicosocial y activación de ruta de derechos</t>
  </si>
  <si>
    <t>3.4.1.1</t>
  </si>
  <si>
    <t>Familias atendidas en programas de complementación o asistencia alimentaria</t>
  </si>
  <si>
    <t>3.4.2.5</t>
  </si>
  <si>
    <t>Personas con discapacidad atendidas en procesos de habilitación, rehabilitación y equiparación de oportunidades</t>
  </si>
  <si>
    <t>3.4.10</t>
  </si>
  <si>
    <t>Desnutrición aguda (peso bajo y muy bajo para la estatura) en menores de 5 años que asisten al programa de crecimiento y desarrollo</t>
  </si>
  <si>
    <t>3.4.2.9</t>
  </si>
  <si>
    <t>Personas con discapacidad crónica en situación de calle beneficiados con atención integral</t>
  </si>
  <si>
    <t>3.4.2.8</t>
  </si>
  <si>
    <t>Personas en situación de calle atendidas en proceso de resocialización</t>
  </si>
  <si>
    <t>3.4.2.4</t>
  </si>
  <si>
    <t>Intervención integral de niños, niñas y adolescentes en situación de calle</t>
  </si>
  <si>
    <t>3.4.7</t>
  </si>
  <si>
    <t>Personas a partir de 50 años que mejoran su condición familiar, social y económica</t>
  </si>
  <si>
    <t>3.4.1.10</t>
  </si>
  <si>
    <t>Personas atendidas en programas de complementación o asistencia alimentaria</t>
  </si>
  <si>
    <t>3.4.2.10</t>
  </si>
  <si>
    <t>Organizaciones y/o colectivos LGBTI fortalecidos para el ejercicio de sus derechos</t>
  </si>
  <si>
    <t>Hogares que se perciben con inseguridad alimentaria</t>
  </si>
  <si>
    <t>Niños, niñas y adolescentes con reducción de condiciones de vulnerabilidad</t>
  </si>
  <si>
    <t>3.4.3</t>
  </si>
  <si>
    <t>Personas con discapacidad, familiares y cuidadores que mejoran sus condiciones de vida a través de procesos habilitación, rehabilitación, formación y equiparación de oportunidades</t>
  </si>
  <si>
    <t>3.4.4</t>
  </si>
  <si>
    <t>Personas que superan su situación de calle</t>
  </si>
  <si>
    <t>3.4.12</t>
  </si>
  <si>
    <t>Desnutrición crónica (estatura baja para la edad) en menores de 5 años que asisten al programa de crecimiento y desarrollo</t>
  </si>
  <si>
    <t>3.4.6</t>
  </si>
  <si>
    <t>Personas en ejercicio de prostitución que mejoran sus condiciones de bienestar individual, familiar y social a través del acceso a oportunidades</t>
  </si>
  <si>
    <t>3.4.17</t>
  </si>
  <si>
    <t>Población LGTBI que se ha sentido discriminada por su identidad de género o su orientación sexual</t>
  </si>
  <si>
    <t>3.4.8</t>
  </si>
  <si>
    <t>Hogares con acompañamiento familiar que superan sus condiciones de pobreza monetaria y multidimensional</t>
  </si>
  <si>
    <t>3.4.9</t>
  </si>
  <si>
    <t>Personas que mejoran sus condiciones de bienestar individual, familiar y social a través del acceso a oportunidades</t>
  </si>
  <si>
    <t>3.4.11</t>
  </si>
  <si>
    <t>Desnutrición global (peso bajo y muy bajo para la edad) en menores de 5 años que asisten al programa de crecimiento y desarrollo</t>
  </si>
  <si>
    <t>3.4.13</t>
  </si>
  <si>
    <t>Tasa de trabajo infantil</t>
  </si>
  <si>
    <t>Tasa</t>
  </si>
  <si>
    <t>3.4.14</t>
  </si>
  <si>
    <t>Índice de Progreso Social</t>
  </si>
  <si>
    <t>índice</t>
  </si>
  <si>
    <t>3.4.15</t>
  </si>
  <si>
    <t>Población étnica fortalecida en procesos de promoción de derechos, prácticas y saberes ancestrales</t>
  </si>
  <si>
    <t>3.4.16</t>
  </si>
  <si>
    <t>Mortalidad por desnutrición en niños menores de 5 años</t>
  </si>
  <si>
    <t>Tasa por cada cien mil menores de cinco años</t>
  </si>
  <si>
    <t>3.4.5</t>
  </si>
  <si>
    <t>Personas resocializadas que mantienen condiciones de vida digna después de superar su situación de calle</t>
  </si>
  <si>
    <t>Acciones de fortalecimiento social para el cuidado y la protección</t>
  </si>
  <si>
    <t>3.4.5.10</t>
  </si>
  <si>
    <t>Política pública de atención, asistencia y reparación integral a víctimas del conflicto armado monitoreada y evaluada</t>
  </si>
  <si>
    <t>Tecnología social</t>
  </si>
  <si>
    <t>3.4.4.5</t>
  </si>
  <si>
    <t>Familias de los diferentes grupos poblacionales identificadas como población vulnerable que no se encuentran registradas en SISBEN</t>
  </si>
  <si>
    <t>3.4.5.1</t>
  </si>
  <si>
    <t>Política Pública de Seguridad Alimentaria y Nutricional actualizada</t>
  </si>
  <si>
    <t>3.4.5.2</t>
  </si>
  <si>
    <t>Comunas y corregimientos con estrategia de acompañamiento psicosocial y formación de cuidadores de personas mayores y/o con discapacidad implementada</t>
  </si>
  <si>
    <t>3.4.5.3</t>
  </si>
  <si>
    <t>Política pública de infancia y adolescencia divulgada y monitoreada</t>
  </si>
  <si>
    <t>3.4.5.4</t>
  </si>
  <si>
    <t>Plan indígena de Medellín formulado</t>
  </si>
  <si>
    <t>3.4.5.5</t>
  </si>
  <si>
    <t>Política pública afrodescendiente formulada e implementada</t>
  </si>
  <si>
    <t>3.4.5.6</t>
  </si>
  <si>
    <t>Política Pública de diversidad sexual e identidades de género monitoreada</t>
  </si>
  <si>
    <t>3.4.4.4</t>
  </si>
  <si>
    <t>Personas acompañadas y atendidas con las ofertas institucional por medio de la virtualidad</t>
  </si>
  <si>
    <t>3.4.5.8</t>
  </si>
  <si>
    <t>Política Pública de habitante de calle monitoreada y evaluada</t>
  </si>
  <si>
    <t>3.4.5.9</t>
  </si>
  <si>
    <t>Política Pública para la familia monitoreada y evaluada</t>
  </si>
  <si>
    <t>3.4.5.12</t>
  </si>
  <si>
    <t>Plan intersectorial contra ESCNNA con gestión y seguimiento</t>
  </si>
  <si>
    <t>3.4.5.13</t>
  </si>
  <si>
    <t>Personas que participan en espacios de articulación, análisis, asistencia técnica y divulgación de la Política Pública de Discapacidad</t>
  </si>
  <si>
    <t>3.4.5.14</t>
  </si>
  <si>
    <t>Comités Comunales y Corregimentales de Inclusión acompañados para la garantía de derechos de las personas con discapacidad</t>
  </si>
  <si>
    <t>3.4.5.15</t>
  </si>
  <si>
    <t>Centro de investigación de políticas públicas sociales e creado e implementado</t>
  </si>
  <si>
    <t>3.4.5.16</t>
  </si>
  <si>
    <t>Política Pública Municipal de Derechos Humanos formulada</t>
  </si>
  <si>
    <t>3.4.5.17</t>
  </si>
  <si>
    <t>Política Pública de Violencias Sexuales monitoreada</t>
  </si>
  <si>
    <t>3.4.5.18</t>
  </si>
  <si>
    <t>Política Pública de Inquilinatos monitoreada</t>
  </si>
  <si>
    <t>ISVIMED</t>
  </si>
  <si>
    <t>3.4.2.7</t>
  </si>
  <si>
    <t>Personas en situación de calle con atención básica</t>
  </si>
  <si>
    <t>3.4.5.7</t>
  </si>
  <si>
    <t>Política pública de discapacidad monitoreada</t>
  </si>
  <si>
    <t>3.4.2.17</t>
  </si>
  <si>
    <t>Plan municipal afrodescendiente implementado</t>
  </si>
  <si>
    <t>3.4.5.11</t>
  </si>
  <si>
    <t>Plan gerontológico monitoreado</t>
  </si>
  <si>
    <t>3.4.4.3</t>
  </si>
  <si>
    <t>Sistema de información social implementado</t>
  </si>
  <si>
    <t>3.4.2.12</t>
  </si>
  <si>
    <t>Personas en ejercicio de prostitución beneficiadas con atención psicosocial y orientación en rutas de atención de derechos</t>
  </si>
  <si>
    <t>3.4.2.13</t>
  </si>
  <si>
    <t>Personas en contexto de prostitución beneficiadas con campañas de prevención y acercamiento de oferta institucional, con enfoque de género</t>
  </si>
  <si>
    <t>3.4.2.14</t>
  </si>
  <si>
    <t>Personas a partir de 50 años beneficiados con servicios de promoción para un envejecimiento digno</t>
  </si>
  <si>
    <t>3.4.2.16</t>
  </si>
  <si>
    <t>Desarrollo del modelo ciudadela Colonia Belencito implementada</t>
  </si>
  <si>
    <t>3.4.2.11</t>
  </si>
  <si>
    <t>Personas LGBTI beneficiadas con acciones afirmativas para el ejercicio de sus derechos</t>
  </si>
  <si>
    <t>3.4.2.18</t>
  </si>
  <si>
    <t>Plan de atención psicosocial para la población indígena implementado</t>
  </si>
  <si>
    <t>3.4.2.19</t>
  </si>
  <si>
    <t>Personas beneficiadas para ingreso a los parques norte y Juan Pablo II</t>
  </si>
  <si>
    <t>Metroparques</t>
  </si>
  <si>
    <t>Medellín me cuida- Gestores Familia</t>
  </si>
  <si>
    <t>3.4.3.6</t>
  </si>
  <si>
    <t>Personas víctimas beneficiadas con enfoque diferencial en acompañamiento psicosocial y acercamiento de oportunidades</t>
  </si>
  <si>
    <t>3.4.4.2</t>
  </si>
  <si>
    <t>Personas en emergencia social, atendidas por la línea 123 social con enfoque diferencial</t>
  </si>
  <si>
    <t>3.4.2.15</t>
  </si>
  <si>
    <t>Personas a partir de 55 años que reciben atención integral y protección social</t>
  </si>
  <si>
    <t>3.4.4.1</t>
  </si>
  <si>
    <t>Personas en situación de riesgo o emergencia, natural o antrópica beneficiadas de acompañamiento social y atención básica de emergencia</t>
  </si>
  <si>
    <t>3.4.3.5</t>
  </si>
  <si>
    <t>Plan de transversalización para la atención de la población afro, con discapacidad y personas mayores formulado, implementado y monitoreado</t>
  </si>
  <si>
    <t>3.4.3.4</t>
  </si>
  <si>
    <t>Personas acompañadas desde la Escuela para la Inclusión para el fortalecimiento de competencias básicas, ciudadanas y laborales</t>
  </si>
  <si>
    <t>3.4.3.3</t>
  </si>
  <si>
    <t>Familias en situación de vulnerabilidad social acompañadas para el restablecimiento de vínculos familiares y sociales</t>
  </si>
  <si>
    <t>3.4.3.2</t>
  </si>
  <si>
    <t>Personas beneficiadas con acompañamiento psicosocial y acercamiento de oportunidades</t>
  </si>
  <si>
    <t>3.4.3.1</t>
  </si>
  <si>
    <t>Hogares beneficiados con acompañamiento familiar para la superación de la pobreza monetaria y multidimensional</t>
  </si>
  <si>
    <t>3.4.2.20</t>
  </si>
  <si>
    <t>Brigadas sanitarias y de limpieza desarrolladas en el centro</t>
  </si>
  <si>
    <t>Ecociudad</t>
  </si>
  <si>
    <t>4.1</t>
  </si>
  <si>
    <t>Movilidad sostenible e inteligente</t>
  </si>
  <si>
    <t>4.1.3</t>
  </si>
  <si>
    <t>Movilidad segura e inteligente con innovación y tecnología</t>
  </si>
  <si>
    <t>4.1.3.5</t>
  </si>
  <si>
    <t>Vehículos de servicio público con recaudo electrónico interoperable en funcionamiento</t>
  </si>
  <si>
    <t>Secretaría de Movilidad</t>
  </si>
  <si>
    <t>4.1.2</t>
  </si>
  <si>
    <t>Medellín caminable y pedaleable</t>
  </si>
  <si>
    <t>4.1.2.8</t>
  </si>
  <si>
    <t>Ciclo infraestructura construidas</t>
  </si>
  <si>
    <t>Kilómetros</t>
  </si>
  <si>
    <t>4.1.2.9</t>
  </si>
  <si>
    <t>Corredor de conexión de la Universidad de Antioquia y la Universidad Nacional (sede El Volador) con la red ciclista existente, diseñado y ejecutado</t>
  </si>
  <si>
    <t>Metros lineales</t>
  </si>
  <si>
    <t>4.1.2.11</t>
  </si>
  <si>
    <t>Racks de cicloparqueaderos construidos en espacio público y en sedes del conglomerado municipal</t>
  </si>
  <si>
    <t>4.1.2.12</t>
  </si>
  <si>
    <t>Documento técnico que soporte la futura regulación de la micromovilidad formulado</t>
  </si>
  <si>
    <t>4.1.2.13</t>
  </si>
  <si>
    <t>Piloto de movilidad activa para la zona media y alta pendiente de la ciudad que contemple bicicletas eléctricas, gestionado</t>
  </si>
  <si>
    <t>4.1.3.1</t>
  </si>
  <si>
    <t>Corredores para la movilidad multimodal formulados</t>
  </si>
  <si>
    <t>4.1.3.2</t>
  </si>
  <si>
    <t>Mantenimiento y demarcación de señalización vial realizado</t>
  </si>
  <si>
    <t>4.1.3.3</t>
  </si>
  <si>
    <t>Complementos peatonales y ciclistas en la red semafórica instalados y mantenidos</t>
  </si>
  <si>
    <t>4.1.3.4</t>
  </si>
  <si>
    <t>Estrategia de gestión electrónica de las zonas de estacionamiento regulado implementadas</t>
  </si>
  <si>
    <t>Secretaría de Movilidad, Terminales</t>
  </si>
  <si>
    <t>4.1.2.10</t>
  </si>
  <si>
    <t>Piloto de cicloparqueadero con carga para bicicletas eléctricas y vehículos de micromovilidad implementado</t>
  </si>
  <si>
    <t>4.1.3.6</t>
  </si>
  <si>
    <t>Ruta piloto de buses eléctricos en el Distrito F, formulada e implementada</t>
  </si>
  <si>
    <t>4.1.4</t>
  </si>
  <si>
    <t>Infraestructura para la movilidad sostenible e incluyente</t>
  </si>
  <si>
    <t>4.1.4.1</t>
  </si>
  <si>
    <t>Vía urbana construida</t>
  </si>
  <si>
    <t>4.1.4.2</t>
  </si>
  <si>
    <t>Vía urbana mantenida</t>
  </si>
  <si>
    <t>4.1.4.3</t>
  </si>
  <si>
    <t>Vía terciaria mantenida</t>
  </si>
  <si>
    <t>4.1.4.4</t>
  </si>
  <si>
    <t>Puente construido</t>
  </si>
  <si>
    <t>4.1.4.5</t>
  </si>
  <si>
    <t>Obras de estabilización de taludes en vías urbanas realizadas</t>
  </si>
  <si>
    <t>4.1.4.6</t>
  </si>
  <si>
    <t>Estudios y diseños para proyectos a cargo de SIF realizados</t>
  </si>
  <si>
    <t>4.1.4.7</t>
  </si>
  <si>
    <t>Intercambios para el corredor Metro de la 80 construidos</t>
  </si>
  <si>
    <t>4.1.5</t>
  </si>
  <si>
    <t>Transformación cultural para la movilidad sostenible y segura</t>
  </si>
  <si>
    <t>4.1.5.2</t>
  </si>
  <si>
    <t>Campañas de comunicación realizadas para la transformación cultural hacia la Movilidad Sostenible y segura fundamentados en los enfoques de visión cero, perspectiva de género y accesibilidad universal</t>
  </si>
  <si>
    <t>4.1.2.7</t>
  </si>
  <si>
    <t>Ciclo infraestructura urbana mantenida</t>
  </si>
  <si>
    <t>4.1.8</t>
  </si>
  <si>
    <t>Tiempos de respuesta a incidentes de tránsito</t>
  </si>
  <si>
    <t>4.1.5.1</t>
  </si>
  <si>
    <t>Actores viales intervenidos con estrategias de gestión social y educativa para la transformación cultural hacia la Movilidad Sostenible y segura</t>
  </si>
  <si>
    <t>4.1.7</t>
  </si>
  <si>
    <t>Participación de mujeres en los viajes en bicicleta en la red ciclista</t>
  </si>
  <si>
    <t>4.1.1</t>
  </si>
  <si>
    <t>Emisiones evitadas de CO2 en el transporte público colectivo y de mediana capacidad</t>
  </si>
  <si>
    <t>Ton/año</t>
  </si>
  <si>
    <t>Emisiones evitadas de PM2.5 en el transporte público colectivo y de mediana capacidad</t>
  </si>
  <si>
    <t>Participación de los viajes en bicicleta en los viajes totales de la ciudad</t>
  </si>
  <si>
    <t>Participación de los viajes peatonales en los viajes totales de la ciudad</t>
  </si>
  <si>
    <t>Movilidad con tecnologías más limpias y nuevas tendencias</t>
  </si>
  <si>
    <t>4.1.1.1</t>
  </si>
  <si>
    <t>Tramo 1 del Sistema Metro de la 80 construido</t>
  </si>
  <si>
    <t>4.1.6</t>
  </si>
  <si>
    <t>Mortalidad por incidentes de tránsito</t>
  </si>
  <si>
    <t>4.1.2.6</t>
  </si>
  <si>
    <t>Andenes rehabilitados y construidos</t>
  </si>
  <si>
    <t>4.1.9</t>
  </si>
  <si>
    <t>Concentración promedio anual de PM2.5 en el municipio de Medellín</t>
  </si>
  <si>
    <t>Microgramo/metro cúbico</t>
  </si>
  <si>
    <t>4.1.1.2</t>
  </si>
  <si>
    <t>Buses de transporte público con tecnología eléctrica operando</t>
  </si>
  <si>
    <t>4.1.1.3</t>
  </si>
  <si>
    <t>Estudio técnico, básico de una línea del metro subterráneo formulado</t>
  </si>
  <si>
    <t>4.1.2.4</t>
  </si>
  <si>
    <t>Estación para la integración ciclista al transporte masivo diseñada</t>
  </si>
  <si>
    <t>Infraestructura para la movilidad sostenible en buen estado</t>
  </si>
  <si>
    <t>Kilómetros carril</t>
  </si>
  <si>
    <t>4.1.2.5</t>
  </si>
  <si>
    <t>Red ciclista diseñada, articulada a la red existente para conectar el norte y el sur de la ciudad</t>
  </si>
  <si>
    <t>4.1.1.4</t>
  </si>
  <si>
    <t>Espacio para almacenamiento y recarga de vehículos con sistemas de movilidad sostenible implementado y operando</t>
  </si>
  <si>
    <t>Metros Cuadrados</t>
  </si>
  <si>
    <t>4.1.2.3</t>
  </si>
  <si>
    <t>Puentes viales existentes sobre el Río Medellín diseñados para ser adecuados con accesibilidad universal</t>
  </si>
  <si>
    <t>4.1.2.2</t>
  </si>
  <si>
    <t>Guía de intervención con criterios para la movilidad activa con enfoque de género formulada</t>
  </si>
  <si>
    <t>4.1.2.1</t>
  </si>
  <si>
    <t>Kilómetros de red ciclista diseñados</t>
  </si>
  <si>
    <t>4.1.1.7</t>
  </si>
  <si>
    <t>Estudio técnico para evaluar los parámetros de operación y de viabilidad financiera para la prestación de servicios de buses nocturnos realizado</t>
  </si>
  <si>
    <t>4.1.1.6</t>
  </si>
  <si>
    <t>Estructuración técnica, legal y financiera de la nueva conexión al aeropuerto JMC con el SITVA gestionada ante autoridad competente</t>
  </si>
  <si>
    <t>4.1.1.5</t>
  </si>
  <si>
    <t>Zonas Urbanas de Aire Protegido implementadas y operando</t>
  </si>
  <si>
    <t>4.1.1.8</t>
  </si>
  <si>
    <t>Política pública de renovación vehicular formulada, aprobada y con un plan de acción para su ejecución</t>
  </si>
  <si>
    <t>4.2</t>
  </si>
  <si>
    <t>Servicios públicos, energías alternativas y aprovechamiento de residuos sólidos</t>
  </si>
  <si>
    <t>4.2.2</t>
  </si>
  <si>
    <t>Economía Circular y Gestión de residuos sólidos</t>
  </si>
  <si>
    <t>4.2.2.4</t>
  </si>
  <si>
    <t>Reducción de puntos críticos de residuos sólidos</t>
  </si>
  <si>
    <t>Secretaría de Medio Ambiente</t>
  </si>
  <si>
    <t>4.2.1</t>
  </si>
  <si>
    <t>Ahorro, consumo racional y gestión de servicios públicos</t>
  </si>
  <si>
    <t>4.2.1.8</t>
  </si>
  <si>
    <t>Subsidios mensuales de aseo entregados en el marco del Fondo de Solidaridad y Redistribución de Ingresos</t>
  </si>
  <si>
    <t>Secretaría de Gestión y Control Territorial</t>
  </si>
  <si>
    <t>4.2.1.10</t>
  </si>
  <si>
    <t>Parques, plazoletas y escenarios deportivos iluminados con energía solar</t>
  </si>
  <si>
    <t>4.2.1.11</t>
  </si>
  <si>
    <t>Desarrollo de aplicación tecnológica para la autogestión de los servicios públicos</t>
  </si>
  <si>
    <t>4.2.1.12</t>
  </si>
  <si>
    <t>Hogares y empresas autogeneradores de energía</t>
  </si>
  <si>
    <t>EPM</t>
  </si>
  <si>
    <t>4.2.2.1</t>
  </si>
  <si>
    <t>Viviendas cubiertas con la campaña "Tú Separas, Yo Reciclo"</t>
  </si>
  <si>
    <t>4.2.2.6</t>
  </si>
  <si>
    <t>Política Publica de Economía Circular formulada</t>
  </si>
  <si>
    <t>4.2.2.3</t>
  </si>
  <si>
    <t>Recicladores acompañados</t>
  </si>
  <si>
    <t>4.2.2.5</t>
  </si>
  <si>
    <t>Planta piloto para el aprovechamiento de residuos sólidos implementada</t>
  </si>
  <si>
    <t>4.2.1.6</t>
  </si>
  <si>
    <t>Subsidios mensuales de acueducto entregados en el marco del Fondo de Solidaridad y Redistribución de Ingresos</t>
  </si>
  <si>
    <t>4.2.1.7</t>
  </si>
  <si>
    <t>Subsidios mensuales de alcantarillado entregados en el marco del Fondo de Solidaridad y Redistribución de Ingresos</t>
  </si>
  <si>
    <t>4.2.2.2</t>
  </si>
  <si>
    <t>Proyectos de diagnóstico, educación y gestión de RCD Implementados</t>
  </si>
  <si>
    <t>Cobertura de alcantarillado en la zona rural</t>
  </si>
  <si>
    <t>4.2.1.5</t>
  </si>
  <si>
    <t>Luminarias LED en el sistema de alumbrado público e iluminación ornamental del Municipio</t>
  </si>
  <si>
    <t>4.2.3</t>
  </si>
  <si>
    <t>Penetración del servicio de gas natural domiciliario</t>
  </si>
  <si>
    <t>4.2.4</t>
  </si>
  <si>
    <t>Contenedores de residuos sólidos instalados</t>
  </si>
  <si>
    <t>4.2.5</t>
  </si>
  <si>
    <t>Estación de transferencia de residuos sólidos puesta en marcha</t>
  </si>
  <si>
    <t>4.2.6</t>
  </si>
  <si>
    <t>Hogares que acceden a soluciones de agua y saneamiento básico por el programa Conexiones por la Vida</t>
  </si>
  <si>
    <t>4.2.7</t>
  </si>
  <si>
    <t>Aprovechamiento de residuos sólidos (toneladas aprovechadas frente a total toneladas producidas)</t>
  </si>
  <si>
    <t>4.2.1.2</t>
  </si>
  <si>
    <t>Viviendas nuevas conectadas a soluciones de suministro de agua potable, con énfasis en la ruralidad</t>
  </si>
  <si>
    <t>4.2.1.3</t>
  </si>
  <si>
    <t>Viviendas nuevas conectadas a soluciones de saneamiento, con énfasis en la ruralidad</t>
  </si>
  <si>
    <t>Cobertura de acueducto en la zona rural</t>
  </si>
  <si>
    <t>4.2.1.4</t>
  </si>
  <si>
    <t>Personas que reciben el auspicio del Mínimo Vital de Agua Potable</t>
  </si>
  <si>
    <t>4.2.1.9</t>
  </si>
  <si>
    <t>Comités de desarrollo y control social constituidos que están activos y operando</t>
  </si>
  <si>
    <t>4.2.1.1</t>
  </si>
  <si>
    <t>Nuevas viviendas que se conectan al servicio de gas natural domiciliario</t>
  </si>
  <si>
    <t>4.3</t>
  </si>
  <si>
    <t>Conservación y protección de todas las formas de vida</t>
  </si>
  <si>
    <t>4.3.4</t>
  </si>
  <si>
    <t>Gestión Integral del sistema hidrográfico</t>
  </si>
  <si>
    <t>4.3.4.4</t>
  </si>
  <si>
    <t>Longitud de cauces de quebradas intervenidos</t>
  </si>
  <si>
    <t>4.3.3</t>
  </si>
  <si>
    <t>Educación y sostenibilidad ambiental</t>
  </si>
  <si>
    <t>4.3.3.4</t>
  </si>
  <si>
    <t>Firmantes del Pacto por la Calidad del Aire</t>
  </si>
  <si>
    <t>4.3.3.5</t>
  </si>
  <si>
    <t>Ecohuertas implementadas, con acompañamiento y seguimiento</t>
  </si>
  <si>
    <t>4.3.3.6</t>
  </si>
  <si>
    <t>Campañas de comunicación y divulgación de buenas prácticas ambientales implementadas</t>
  </si>
  <si>
    <t>4.3.3.7</t>
  </si>
  <si>
    <t>Empresas acompañadas en buenas prácticas de producción y consumo sostenible</t>
  </si>
  <si>
    <t>4.3.3.8</t>
  </si>
  <si>
    <t>Modelo de gestión integral del ruido en el municipio de Medellín diseñado</t>
  </si>
  <si>
    <t>4.3.3.9</t>
  </si>
  <si>
    <t>Acciones de implementación del PIGECA a nivel municipal desarrolladas</t>
  </si>
  <si>
    <t>4.3.3.11</t>
  </si>
  <si>
    <t>Política Pública de Educación Ambiental actualizada</t>
  </si>
  <si>
    <t>4.3.4.5</t>
  </si>
  <si>
    <t>Plan para recuperación del lago del Parque Norte formulado</t>
  </si>
  <si>
    <t>4.3.4.3</t>
  </si>
  <si>
    <t>Acciones para administración del recurso hídrico elaboradas o implementadas</t>
  </si>
  <si>
    <t>4.3.3.3</t>
  </si>
  <si>
    <t>Hogares sensibilizados en buenas prácticas de producción y consumo sostenible</t>
  </si>
  <si>
    <t>4.3.3.10</t>
  </si>
  <si>
    <t>Mecanismo de seguimiento y monitoreo a firmantes del Pacto por la Calidad del Aire implementado</t>
  </si>
  <si>
    <t>4.3.4.2</t>
  </si>
  <si>
    <t>Área de cuencas internas y externas abastecedoras con acciones de conservación</t>
  </si>
  <si>
    <t>Hectáreas</t>
  </si>
  <si>
    <t>4.3.1</t>
  </si>
  <si>
    <t>Protección y gestión de la biodiversidad</t>
  </si>
  <si>
    <t>4.3.1.2</t>
  </si>
  <si>
    <t>Plan de acción para la implementación de la política de biodiversidad de Medellín elaborado</t>
  </si>
  <si>
    <t>4.3.4.1</t>
  </si>
  <si>
    <t>Nivel promedio fósforo reducido en el lago del Parque Norte</t>
  </si>
  <si>
    <t>mg/litro</t>
  </si>
  <si>
    <t>Plan de acción de la política de biodiversidad implementado</t>
  </si>
  <si>
    <t>Quebradas intervenidas ambientalmente</t>
  </si>
  <si>
    <t>Población sensibilizada por procesos pedagógicos y culturales ambientales</t>
  </si>
  <si>
    <t>4.3.3.2</t>
  </si>
  <si>
    <t>Portal Web de Información de la Gestión Ambiental de la Secretaría de Medio Ambiente implementado</t>
  </si>
  <si>
    <t>4.3.1.4</t>
  </si>
  <si>
    <t>Acciones para la consolidación del refugio de vida silvestre ejecutadas</t>
  </si>
  <si>
    <t>4.3.2</t>
  </si>
  <si>
    <t>Animales adoptados respecto a los rescatados a través del programa de Bienestar Animal</t>
  </si>
  <si>
    <t>4.3.1.3</t>
  </si>
  <si>
    <t>Nuevas áreas para la conservación y disfrute de la biodiversidad</t>
  </si>
  <si>
    <t>Protección de la vida animal</t>
  </si>
  <si>
    <t>4.3.2.1</t>
  </si>
  <si>
    <t>Animales adoptados</t>
  </si>
  <si>
    <t>4.3.2.2</t>
  </si>
  <si>
    <t>Animales identificados con microchip</t>
  </si>
  <si>
    <t>4.3.2.3</t>
  </si>
  <si>
    <t>Proyectos para el manejo y la protección de las abejas y avispas en el municipio de Medellín implementados</t>
  </si>
  <si>
    <t>4.3.2.4</t>
  </si>
  <si>
    <t>Personas educadas en manejo responsable de animales de compañía</t>
  </si>
  <si>
    <t>4.3.3.1</t>
  </si>
  <si>
    <t>Instancias de articulación interinstitucional fortalecidas</t>
  </si>
  <si>
    <t>4.3.1.1</t>
  </si>
  <si>
    <t>Ecosistemas estratégicos con acciones de conservación</t>
  </si>
  <si>
    <t>4.4</t>
  </si>
  <si>
    <t>Urbanismo ecológico</t>
  </si>
  <si>
    <t>4.4.5</t>
  </si>
  <si>
    <t>Vivienda, hábitat sostenible y mejoramiento integral de barrios</t>
  </si>
  <si>
    <t>4.4.5.6</t>
  </si>
  <si>
    <t>Hogares beneficiados con mejoramiento de vivienda en la zona rural</t>
  </si>
  <si>
    <t>4.4.5.5</t>
  </si>
  <si>
    <t>Hogares beneficiados con adquisición de vivienda zona rural -sector público</t>
  </si>
  <si>
    <t>4.4.5.4</t>
  </si>
  <si>
    <t>Hogares beneficiados con adquisición de vivienda - sector público</t>
  </si>
  <si>
    <t>4.4.5.3</t>
  </si>
  <si>
    <t>Hogares beneficiados con mejoramiento de vivienda</t>
  </si>
  <si>
    <t>4.4.5.2</t>
  </si>
  <si>
    <t>Proyectos apoyados financieramente en Mejoramiento Integral de Barrios</t>
  </si>
  <si>
    <t>4.4.5.1</t>
  </si>
  <si>
    <t>Avance en la ejecución de la construcción de 3 edificios mixtos</t>
  </si>
  <si>
    <t>4.4.4</t>
  </si>
  <si>
    <t>Gestión del riesgo de desastres, del medio ambiente y adaptación al cambio climático</t>
  </si>
  <si>
    <t>4.4.4.6</t>
  </si>
  <si>
    <t>Medidas para enfrentar el cambio climático implementadas</t>
  </si>
  <si>
    <t>4.4.4.5</t>
  </si>
  <si>
    <t>Inventarios de emisiones de gases de efecto invernadero realizados</t>
  </si>
  <si>
    <t>4.4.5.7</t>
  </si>
  <si>
    <t>Hogares beneficiados con adquisición de vivienda - sector privado</t>
  </si>
  <si>
    <t>4.4.4.3</t>
  </si>
  <si>
    <t>Cuerpo Oficial de Bomberos fortalecido en infraestructura, EAHS, competencias y estrategia para la respuesta de incidentes de ciudad</t>
  </si>
  <si>
    <t>DAGRD</t>
  </si>
  <si>
    <t>El fortalecimiento del Cuerpo Oficial de Bomberos se logra a través de acciones de gestión de infraestructura, maquinaria, elementos de protección personal, herramientas equipos, y Fortalecimiento de la Escuela de Formación Bomberil.</t>
  </si>
  <si>
    <t>4.4.6</t>
  </si>
  <si>
    <t>Gestión de la infraestructura verde</t>
  </si>
  <si>
    <t>4.4.6.1</t>
  </si>
  <si>
    <t>Zonas verdes mantenidas</t>
  </si>
  <si>
    <t>4.4.4.2</t>
  </si>
  <si>
    <t>Medidas prospectivas y correctivas en territorio implementadas</t>
  </si>
  <si>
    <t>4.4.4.1</t>
  </si>
  <si>
    <t>Política pública de gestión del riesgo de desastres implementada integralmente</t>
  </si>
  <si>
    <t>4.4.4.4</t>
  </si>
  <si>
    <t>Estrategias de respuesta y recuperación implementadas para el manejo de desastres</t>
  </si>
  <si>
    <t>Se ha avanzado en el desarrollo de instrumentos territoriales y sectoriales para la rehabilitación y reconstrucción.</t>
  </si>
  <si>
    <t>4.4.5.8</t>
  </si>
  <si>
    <t>Hogares con enfoque diferencial beneficiados con adquisición de vivienda</t>
  </si>
  <si>
    <t>4.4.5.9</t>
  </si>
  <si>
    <t>Hogares con enfoque diferencial beneficiados con mejoramiento de vivienda sin barreras</t>
  </si>
  <si>
    <t>4.4.5.10</t>
  </si>
  <si>
    <t>Hogares beneficiados con mejoramiento de vivienda - jóvenes</t>
  </si>
  <si>
    <t>4.4.5.11</t>
  </si>
  <si>
    <t>Bienes fiscales saneados y titulados</t>
  </si>
  <si>
    <t>4.4.5.13</t>
  </si>
  <si>
    <t>Consejo Consultivo de Política Habitacional creado y en funcionamiento</t>
  </si>
  <si>
    <t>4.4.6.2</t>
  </si>
  <si>
    <t>Infraestructura verde alternativa</t>
  </si>
  <si>
    <t>4.4.6.3</t>
  </si>
  <si>
    <t>Área intervenida ambientalmente en Moravia</t>
  </si>
  <si>
    <t>4.4.6.4</t>
  </si>
  <si>
    <t>Corredores verdes cualificados para la conectividad ecológica</t>
  </si>
  <si>
    <t>4.4.6.5</t>
  </si>
  <si>
    <t>Árboles nuevos plantados en el municipio</t>
  </si>
  <si>
    <t>4.4.2</t>
  </si>
  <si>
    <t>Espacio público para el disfrute colectivo y la sostenibilidad territorial</t>
  </si>
  <si>
    <t>4.4.2.13</t>
  </si>
  <si>
    <t>Espacio público construido en Parque del Norte</t>
  </si>
  <si>
    <t>Metro cuadrado</t>
  </si>
  <si>
    <t>4.4.2.14</t>
  </si>
  <si>
    <t>Etapa 1 Parque del Norte construida</t>
  </si>
  <si>
    <t>4.4.3</t>
  </si>
  <si>
    <t>Centralidades y equipamientos para el desarrollo</t>
  </si>
  <si>
    <t>4.4.3.3</t>
  </si>
  <si>
    <t>Sede de la Secretaría de Movilidad mantenida y adecuada</t>
  </si>
  <si>
    <t>4.4.1</t>
  </si>
  <si>
    <t>Renovación urbana integral, transformación territorial y protección a moradores</t>
  </si>
  <si>
    <t>4.4.1.2</t>
  </si>
  <si>
    <t>Instrumentos de financiación del POT, formulados adoptados y operando</t>
  </si>
  <si>
    <t>4.4.5.12</t>
  </si>
  <si>
    <t>Resoluciones de reconocimiento de edificaciones expedidas por la Curaduría Cero</t>
  </si>
  <si>
    <t>4.4.1.5</t>
  </si>
  <si>
    <t>Obras construidas del proyecto de valorización El Poblado</t>
  </si>
  <si>
    <t>FONVALMED</t>
  </si>
  <si>
    <t>Territorio en tratamiento de renovación urbana gestionado para su intervención y transformación</t>
  </si>
  <si>
    <t>Espacio público regulado por medio de autorizaciones a venteros informales para la ocupación temporal</t>
  </si>
  <si>
    <t>Espacio Público efectivo generado</t>
  </si>
  <si>
    <t>Espacio público construido</t>
  </si>
  <si>
    <t>Capacidad de respuesta y recuperación para el manejo de desastres</t>
  </si>
  <si>
    <t>Medidas para la reducción del riesgo de desastres implementadas</t>
  </si>
  <si>
    <t>4.4.7</t>
  </si>
  <si>
    <t>Nuevos hogares que superan el déficit cuantitativo de vivienda</t>
  </si>
  <si>
    <t>4.4.8</t>
  </si>
  <si>
    <t>Nuevos hogares que superan el déficit cualitativo de vivienda</t>
  </si>
  <si>
    <t>4.4.9</t>
  </si>
  <si>
    <t>Modelo de gestión del monitoreo, verificación y reporte del plan de acción climática implementado</t>
  </si>
  <si>
    <t>4.4.1.4</t>
  </si>
  <si>
    <t>Mesas de concertación con comunidades de base en zonas de renovación urbana; unidad de medida</t>
  </si>
  <si>
    <t>4.4.1.3</t>
  </si>
  <si>
    <t>Proyectos Estratégicos viabilizados y tramitados</t>
  </si>
  <si>
    <t>4.4.3.2</t>
  </si>
  <si>
    <t>Vía mejorada en los PUI</t>
  </si>
  <si>
    <t>4.4.1.6</t>
  </si>
  <si>
    <t>Estrategia de concertación y diálogo para el desarrollo de ejercicios de renovación y planificación territorial en el barrio Moravia formulada e implementada</t>
  </si>
  <si>
    <t>4.4.2.9</t>
  </si>
  <si>
    <t>Sistema de registro e inscripción para venteros informales implementado</t>
  </si>
  <si>
    <t>4.4.3.1</t>
  </si>
  <si>
    <t>Espacio público construido en los PUI</t>
  </si>
  <si>
    <t>4.4.2.12</t>
  </si>
  <si>
    <t>Gestión para la reconversión y manejo de determinantes del Aeropuerto Olaya Herrera en Parque Público</t>
  </si>
  <si>
    <t>Secretaría de Infraestructura Física, Agencia APP, Departamento Administrativo de Planeación</t>
  </si>
  <si>
    <t>4.4.1.1</t>
  </si>
  <si>
    <t>Política pública de Protección a Moradores y Actividades Económicas y productivas instrumentada</t>
  </si>
  <si>
    <t>4.4.2.10</t>
  </si>
  <si>
    <t>Venteros informales con sus familias beneficiados con oferta social</t>
  </si>
  <si>
    <t>4.4.2.1</t>
  </si>
  <si>
    <t>Espacios públicos mejorados en áreas y corredores de revitalización estratégica y económica</t>
  </si>
  <si>
    <t>4.4.2.8</t>
  </si>
  <si>
    <t>Política Pública municipal de venteros informales ajustada e implementada</t>
  </si>
  <si>
    <t>4.4.2.7</t>
  </si>
  <si>
    <t>Venteros informales impactados con acciones de formalización empresarial</t>
  </si>
  <si>
    <t>4.4.2.6</t>
  </si>
  <si>
    <t>4.4.2.5</t>
  </si>
  <si>
    <t>Espacio público mantenido</t>
  </si>
  <si>
    <t>4.4.2.4</t>
  </si>
  <si>
    <t>Mantenimientos y adecuaciones realizadas a la infraestructura para el deporte, la recreación y la actividad física</t>
  </si>
  <si>
    <t>4.4.2.3</t>
  </si>
  <si>
    <t>Alianzas implementadas para la sostenibilidad de espacios públicos en el centro</t>
  </si>
  <si>
    <t>4.4.2.2</t>
  </si>
  <si>
    <t>Planes estratégicos para la gestión, ocupación y aprovechamiento económico y social del espacio público ejecutados</t>
  </si>
  <si>
    <t>4.4.2.11</t>
  </si>
  <si>
    <t>Superficies intervenidas con arte urbano para la cualificación del paisaje</t>
  </si>
  <si>
    <t>4.5</t>
  </si>
  <si>
    <t>Corregimientos y Desarrollo rural sostenible</t>
  </si>
  <si>
    <t>4.5.2</t>
  </si>
  <si>
    <t>Producción rural para el desarrollo</t>
  </si>
  <si>
    <t>4.5.2.7</t>
  </si>
  <si>
    <t>Centros zonales de seguridad alimentaria operando</t>
  </si>
  <si>
    <t>4.5.2.2</t>
  </si>
  <si>
    <t>Estrategias de comercialización y mercadeo para mercados campesinos implementadas</t>
  </si>
  <si>
    <t>4.5.2.5</t>
  </si>
  <si>
    <t>Centros de abastecimiento para los corregimientos construidos y operando</t>
  </si>
  <si>
    <t>4.5.2.4</t>
  </si>
  <si>
    <t>Proyectos de producción agrícola no tradicional apoyados</t>
  </si>
  <si>
    <t>4.5.2.3</t>
  </si>
  <si>
    <t>Productores agropecuarios con acceso a extensión agropecuaria y a recursos o incentivos a la producción</t>
  </si>
  <si>
    <t>4.5.1</t>
  </si>
  <si>
    <t>Brecha del Índice Multidimensional de Calidad de Vida entre corregimientos y comunas</t>
  </si>
  <si>
    <t>4.5.2.1</t>
  </si>
  <si>
    <t>Unidades productivas con emprendimientos apoyados</t>
  </si>
  <si>
    <t>Ingreso per cápita de los productores agropecuarios acompañados en circuitos cortos de comercialización</t>
  </si>
  <si>
    <t>Pesos colombianos</t>
  </si>
  <si>
    <t>4.5.3</t>
  </si>
  <si>
    <t>Hogares de la zona rural que se perciben con inseguridad alimentaria</t>
  </si>
  <si>
    <t>Desarrollo rural sostenible</t>
  </si>
  <si>
    <t>4.5.1.1</t>
  </si>
  <si>
    <t>Distrito Rural Campesino Socializado y Reglamentado</t>
  </si>
  <si>
    <t>4.5.1.2</t>
  </si>
  <si>
    <t>Gerencia de Corregimientos fortalecida</t>
  </si>
  <si>
    <t>4.5.1.3</t>
  </si>
  <si>
    <t>Centro de saberes para la innovación agropecuaria promocionado</t>
  </si>
  <si>
    <t>4.5.1.4</t>
  </si>
  <si>
    <t>Caracterización Socio Demográfica de los territorios rurales realizada</t>
  </si>
  <si>
    <t>4.5.1.5</t>
  </si>
  <si>
    <t>Unidad de Planificación rural diseñada</t>
  </si>
  <si>
    <t>4.5.2.6</t>
  </si>
  <si>
    <t>Huertas para el autoconsumo y/o comercialización establecidas</t>
  </si>
  <si>
    <t>Gobernanza y Gobernabilidad</t>
  </si>
  <si>
    <t>5.1</t>
  </si>
  <si>
    <t>Gobierno Transparente</t>
  </si>
  <si>
    <t>5.1.6</t>
  </si>
  <si>
    <t>Direccionamiento Jurídico Público</t>
  </si>
  <si>
    <t>5.1.6.2</t>
  </si>
  <si>
    <t>Herramientas de información jurídica implementadas</t>
  </si>
  <si>
    <t>Secretaría General</t>
  </si>
  <si>
    <t>5.1.5</t>
  </si>
  <si>
    <t>Gestión financiera, eficiente y sostenible</t>
  </si>
  <si>
    <t>5.1.5.2</t>
  </si>
  <si>
    <t>Ejecución del ingreso corriente proyectado en el Marco Fiscal de Mediano Plazo (MFMP) para el cuatrienio 2020-2023</t>
  </si>
  <si>
    <t>Billones de pesos</t>
  </si>
  <si>
    <t>5.1.4</t>
  </si>
  <si>
    <t>Liderazgo público y fortalecimiento de la gestión institucional</t>
  </si>
  <si>
    <t>5.1.4.1</t>
  </si>
  <si>
    <t>Avance en el Modelo Integrado de Planeación y Gestión, implementado y sostenido</t>
  </si>
  <si>
    <t>5.1.4.2</t>
  </si>
  <si>
    <t>Ahorros en la adquisición de bienes y servicios</t>
  </si>
  <si>
    <t>Secretaría de Suministros y Servicios</t>
  </si>
  <si>
    <t>5.1.4.4</t>
  </si>
  <si>
    <t>Procesos contractuales realizados bajo estrategias sostenibles, innovadoras o sociales</t>
  </si>
  <si>
    <t>5.1.4.6</t>
  </si>
  <si>
    <t>Procesos de contratación adelantados a través de modalidades diferentes a regímen especial y otras causales de contratación directa</t>
  </si>
  <si>
    <t>5.1.5.1</t>
  </si>
  <si>
    <t>Proyectos estructurados con vinculación de capital privado bajo modelos inmobiliarios diferentes a la ley 1508 de 2012 (APP)</t>
  </si>
  <si>
    <t>5.1.5.3</t>
  </si>
  <si>
    <t>Cartera efectiva gestionada</t>
  </si>
  <si>
    <t>5.1.5.4</t>
  </si>
  <si>
    <t>Expedientes tramitados de tránsito y transporte</t>
  </si>
  <si>
    <t>Expediente tramitado</t>
  </si>
  <si>
    <t>5.1.5.5</t>
  </si>
  <si>
    <t>Transferencias realizadas al FONPET</t>
  </si>
  <si>
    <t>5.1.3</t>
  </si>
  <si>
    <t>Direccionamiento estratégico del conglomerado Público de Medellín</t>
  </si>
  <si>
    <t>5.1.3.3</t>
  </si>
  <si>
    <t>Eventos académicos realizados por el Centro de Estudios de Gobierno Corporativo</t>
  </si>
  <si>
    <t>Secretaría Privada</t>
  </si>
  <si>
    <t>5.1.6.1</t>
  </si>
  <si>
    <t>Directrices y capacitación en prevención del daño antijurídico y en defensa y protección de lo público realizadas</t>
  </si>
  <si>
    <t>5.1.4.3</t>
  </si>
  <si>
    <t>Ratificación de la certificación del proceso de auditoría interna en la alcaldía de Medellín, bajo normas internacionales del IIA GLOBAL</t>
  </si>
  <si>
    <t>Secretaría de Evaluación y control</t>
  </si>
  <si>
    <t>5.1.5.6</t>
  </si>
  <si>
    <t>Número de proyectos a nivel de prefactibilidad o factibilidad estructurados o evaluados bajo el esquema APP para Medellín</t>
  </si>
  <si>
    <t>Porcentaje de favorabilidad en las sentencias ejecutoriadas</t>
  </si>
  <si>
    <t>5.1.1</t>
  </si>
  <si>
    <t>Nivel de satisfacción ciudadana con la oferta institucional</t>
  </si>
  <si>
    <t>5.1.4.5</t>
  </si>
  <si>
    <t>Bienes inmuebles fiscales intervenidos</t>
  </si>
  <si>
    <t>Calificación del Desempeño fiscal del Municipio de Medellín</t>
  </si>
  <si>
    <t>Nivel de Desempeño</t>
  </si>
  <si>
    <t>5.1.3.2</t>
  </si>
  <si>
    <t>Proyectos estratégicos implementados y/o ejecutados</t>
  </si>
  <si>
    <t>Sostenibilidad del Conglomerado Público alcanzada</t>
  </si>
  <si>
    <t>Entidades con lineamientos implementados, emitidos por el Gobierno Corporativo y aprobados por el comité de gestión</t>
  </si>
  <si>
    <t>Talento humano para el buen gobierno</t>
  </si>
  <si>
    <t>5.1.1.1</t>
  </si>
  <si>
    <t>Créditos adjudicados por el Programa de Vivienda del Municipio de Medellín</t>
  </si>
  <si>
    <t>5.1.1.2</t>
  </si>
  <si>
    <t>Intervenciones efectuadas a servidores públicos para el desarrollo humano</t>
  </si>
  <si>
    <t>5.1.1.3</t>
  </si>
  <si>
    <t>Intervenciones efectuadas a servidores públicos para la seguridad y salud en el trabajo</t>
  </si>
  <si>
    <t>5.1.2</t>
  </si>
  <si>
    <t>Gobierno abierto y cercano</t>
  </si>
  <si>
    <t>5.1.2.2</t>
  </si>
  <si>
    <t>Índice Neto de Promotores (NPS)</t>
  </si>
  <si>
    <t>5.1.2.3</t>
  </si>
  <si>
    <t>Agenda de cooperación construidas para la gestión de aliados nacionales e internacionales</t>
  </si>
  <si>
    <t>Secretaría de Gobierno</t>
  </si>
  <si>
    <t>5.1.2.4</t>
  </si>
  <si>
    <t>Agendas de gobierno en los territorios construidas y socializadas con enfoque de género</t>
  </si>
  <si>
    <t>5.1.2.5</t>
  </si>
  <si>
    <t>Encuentros del Alcalde con la Ciudadanía efectuados</t>
  </si>
  <si>
    <t>5.1.2.6</t>
  </si>
  <si>
    <t>Dependencias de la Administración Municipal que realizan ejercicios de Rendición Pública de Cuentas, siguiendo los lineamientos del DAFP</t>
  </si>
  <si>
    <t>5.1.3.1</t>
  </si>
  <si>
    <t>Centro de Estudios de Gobierno Corporativo Implementado</t>
  </si>
  <si>
    <t>5.1.2.1</t>
  </si>
  <si>
    <t>Índice de Esfuerzo del ciudadano</t>
  </si>
  <si>
    <t>Índice de Desempeño Institucional</t>
  </si>
  <si>
    <t>5.2</t>
  </si>
  <si>
    <t>Paz, víctimas y justicia</t>
  </si>
  <si>
    <t>5.2.4</t>
  </si>
  <si>
    <t>Promoción y protección de los Derechos Humanos</t>
  </si>
  <si>
    <t>5.2.4.2</t>
  </si>
  <si>
    <t>Casos de vulneración de derechos humanos en temas de trata de personas, amenazas a líderes/as y defensores/as de DDHH, delito de alto impacto atendidos con rutas de protección y acompañamiento</t>
  </si>
  <si>
    <t>5.2.2</t>
  </si>
  <si>
    <t>Garantías diferenciales para las víctimas</t>
  </si>
  <si>
    <t>5.2.2.6</t>
  </si>
  <si>
    <t>Alcaldías acompañadas técnicamente en la gestión y atención de personas víctimas retornadas o reubicadas de forma voluntaria</t>
  </si>
  <si>
    <t>5.2.2.7</t>
  </si>
  <si>
    <t>Sistema de información y monitoreo de garantía de derechos de la población vulnerable diseñado e implementado</t>
  </si>
  <si>
    <t>5.2.3</t>
  </si>
  <si>
    <t>Memoria histórica, construcción de paz y superación del conflicto</t>
  </si>
  <si>
    <t>5.2.3.1</t>
  </si>
  <si>
    <t>Participantes en estrategias educativas implementadas en clave de las Garantías de No Repetición</t>
  </si>
  <si>
    <t>Museo Casa de la Memoria</t>
  </si>
  <si>
    <t>5.2.3.2</t>
  </si>
  <si>
    <t>Personas que interactúan con los contenidos del MCM en espacios académicos, culturales y de ciudad</t>
  </si>
  <si>
    <t>5.2.3.3</t>
  </si>
  <si>
    <t>Iniciativas apoyadas o realizadas en implementación del acuerdo de paz, componente Participación democrática</t>
  </si>
  <si>
    <t>5.2.3.4</t>
  </si>
  <si>
    <t>Personas en reintegración o reincorporación que acceden a la oferta de empleabilidad y emprendimiento</t>
  </si>
  <si>
    <t>5.2.3.5</t>
  </si>
  <si>
    <t>Niños, niñas, adolescentes y jóvenes participantes en semilleros de prevención primaria del delito y construcción de paz</t>
  </si>
  <si>
    <t>5.2.3.6</t>
  </si>
  <si>
    <t>Hombres, mujeres y personas LGTBI privadas de la libertad y pos penadas atendidas por el programa de intervención social en cárceles</t>
  </si>
  <si>
    <t>5.2.3.7</t>
  </si>
  <si>
    <t>Mujeres privadas de la libertad y pospenadas capacitas sobre violencias de género, empoderamiento femenino y emprendimiento</t>
  </si>
  <si>
    <t>5.2.4.1</t>
  </si>
  <si>
    <t>Acciones de promoción de derechos y prevención de vulneraciones como: uso y utilización de NNA, violencias sexuales, población privada de la libertad y trata de personas</t>
  </si>
  <si>
    <t>5.2.4.3</t>
  </si>
  <si>
    <t>Autoridades y organizaciones sociales de desaparición y desaparición forzada acompañadas en la identificación y/o entrega de cuerpos humanos de personas no identificadas y personas identificadas no reconocidas</t>
  </si>
  <si>
    <t>5.2.1</t>
  </si>
  <si>
    <t>Institucionalidad para la paz y acceso a la justicia</t>
  </si>
  <si>
    <t>5.2.1.2</t>
  </si>
  <si>
    <t>Comisarías de Familia funcionando</t>
  </si>
  <si>
    <t>5.2.2.5</t>
  </si>
  <si>
    <t>Familias víctimas del desplazamiento forzado retornadas y/o reubicadas de forma voluntaria</t>
  </si>
  <si>
    <t>5.2.3.8</t>
  </si>
  <si>
    <t>Política pública municipal de paz, reconciliación y convivencia diseñada y formulada</t>
  </si>
  <si>
    <t>5.2.1.1</t>
  </si>
  <si>
    <t>Intervenciones a familias en prevención y atención de la violencia intrafamiliar</t>
  </si>
  <si>
    <t>Adolescentes infractores con proceso de seguimiento judicial al tratamiento de drogas culminado</t>
  </si>
  <si>
    <t>5.2.1.4</t>
  </si>
  <si>
    <t>Atención a usuarios que acceden a los servicios de las Casas de Justicia</t>
  </si>
  <si>
    <t>5.2.2.4</t>
  </si>
  <si>
    <t>Casos de riesgo personales y territoriales de violación de derechos en el marco del conflicto armado y la violencia organizada, identificados, con prevención oportuna</t>
  </si>
  <si>
    <t>Personas pospenadas atendidas que logran un emprendimiento ocupacional o que son contratadas en oferta laboral</t>
  </si>
  <si>
    <t>Casos de prevención, promoción y protección de los derechos humanos con atención institucional oportuna</t>
  </si>
  <si>
    <t>Víctimas del conflicto armado que acceden a medidas de atención, asistencia y reparación en Medellín</t>
  </si>
  <si>
    <t>5.2.6</t>
  </si>
  <si>
    <t>Medidas gestionadas que fomentan la cultura de paz y la transformación sociocultural desde las garantías de no repetición</t>
  </si>
  <si>
    <t>5.2.1.3</t>
  </si>
  <si>
    <t>Procesos tramitados en relación con los comportamientos contrarios a la convivencia</t>
  </si>
  <si>
    <t>5.2.2.1</t>
  </si>
  <si>
    <t>Familias víctimas del conflicto armado que declaran victimización beneficiadas con protección del derecho a la subsistencia mínima</t>
  </si>
  <si>
    <t>5.2.2.3</t>
  </si>
  <si>
    <t>Víctimas del conflicto armado beneficiadas con medidas de rehabilitación, satisfacción y garantías de no repetición</t>
  </si>
  <si>
    <t>5.2.5</t>
  </si>
  <si>
    <t>Oportunidad en la atención en el servicio de Justicia Cercana al ciudadano</t>
  </si>
  <si>
    <t>5.2.2.2</t>
  </si>
  <si>
    <t>Acciones pedagógicas y articuladas con el sistema de verdad, justicia, reparación y no repetición</t>
  </si>
  <si>
    <t>5.2.1.9</t>
  </si>
  <si>
    <t>Comisarias con enfoque en violencia intrafamiliar contra las mujeres y violencias contra niños, niñas y adolescentes funcionando</t>
  </si>
  <si>
    <t>5.2.1.8</t>
  </si>
  <si>
    <t>Procesos en la Inspección de protección animal tramitados</t>
  </si>
  <si>
    <t>5.2.1.7</t>
  </si>
  <si>
    <t>Estrategia de articulación institucional para la coordinación de acciones de paz diseñada e implementada</t>
  </si>
  <si>
    <t>5.2.1.6</t>
  </si>
  <si>
    <t>Acciones de prevención, promoción y descentralización de los servicios de justicia realizadas</t>
  </si>
  <si>
    <t>5.2.1.5</t>
  </si>
  <si>
    <t>Adolescentes infractores intervenidos en los centros de atención especializada para población del SRPA</t>
  </si>
  <si>
    <t>5.3</t>
  </si>
  <si>
    <t>Seguridades</t>
  </si>
  <si>
    <t>5.3.2</t>
  </si>
  <si>
    <t>Promoción de la convivencia ciudadana</t>
  </si>
  <si>
    <t>5.3.2.1</t>
  </si>
  <si>
    <t>Consejos de Convivencia Ciudadana realizados</t>
  </si>
  <si>
    <t>5.3.4</t>
  </si>
  <si>
    <t>Inteligencia, tecnología e infraestructura para la seguridad y la convivencia</t>
  </si>
  <si>
    <t>5.3.4.7</t>
  </si>
  <si>
    <t>Convenios y acuerdos de cooperación para el intercambio de información con organismos de seguridad y justicia y otras entidades suscritos</t>
  </si>
  <si>
    <t>5.3.2.2</t>
  </si>
  <si>
    <t>Comités Locales de Gobierno realizados</t>
  </si>
  <si>
    <t>5.3.2.4</t>
  </si>
  <si>
    <t>Grupos de Ciudadanos formados para la convivencia ciudadana</t>
  </si>
  <si>
    <t>5.3.2.5</t>
  </si>
  <si>
    <t>Implementación de la Política Pública de la Cultura del Fútbol</t>
  </si>
  <si>
    <t>5.3.2.6</t>
  </si>
  <si>
    <t>Estrategia de promoción de la convivencia y autorregulación de los establecimientos de comercio de vida nocturna diseñado e implementada</t>
  </si>
  <si>
    <t>5.3.3</t>
  </si>
  <si>
    <t>Articulación y coordinación institucional para la seguridad territorial</t>
  </si>
  <si>
    <t>5.3.3.1</t>
  </si>
  <si>
    <t>Estrategia para la prevención y reducción del delito y contra el crimen organizado implementadas</t>
  </si>
  <si>
    <t>5.3.3.3</t>
  </si>
  <si>
    <t>Protocolo para la prevención de delitos contra la vida: homicidios y feminicidios formulado e implementado</t>
  </si>
  <si>
    <t>5.3.2.3</t>
  </si>
  <si>
    <t>Estrategias de acompañamiento y mejoramiento de las acciones barristas en los territorios realizadas</t>
  </si>
  <si>
    <t>5.3.3.5</t>
  </si>
  <si>
    <t>Equipos para la prevención y control de delitos articulados</t>
  </si>
  <si>
    <t>5.3.3.6</t>
  </si>
  <si>
    <t>Protocolo para el seguimiento de las medidas de protección para líderes, lideresas y actores comunitarios bajo amenaza implementado</t>
  </si>
  <si>
    <t>5.3.4.1</t>
  </si>
  <si>
    <t>Plan estratégico en tecnología de información y telecomunicaciones para la seguridad y la convivencia diseñado e implementado</t>
  </si>
  <si>
    <t>5.3.4.2</t>
  </si>
  <si>
    <t>Infraestructuras físicas para la seguridad y justicia diseñadas</t>
  </si>
  <si>
    <t>5.3.4.3</t>
  </si>
  <si>
    <t>Infraestructuras físicas para la seguridad y justicia construidas</t>
  </si>
  <si>
    <t>5.3.4.4</t>
  </si>
  <si>
    <t>Establecimiento carcelario municipal construido</t>
  </si>
  <si>
    <t>5.3.4.6</t>
  </si>
  <si>
    <t>Investigaciones académicas sobre temas de seguridad, convivencia y DDHH realizadas en articulación con universidades, centro de investigación o centros de consultoría y otros</t>
  </si>
  <si>
    <t>5.3.3.2</t>
  </si>
  <si>
    <t>Zonas seguras implementadas</t>
  </si>
  <si>
    <t>5.3.1</t>
  </si>
  <si>
    <t>Planeación para la gestión local de la seguridad y la convivencia</t>
  </si>
  <si>
    <t>5.3.1.4</t>
  </si>
  <si>
    <t>Política Pública Seguridad y Convivencia rediseñada</t>
  </si>
  <si>
    <t>5.3.4.5</t>
  </si>
  <si>
    <t>Productos de consolidación del SISC como tanque de pensamiento</t>
  </si>
  <si>
    <t>Vehículos hurtados</t>
  </si>
  <si>
    <t>Percepción de la seguridad</t>
  </si>
  <si>
    <t>5.3.1.3</t>
  </si>
  <si>
    <t>Organismos de seguridad y justicia fortalecidos</t>
  </si>
  <si>
    <t>Tasa de homicidios</t>
  </si>
  <si>
    <t>Tasa de hurto a personas</t>
  </si>
  <si>
    <t>5.3.5</t>
  </si>
  <si>
    <t>Motocicletas hurtadas</t>
  </si>
  <si>
    <t>5.3.6</t>
  </si>
  <si>
    <t>Hurto a establecimientos comerciales</t>
  </si>
  <si>
    <t>5.3.7</t>
  </si>
  <si>
    <t>Hurto a residencias</t>
  </si>
  <si>
    <t>5.3.8</t>
  </si>
  <si>
    <t>Tasa de delitos sexuales</t>
  </si>
  <si>
    <t>5.3.9</t>
  </si>
  <si>
    <t>Índice de victimización en Medellín</t>
  </si>
  <si>
    <t>5.3.10</t>
  </si>
  <si>
    <t>Victimización de violencias contra las mujeres</t>
  </si>
  <si>
    <t>5.3.11</t>
  </si>
  <si>
    <t>Tasa de Feminicidios</t>
  </si>
  <si>
    <t>Tasa por 100.000</t>
  </si>
  <si>
    <t>5.3.20</t>
  </si>
  <si>
    <t>Denuncias por extorsión</t>
  </si>
  <si>
    <t>5.3.3.4</t>
  </si>
  <si>
    <t>Disponibilidad operativa en los subsistemas del SIES-M</t>
  </si>
  <si>
    <t>5.3.12</t>
  </si>
  <si>
    <t>Feminicidios</t>
  </si>
  <si>
    <t>5.3.1.2</t>
  </si>
  <si>
    <t>Instrumentos de territorialización de la política pública de seguridad y convivencia diseñados e implementados</t>
  </si>
  <si>
    <t>5.3.1.1</t>
  </si>
  <si>
    <t>Plan Integral de Seguridad y Convivencia Ciudadana formulado e implementado</t>
  </si>
  <si>
    <t>5.3.19</t>
  </si>
  <si>
    <t>Homicidios por convivencia</t>
  </si>
  <si>
    <t>5.3.18</t>
  </si>
  <si>
    <t>Victimización por extorsión</t>
  </si>
  <si>
    <t>5.3.17</t>
  </si>
  <si>
    <t>Tasa de homicidio de jóvenes</t>
  </si>
  <si>
    <t>5.3.16</t>
  </si>
  <si>
    <t>Conductas contrarias a convivencia relacionados con la misionalidad de la Unidad de Convivencia reportadas</t>
  </si>
  <si>
    <t>5.3.15</t>
  </si>
  <si>
    <t>Tasa de lesiones personales</t>
  </si>
  <si>
    <t>5.3.14</t>
  </si>
  <si>
    <t>Riñas reportadas</t>
  </si>
  <si>
    <t>5.3.13</t>
  </si>
  <si>
    <t>Solicitudes de medida de protección por violencia intrafamiliar otorgadas</t>
  </si>
  <si>
    <t>5.4</t>
  </si>
  <si>
    <t>Participación</t>
  </si>
  <si>
    <t>5.4.2</t>
  </si>
  <si>
    <t>Promoción y profundización de la democracia</t>
  </si>
  <si>
    <t>5.4.2.7</t>
  </si>
  <si>
    <t>Subsistema de Seguimiento y Evaluación de presupuesto Participativo Consolidado</t>
  </si>
  <si>
    <t>5.4.4</t>
  </si>
  <si>
    <t>Formación ciudadana para la participación</t>
  </si>
  <si>
    <t>5.4.4.3</t>
  </si>
  <si>
    <t>Procesos y acciones pedagógicas orientadas y acompañadas bajo los lineamientos del SFPC</t>
  </si>
  <si>
    <t>5.4.3</t>
  </si>
  <si>
    <t>Gestión del conocimiento y la innovación social para la participación</t>
  </si>
  <si>
    <t>5.4.3.2</t>
  </si>
  <si>
    <t>Sistema de Información y gestión del conocimiento fortalecido</t>
  </si>
  <si>
    <t>5.4.2.9</t>
  </si>
  <si>
    <t>Política Pública de Participación Ciudadana formulada y en implementación</t>
  </si>
  <si>
    <t>5.4.2.10</t>
  </si>
  <si>
    <t>Ediles de las Juntas Administradoras Locales que perciben honorarios</t>
  </si>
  <si>
    <t>5.4.2.11</t>
  </si>
  <si>
    <t>Observatorio de construcción de paz territorial creado y operando</t>
  </si>
  <si>
    <t>5.4.3.1</t>
  </si>
  <si>
    <t>Alianzas y acuerdos públicos, privados y comunitarios que promueven la participación democrática realizados</t>
  </si>
  <si>
    <t>5.4.2.8</t>
  </si>
  <si>
    <t>Nuevas expresiones ciudadanas, organizativas e instancias movilizadas, vinculadas a ejercicios participativos</t>
  </si>
  <si>
    <t>5.4.3.3</t>
  </si>
  <si>
    <t>HUB de innovación social diseñado e implementado</t>
  </si>
  <si>
    <t>5.4.3.4</t>
  </si>
  <si>
    <t>Política de transición sostenible de Medellín formulada y e implementada</t>
  </si>
  <si>
    <t>5.4.3.5</t>
  </si>
  <si>
    <t>Plan de transición sostenible de Medellín en su contexto de región, diseñado, formulado e implementado</t>
  </si>
  <si>
    <t>5.4.3.6</t>
  </si>
  <si>
    <t>Planes de transformación barrial comunitarios, poblacionales y de género señalados</t>
  </si>
  <si>
    <t>5.4.4.2</t>
  </si>
  <si>
    <t>Procesos de formación virtual orientados a la ciudadanía, organizaciones, instancias, grupos poblacionales y de género</t>
  </si>
  <si>
    <t>5.4.2.6</t>
  </si>
  <si>
    <t>Ruta de la planeación del desarrollo local y el presupuesto participativo diseñada e implementada</t>
  </si>
  <si>
    <t>5.4.2.3</t>
  </si>
  <si>
    <t>Oficina para las mujeres lideresas de Medellín Futuro creada y en funcionamiento</t>
  </si>
  <si>
    <t>5.4.4.1</t>
  </si>
  <si>
    <t>Grupos etarios, poblacionales y de género formados que se vinculan a escenarios y acciones de participación incidente</t>
  </si>
  <si>
    <t>Derecho a la participación democrática y movilización de las ciudadanías e instancias protegidos, promovidos y fortalecidos en el marco de la Política Pública de Participación Ciudadana</t>
  </si>
  <si>
    <t>5.4.2.5</t>
  </si>
  <si>
    <t>Organizaciones, instancias e iniciativas ciudadanas urbanas y rurales, promovidas o fortalecidas en mecanismos de participación ciudadana, control social a lo público, gestión transparente, rendición social y pública de cuentas</t>
  </si>
  <si>
    <t>5.4.1</t>
  </si>
  <si>
    <t>Organizaciones de la sociedad civil, Organismos de Acción Comunal y Redes Sociales que potencian sus capacidades organizativas y de gestión para su visibilización, sostenibilidad e incidencia en el territorio</t>
  </si>
  <si>
    <t>Ciudadanos participantes en ejercicios de Planeación del desarrollo local y Presupuesto Participativo que inciden en el desarrollo de su territorio</t>
  </si>
  <si>
    <t>Índice de la calidad de la participación Ciudadana</t>
  </si>
  <si>
    <t>5.4.5</t>
  </si>
  <si>
    <t>Incidencia territorial derivada de procesos formativos para la participación ciudadana</t>
  </si>
  <si>
    <t>Fortalecimiento de las organizaciones sociales y comunitarias para la participación</t>
  </si>
  <si>
    <t>5.4.1.1</t>
  </si>
  <si>
    <t>Ciudadanos, ciudadanas, líderes, lideresas, dignatarios y dignatarias de Organismos de Acción Comunal, formados en mecanismos de resolución de conflictos, cumplimiento de acuerdos, valoración de bienes públicos, control social y participación</t>
  </si>
  <si>
    <t>5.4.1.2</t>
  </si>
  <si>
    <t>Organismos de acción comunal promovidos, asesorados y acompañados en el marco de la política pública y la ley 1989 de 2019</t>
  </si>
  <si>
    <t>5.4.1.3</t>
  </si>
  <si>
    <t>Organizaciones de la sociedad civil y redes sociales sectoriales y poblacionales con acompañamiento y asistencia técnica integral</t>
  </si>
  <si>
    <t>5.4.1.4</t>
  </si>
  <si>
    <t>Centros de Participación Zonal operando</t>
  </si>
  <si>
    <t>5.4.2.4</t>
  </si>
  <si>
    <t>Protocolo de atención para la violencia política y discriminación en razón del género diseñado y en implementación</t>
  </si>
  <si>
    <t>5.4.1.6</t>
  </si>
  <si>
    <t>Organizaciones sociales de entidades basadas en la fe caracterizadas</t>
  </si>
  <si>
    <t>5.4.1.7</t>
  </si>
  <si>
    <t>Comité Técnico Intersectorial de Libertad de Creencias creado y en funcionamiento</t>
  </si>
  <si>
    <t>5.4.1.8</t>
  </si>
  <si>
    <t>Política Pública Integral de Libertad de Creencias formulada e implementada</t>
  </si>
  <si>
    <t>5.4.1.9</t>
  </si>
  <si>
    <t>Actuaciones de vigilancia, inspección y control a los organismos de acción comunal realizadas</t>
  </si>
  <si>
    <t>5.4.2.1</t>
  </si>
  <si>
    <t>Juntas Administradoras Locales apoyadas técnica y materialmente que inciden en la promoción de la participación, el control y vigilancia de la gestión e inversión pública en su territorio</t>
  </si>
  <si>
    <t>5.4.2.2</t>
  </si>
  <si>
    <t>Encuentros "Yo Construyo Mi Medellín Futuro" realizados</t>
  </si>
  <si>
    <t>5.4.1.5</t>
  </si>
  <si>
    <t>Equipamientos sociales gestionados y administrados</t>
  </si>
  <si>
    <t>5.5</t>
  </si>
  <si>
    <t>Planeación, articulación y fortalecimiento territorial</t>
  </si>
  <si>
    <t>5.5.5</t>
  </si>
  <si>
    <t>Alianzas territoriales para la gestión de la migración poblacional</t>
  </si>
  <si>
    <t>5.5.5.2</t>
  </si>
  <si>
    <t>Personas migrantes atendidas y orientadas sobre acceso a rutas de derechos</t>
  </si>
  <si>
    <t>5.5.5.1</t>
  </si>
  <si>
    <t>Política pública migratoria para la ciudad de Medellín formulada</t>
  </si>
  <si>
    <t>5.5.4</t>
  </si>
  <si>
    <t>Sinergias territoriales para el futuro de Medellín</t>
  </si>
  <si>
    <t>5.5.4.5</t>
  </si>
  <si>
    <t>Avance en el desarrollo del Distrito San Ignacio como territorio Cultural y Educativo</t>
  </si>
  <si>
    <t>5.5.4.4</t>
  </si>
  <si>
    <t>Recursos desembolsados para la ejecución de Autopistas de la Prosperidad</t>
  </si>
  <si>
    <t>Millones</t>
  </si>
  <si>
    <t>5.5.4.3</t>
  </si>
  <si>
    <t>Recursos de cofinanciación establecidos entregados</t>
  </si>
  <si>
    <t>5.5.6</t>
  </si>
  <si>
    <t>Control territorial y gestión catastral</t>
  </si>
  <si>
    <t>5.5.6.1</t>
  </si>
  <si>
    <t>Revisión y seguimiento a obras licenciadas en la Ciudad</t>
  </si>
  <si>
    <t>5.5.4.1</t>
  </si>
  <si>
    <t>Alianzas en instrumentos para la gestión del desarrollo articulado con la región generados</t>
  </si>
  <si>
    <t>5.5.6.7</t>
  </si>
  <si>
    <t>Infraestructura de datos espaciales (IDE) estructurada</t>
  </si>
  <si>
    <t>5.5.4.2</t>
  </si>
  <si>
    <t>Plan estratégico Medellín – Región formulado</t>
  </si>
  <si>
    <t>5.5.6.2</t>
  </si>
  <si>
    <t>Monitorear en tiempo real de conatos de invasión en Espacio público identificados mediante recorridos y drones e inteligencia artificial</t>
  </si>
  <si>
    <t>5.5.6.3</t>
  </si>
  <si>
    <t>Servicios de Información Catastral</t>
  </si>
  <si>
    <t>5.5.6.4</t>
  </si>
  <si>
    <t>Servicio de estratificación socioeconómica</t>
  </si>
  <si>
    <t>5.5.6.10</t>
  </si>
  <si>
    <t>Espacio público recuperado y adecuado</t>
  </si>
  <si>
    <t>5.5.6.6</t>
  </si>
  <si>
    <t>Servicio de homologación estratificación socioeconómica</t>
  </si>
  <si>
    <t>5.5.6.8</t>
  </si>
  <si>
    <t>Obligaciones urbanísticas gestionadas</t>
  </si>
  <si>
    <t>5.5.6.9</t>
  </si>
  <si>
    <t>Usos del suelo de acuerdo al modelo de ocupación verificados</t>
  </si>
  <si>
    <t>5.5.2</t>
  </si>
  <si>
    <t>Sistema Municipal de Planeación fortalecido y operando</t>
  </si>
  <si>
    <t>5.5.3</t>
  </si>
  <si>
    <t>Información para la planeación</t>
  </si>
  <si>
    <t>5.5.3.4</t>
  </si>
  <si>
    <t>Base de datos del Sisbén certificada por el DNP</t>
  </si>
  <si>
    <t>5.5.6.5</t>
  </si>
  <si>
    <t>Materialización de la nomenclatura</t>
  </si>
  <si>
    <t>5.5.10</t>
  </si>
  <si>
    <t>Consolidación y formación de los emprendedores agropecuarios rurales de Medellín</t>
  </si>
  <si>
    <t>5.5.1</t>
  </si>
  <si>
    <t>Sistema de Ordenamiento Territorial del POT implementado</t>
  </si>
  <si>
    <t>Proyectos de inversión orientados con el trazador presupuestal de equidad para las mujeres</t>
  </si>
  <si>
    <t>5.5.3.3</t>
  </si>
  <si>
    <t>Plan Estadístico Municipal implementado, actualizado y con seguimiento</t>
  </si>
  <si>
    <t>Verificación de la ocupación real del territorio respecto al modelo vigente</t>
  </si>
  <si>
    <t>5.5.7</t>
  </si>
  <si>
    <t>Base de datos catastral estructurada en metodología LADM_COL</t>
  </si>
  <si>
    <t>Personas jurídicas y naturales que acceden a los instrumentos de financiación del POT</t>
  </si>
  <si>
    <t>5.5.9</t>
  </si>
  <si>
    <t>Fomento a la Producción agrícola no tradicional con alto valor exportador</t>
  </si>
  <si>
    <t>Estrategia Municipal para disposición de información estratégica implementada</t>
  </si>
  <si>
    <t>5.5.11</t>
  </si>
  <si>
    <t>Incremento de las estrategias de comercialización y mercadeo de los mercados campesinos de Medellín</t>
  </si>
  <si>
    <t>Planeación y presupuestos sensibles a la perspectiva de género</t>
  </si>
  <si>
    <t>5.5.2.2</t>
  </si>
  <si>
    <t>Mujeres atendidas en los programas y proyectos de la administración municipal con trazador presupuestal Equidad de la Mujer</t>
  </si>
  <si>
    <t>5.5.3.2</t>
  </si>
  <si>
    <t>Avance en la caracterización realizada sobre el estado socioeconómico de los 17 barrios de la comuna 10</t>
  </si>
  <si>
    <t>5.5.8</t>
  </si>
  <si>
    <t>Agenda de desarrollo regional concertada e implementada</t>
  </si>
  <si>
    <t>5.5.3.1</t>
  </si>
  <si>
    <t>Fuentes de información para orientar la focalización de la inversión social generadas</t>
  </si>
  <si>
    <t>Planeación territorial para el Desarrollo</t>
  </si>
  <si>
    <t>5.5.1.1</t>
  </si>
  <si>
    <t>Sistema físico espacial del POT evaluado y actualizado</t>
  </si>
  <si>
    <t>5.5.2.1</t>
  </si>
  <si>
    <t>Instrumentos de planeación elaborados y/o actualizados con enfoque de género</t>
  </si>
  <si>
    <t>5.5.1.6</t>
  </si>
  <si>
    <t>Seguimiento y Evaluación del POT, actualizado y sistematizado</t>
  </si>
  <si>
    <t>5.5.1.5</t>
  </si>
  <si>
    <t>Lineamientos de Planeación social elaborados e implementados</t>
  </si>
  <si>
    <t>5.5.1.4</t>
  </si>
  <si>
    <t>Áreas de interés patrimonial restauradas</t>
  </si>
  <si>
    <t>5.5.1.3</t>
  </si>
  <si>
    <t>Número de proyectos con estudios de prefactibilidad elaborados</t>
  </si>
  <si>
    <t>5.5.1.2</t>
  </si>
  <si>
    <t>Instrumentos de planificación complementaria del POT formulados y adoptados</t>
  </si>
  <si>
    <t>5.6</t>
  </si>
  <si>
    <t>Comunicaciones</t>
  </si>
  <si>
    <t>5.6.3</t>
  </si>
  <si>
    <t>Gobernanza y Movilización para la participación</t>
  </si>
  <si>
    <t>5.6.3.3</t>
  </si>
  <si>
    <t>Acciones ejecutadas de formación para la promoción de la participación activa de los ciudadanos en los grupos y redes formales y no formales caracterizados</t>
  </si>
  <si>
    <t>Secretaría de Comunicaciones</t>
  </si>
  <si>
    <t>5.6.3.2</t>
  </si>
  <si>
    <t>Gestores de transformación social, agentes sociales y grupos de interés, formales y no formales, identificados y partícipes de las estrategias de movilización</t>
  </si>
  <si>
    <t>5.6.2</t>
  </si>
  <si>
    <t>Gobernanza y gestión estratégica de las comunicaciones</t>
  </si>
  <si>
    <t>5.6.2.2</t>
  </si>
  <si>
    <t>Productos de comunicación y divulgación direccionados para las dependencias</t>
  </si>
  <si>
    <t>5.6.3.5</t>
  </si>
  <si>
    <t>Estrategias formuladas de promoción de la participación y movilización para los programas de las dependencias dirigidas a redes y grupos formales y no formales</t>
  </si>
  <si>
    <t>5.6.3.4</t>
  </si>
  <si>
    <t>Dependencias asesoradas en acciones de participación y movilización para sus programas y proyectos mediante gestores de transformación social, agentes sociales y grupos de interés, formales y no formales, en el territorio</t>
  </si>
  <si>
    <t>5.6.1</t>
  </si>
  <si>
    <t>Procesos y medios comunitarios</t>
  </si>
  <si>
    <t>5.6.1.5</t>
  </si>
  <si>
    <t>Dependencias asesoradas en estrategias de divulgación a través de medios y procesos de comunicación alternativos, independientes, comunitarios y ciudadanos</t>
  </si>
  <si>
    <t>5.6.1.4</t>
  </si>
  <si>
    <t>Estrategias de fortalecimiento y promoción realizadas para los medios y procesos de comunicación alternativos, independientes, comunitarios y ciudadanos</t>
  </si>
  <si>
    <t>5.6.1.2</t>
  </si>
  <si>
    <t>Acciones de formación ejecutadas, dirigidas a los medios y procesos de comunicación alternativos, independientes, comunitarios y ciudadanos</t>
  </si>
  <si>
    <t>5.6.4</t>
  </si>
  <si>
    <t>Nivel de participación de agentes sociales y grupos de interés en procesos de gobernanza, mediante estrategias de comunicación y movilización</t>
  </si>
  <si>
    <t>Índice de reconocimiento ciudadano de procesos y medios comunitarios, mediante estrategias de articulación, visibilización y formación</t>
  </si>
  <si>
    <t>5.6.3.1</t>
  </si>
  <si>
    <t>Instrumentos ejecutados de identificación, creación y fortalecimiento de redes ciudadanas, formales o no formales para el desarrollo de acciones de participación y movilización</t>
  </si>
  <si>
    <t>5.6.2.1</t>
  </si>
  <si>
    <t>Dependencias asesoradas en estrategias comunicación y divulgación</t>
  </si>
  <si>
    <t>5.6.1.1</t>
  </si>
  <si>
    <t>Plan de Acción de la Política Pública de Medios y Procesos de Comunicación Alternativos, Independientes, Comunitarios y Ciudadanos</t>
  </si>
  <si>
    <t>Nivel de participación de las dependencias en el direccionamiento estratégico para la divulgación y comunicación de la gestión del conglomerado público Municipio de Medellín</t>
  </si>
  <si>
    <t>Programas y proyectos del plan de desarrollo divulgados y movilizados mediante estrategias de comunicación</t>
  </si>
  <si>
    <t>5.6.1.3</t>
  </si>
  <si>
    <t>Encuentro y Premio de procesos y medios comunitarios</t>
  </si>
  <si>
    <t>Cumplimiento20</t>
  </si>
  <si>
    <t>Cumplimiento21</t>
  </si>
  <si>
    <t>Cumplimiento22</t>
  </si>
  <si>
    <t>Cumplimiento23</t>
  </si>
  <si>
    <t>LogroAcum20</t>
  </si>
  <si>
    <t>LogroAcum21</t>
  </si>
  <si>
    <t>LogroAcum22</t>
  </si>
  <si>
    <t>LogroAcum23</t>
  </si>
  <si>
    <t>General</t>
  </si>
  <si>
    <t>Suministros y Servicios</t>
  </si>
  <si>
    <t>Gestión y Control Territorial</t>
  </si>
  <si>
    <t>Infraestructura Física</t>
  </si>
  <si>
    <t>Movilidad</t>
  </si>
  <si>
    <t>DAP</t>
  </si>
  <si>
    <t>Seguridad y Convivencia</t>
  </si>
  <si>
    <t>Hacienda</t>
  </si>
  <si>
    <t>ACI Medellín</t>
  </si>
  <si>
    <t>Medio Ambiente</t>
  </si>
  <si>
    <t>Juventud</t>
  </si>
  <si>
    <t>Educación</t>
  </si>
  <si>
    <t>Salud</t>
  </si>
  <si>
    <t>Cultura Ciudadana</t>
  </si>
  <si>
    <t>Desarrollo Económico</t>
  </si>
  <si>
    <t>Secretaría de la No-Violencia</t>
  </si>
  <si>
    <t>Privada</t>
  </si>
  <si>
    <t>Verde</t>
  </si>
  <si>
    <t>Amarillo</t>
  </si>
  <si>
    <t>Rojo</t>
  </si>
  <si>
    <t>Gris</t>
  </si>
  <si>
    <t>Código</t>
  </si>
  <si>
    <t>Estado</t>
  </si>
  <si>
    <t>Corte</t>
  </si>
  <si>
    <t>Enero</t>
  </si>
  <si>
    <t>Febrero</t>
  </si>
  <si>
    <t>Marzo</t>
  </si>
  <si>
    <t>Abril</t>
  </si>
  <si>
    <t>Mayo</t>
  </si>
  <si>
    <t>Junio</t>
  </si>
  <si>
    <t>Julio</t>
  </si>
  <si>
    <t>Agosto</t>
  </si>
  <si>
    <t>Septiembre</t>
  </si>
  <si>
    <t>Octubre</t>
  </si>
  <si>
    <t>Noviembre</t>
  </si>
  <si>
    <t>Diciembre</t>
  </si>
  <si>
    <t>Mes</t>
  </si>
  <si>
    <t>MesPlan</t>
  </si>
  <si>
    <t>Vigencia</t>
  </si>
  <si>
    <t>Resultado</t>
  </si>
  <si>
    <t>Producto</t>
  </si>
  <si>
    <t>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t>
  </si>
  <si>
    <t>Secretaría de Innovación Digital</t>
  </si>
  <si>
    <t>Se acompañaron mediante: i)Coenseñanza: acompañamiento en las clases –docente titular y un tutor de apoyo, y ii)Red de maestros y maestras de inglés: incluye espacios que promueven y posibilitan el diálogo de saberes, el análisis crítico, la práctica reflexiva, el aprendizaje continuo y la transformación educativa. También, se acompañaron 17 centros infantiles Buen Comienzo</t>
  </si>
  <si>
    <t>Se hace el debido mantenimiento a los 2.115 puntos ya instalados</t>
  </si>
  <si>
    <t>ITM:12 CMA:4 PB:5</t>
  </si>
  <si>
    <t>Corresponde al conjunto de estrategias integrales de planeación, respuesta y recuperación del desastre.</t>
  </si>
  <si>
    <t>cod_responsable_reporte</t>
  </si>
  <si>
    <t>Observacion</t>
  </si>
  <si>
    <t>Se encuentra definida la estrategia, con su respectivo cronograma, presupuesto y especificaciones técnicas. Se realizó transferencia de aportes a la corporación Ruta N, para la ejecución de la estrategia de promoción de la formalización.</t>
  </si>
  <si>
    <t>Se encuentra definida la estrategia, con su respectivo cronograma, presupuesto y especificaciones técnicas. Se realizó transferencia de aportes a la corporación Ruta N , para la implementación del plan para la creación de mecanismos asociativos creados a través del modelo BPO.</t>
  </si>
  <si>
    <t>Se acompañan las Instituciones Educativas Oficiales para avanzar en la transformación curricular para la Cuarta Revolución Industrial, mediante la resignificación de los Proyectos Educativos Institucionales –PEI– y la obtención de una mayor pertinencia, calidad y habilidades para la educación del futuro.</t>
  </si>
  <si>
    <t>El equipo pedagógico de transformación curricular vinculado con estrategias de: el Vivero del Software, media técnica, Ser+Stem, Jornada única, MOVA, Entorno Protector, Gestión de la calidad, entre otros. Acompaña la transformación curricular para la Cuarta Revolución Industrial</t>
  </si>
  <si>
    <t>El 23 de julio de 2020 el Gobierno Nacional expidió la ley 2025, la cual establece los lineamientos para la Implementación de las escuelas para padres, madres y cuidadores en las instituciones de educación. Desde el programa Entorno Protector se acompaña la construcción y actualización de sus proyectos teniendo en cuenta el contexto y necesidades de cada comunidad educativa y la ley 2025</t>
  </si>
  <si>
    <t>La operación del Sistema de Emergencias Médicas para la atención de Urgencias, Emergencias y Desastres se ha desarrollado sin contratiempos las 24 horas del dia, durante lso 7 dias de la semana</t>
  </si>
  <si>
    <t>La transferencias al FONPET se realiza mes vencido, son 11 al año</t>
  </si>
  <si>
    <t>La base de datos del Sisbén, estaria disponible para diciembre de 2021.</t>
  </si>
  <si>
    <t>Se encuentra en proceso de análisis para definir alcances y requerimientos.</t>
  </si>
  <si>
    <t>Se realizó el diagnóstico de todas las bibliotecas escolares, para conocer su estado actual</t>
  </si>
  <si>
    <t>Meta programada para otra vigencia.</t>
  </si>
  <si>
    <t>No se tiene meta programada para el año 2021.</t>
  </si>
  <si>
    <t>Se avanza en las actividades pertinentes para conocer el nivel de suficiencia en inglés de los docentes; de 654 docentes 21 presentaron su examen de suficiencia en inglés B2 y C1</t>
  </si>
  <si>
    <t>No se tiene presupuesto definido. Se tiene proyectado para el año avanzar en un 20% con personal propio</t>
  </si>
  <si>
    <t>Se esta en la etapa contractual, para 2021 se tiene proyectado implementar los protocolos en un 80  %</t>
  </si>
  <si>
    <t>El déficit de cobertura es un dato certificado por el Ministerio de Salud, la cual es generada en marzo de cada año. La certificación de la vigencia 2021, será emitida en marzo de 2022. La cifra reportada corresponde al logro de la vigencia 2020 reportada por el Ministerio de Salud.</t>
  </si>
  <si>
    <t>El contrato que aporta a la meta aún no ha iniciado ejecución.</t>
  </si>
  <si>
    <t>Indicador que tuvo vigencia hasta el 2020 por convenio celebrado en ese año.</t>
  </si>
  <si>
    <t>Desde Semilla Bilingüe se presta apoyo a los programas de inglés de todas las IEO con media técnica. El avance del indicador depende de la formación culminada de estudiantes de la media técnica con miras a favorecer su inserción al mercado laboral y la consolidación de la ciudad como un Valle del Software.</t>
  </si>
  <si>
    <t>Se implementaron las estrategias de virtualidad oportunas para continuar prestando el servicio educativo.</t>
  </si>
  <si>
    <t>Las 229 I.E cuentan con acompañamiento de profesional de apoyo Institucional que fortalece los procesos de inclusión, prevención del bullying y ruta de atención por acoso sexual.</t>
  </si>
  <si>
    <t>Desde el programa de Entorno Protector se ha acompañado a las IEO con asesorías, asistencias técnicas y formación para la actualización de los manuales de convivencia</t>
  </si>
  <si>
    <t>Se esta en la etapa contractual, para 2021 se tiene proyectado realizar 1071 Visitas (dos por establecimiento) , así: 51  a grandes, 153 a medianos y  867 a  pequeños generadores de residuos en atención en salud, para una selección de 536 establecimientos. Esto corresponde al 78% de los establecimeintos priorizados y se empieza a partir del mes de julio</t>
  </si>
  <si>
    <t>Por lineamientos Nacionales se debe cumplir con el 100% de investigaciones epidemiológicas de eventos de interés en salud pública notificados. Sin embargo no se alcanza el 100% ya que muchos pacientes se rehusan a recibir las visitas domiciliarias o algunos reportan datos de teléfono o direcciones erradas.</t>
  </si>
  <si>
    <t>Con adición de recursos de la vigencia 2021, en lo corrido del año se han ejecutado actividades de fortalecimiento a los 21 Comités Comunales y Corregimentales de Inclusión, através del acompañamiento técnico y jurídico a sus integrantes; asimismo se avanza en la ejecución de actividades de planeación para el desarrollo de las etapas precontracuales del proyecto, vigencia 2021.</t>
  </si>
  <si>
    <t>DRMI Divisoria Valle de Aburrá - Río Cauca, RFP Río Nare, PNR Cerro El Volador, ARPE Cerro Nutivara, ARU Cerro La Asomadera, Tres Cruces, Picacho, Jardín Circunvalar y RFP San Miguel.</t>
  </si>
  <si>
    <t>No se cuenta con contrato.</t>
  </si>
  <si>
    <t>El resultado corresponde a la sumatoria de las tres variables: Resultado obtenido del cumplimiento de los requisitos del SIG en la auditoría interna con un peso de 30%; Resultado obtenido de la evaluación del ente certificador con un peso de 40% y Resultado de la eficacia de los riesgos de gestión y corrupción no materializados en la vigencia con un peso de 30% , correspondientes a diciembre de 2020, teniendo en cuenta que el indicador se mide anualmente.</t>
  </si>
  <si>
    <t>Están vigentes los convenios para el intercambio de información con Policía, Consejo Superior de la Judicatura, Fiscalía, Migración Colombia, Medicina Legal y Ciencias Forenses, UNP y ARN.</t>
  </si>
  <si>
    <t>La implementación del PISCC, se realiza mediante la formulación y ejecución de un Plan de Acción anual, el cual se ejecuta de forma permanente a lo largo del año.</t>
  </si>
  <si>
    <t>A la fecha se cuenta con los empleos generados en los sectores tradicionales de la economía, a través del proyecto conexión de la oferta y demanda del mercado laboral. El contrato Vigente para la formación con Pascual Bravo, está en etapa productiva, hasta el momento no ha generado inserción laboral que se reporta después de la certificación y los contratos nuevos están en etapa precontractual.</t>
  </si>
  <si>
    <t>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 El valor es el ultimo obtenido.</t>
  </si>
  <si>
    <t>Esta medición es realizada por cámara de comercio, el reporte de avance hara en el mes de diciembre</t>
  </si>
  <si>
    <t>Se proyecta realizar el estudio de percepción de centro a partir del segundo semestre del presente año.</t>
  </si>
  <si>
    <t>Esta medición se realiza en el segundo semestre del año por medio de una encuesta de percepción</t>
  </si>
  <si>
    <t>El porcentaje de avance establecido es anual y será ejecutado a través de la secretaría de innovación digital con la entrega de subsistemas o modulos implementados y puestos en produccion, se realizó traslado de recursos  a dicha secretaría a finales del mes de enero, donde se estableció cronograma para la implementación de los diferentes módulos o subsistemas del proyecto, se estima entrega de productos terminados para el segundo semestre de 2021. La Secretaría de innovación digital inicia contratación en el mes febrero de 2021.</t>
  </si>
  <si>
    <t>Se tiene proyectado calcular el indice dos veces, uno al terminar el primer semestre y otro al terminar el año</t>
  </si>
  <si>
    <t>Durante el año 2021, no se han reportado casos confirmados de los eventos en eliminación</t>
  </si>
  <si>
    <t>Dato Preliminar. Este indicador se genera de forma anualizada , se requiere consolidar 9 meses posteriores al ingreso del ultimo paciente al Programa de Control de la Tuberculosis (En Diciembre). Siempre se hace de manera retrospectiva. Apenas tenemos datos de 2019 con porcentaje del 75 de éxito en el tratamiento.</t>
  </si>
  <si>
    <t>Se realizó un primer acercamiento al Departamento Administrativo de Planeación, con el fin de revisar las mediciones anteriores y mejorar el proceso  para este período. Se realiza intercambio de documentos existentes y se realizará una nueva reunión con el fin de evaluar  las opciones de solución y tomar decisiones para avanzar en la medición.</t>
  </si>
  <si>
    <t>Este indicador se empezará a reportar en el segundo semestre, debido a que Emvarias se encuentra en un proceso de compra de unos lifters para adoptarlos en los vehículos y recoger lo residuos de los contenedores.</t>
  </si>
  <si>
    <t>Corresponde a la última medición realizada al 31 de diciembre de 2020. Para la presente vigencia la encuesta de medición de satisfacción se aplica finalizando la misma.</t>
  </si>
  <si>
    <t>El logro corresponde a los ciudadanos participantes en las diferentes fases de la ruta de Planeación del Desarrollo Local y Presupuesto Participativo en espacios como: Priorización participativa, Talleres participativos de recolección de insumos, entre otros.</t>
  </si>
  <si>
    <t>Los indicadores de Plan de Desarrollo se les dara cumplimiento y ejecución a tráves del convenio con FAO el cual está en proceso de validación para firma.</t>
  </si>
  <si>
    <t>Al finalizar el mes de marzo de 2021 se ejecutaron las estrategias de comercialización del programa Mercados de Campesinos: mercados tradicionales, plataforma digital y camión móvil.</t>
  </si>
  <si>
    <t>id</t>
  </si>
  <si>
    <t>cod_dep</t>
  </si>
  <si>
    <t>nombre_dep</t>
  </si>
  <si>
    <t>nom_cortp</t>
  </si>
  <si>
    <t>cod_actual</t>
  </si>
  <si>
    <t>Secretaría de Gobierno y Derechos Humanos</t>
  </si>
  <si>
    <t>Secretaría de Bienestar Social</t>
  </si>
  <si>
    <t>Part Ciudadana</t>
  </si>
  <si>
    <t>Secretaría de Obras Públicas</t>
  </si>
  <si>
    <t>Secretaría de Servicios Administrativos</t>
  </si>
  <si>
    <t>Secretaría de Transportes y Tránsito</t>
  </si>
  <si>
    <t>Departamento Administrativo de Planeación Municipal</t>
  </si>
  <si>
    <t>Secretaría de Desarrollo Social</t>
  </si>
  <si>
    <t>Secretaría Privada (Incluye Comunicaciones)</t>
  </si>
  <si>
    <t>Secretaría de Evaluación y Control</t>
  </si>
  <si>
    <t>Eval y Control</t>
  </si>
  <si>
    <t>Departamento Administrativo de Gestión del Riesgo</t>
  </si>
  <si>
    <t>DAGRED</t>
  </si>
  <si>
    <t>Secretaria de Seguridad</t>
  </si>
  <si>
    <t>Concejo de Medellín</t>
  </si>
  <si>
    <t>Concejo</t>
  </si>
  <si>
    <t>Personería de Medellín</t>
  </si>
  <si>
    <t>Personería</t>
  </si>
  <si>
    <t>Contraloría General de Medellín</t>
  </si>
  <si>
    <t>Contraloría</t>
  </si>
  <si>
    <t>ALCALDÍA</t>
  </si>
  <si>
    <t>Secretaría Hacienda</t>
  </si>
  <si>
    <t>Secretaría Servicios Administrativos</t>
  </si>
  <si>
    <t>SECRETARÍA VICEALCALDÍA de Educación, Cultura, Participación, Recreación y Deporte</t>
  </si>
  <si>
    <t>SECRETARÍA VICEALCALDÍA de Salud, Inclusión y Familia</t>
  </si>
  <si>
    <t>Secretaría de Inclusión Social y familia</t>
  </si>
  <si>
    <t>Inclusión Social,  flia y DDHH</t>
  </si>
  <si>
    <t>SECRETARÍA VICEALCALDÍA de Gobernabilidad, Seguridad y Servicio a la Ciudadanía</t>
  </si>
  <si>
    <t>Secretaría de Seguridad</t>
  </si>
  <si>
    <t>Secretaría de Calidad y Servicio a la Ciudadanía</t>
  </si>
  <si>
    <t>G. Hum. y Serv.a la Ciud.</t>
  </si>
  <si>
    <t>Departamento Administrativo de Gestión de Riesgos y Emergencias</t>
  </si>
  <si>
    <t>SECRETARÍA VICEALCALDÍA de Hábitat, Movilidad, Infraestructura y Sostenibilidad</t>
  </si>
  <si>
    <t>SECRETARÍA VICEALCALDÍA de CTi, Desarrollo Económico, Internacionalización y APP</t>
  </si>
  <si>
    <t>SECRETARÍA VICEALCALDÍA de Gestión Territorial</t>
  </si>
  <si>
    <t>Gestión y Ctrl Terr</t>
  </si>
  <si>
    <t>Secretaría Suministros y Servicios</t>
  </si>
  <si>
    <t>Secretaría de Gobierno y Gestión del Gabinete</t>
  </si>
  <si>
    <t>Gobierno y Gestión del Gabinete</t>
  </si>
  <si>
    <t>Departamento Administrativo de Gestión del Riesgo de Desastres</t>
  </si>
  <si>
    <t>Aeropuerto Olaya Herrera</t>
  </si>
  <si>
    <t>A. Olaya H.</t>
  </si>
  <si>
    <t>B. P. Piloto</t>
  </si>
  <si>
    <t>Colegio Mayor de Antioquia</t>
  </si>
  <si>
    <t>ColMayor</t>
  </si>
  <si>
    <t>Fondo de Vivienda del Municipio de Medellín - FOVIMED</t>
  </si>
  <si>
    <t>FOVIMED</t>
  </si>
  <si>
    <t>ITM</t>
  </si>
  <si>
    <t>Telemedellín</t>
  </si>
  <si>
    <t>Pascual B.</t>
  </si>
  <si>
    <t>Fondo de Valorización de Medellin - FONVAL</t>
  </si>
  <si>
    <t>FONVAL</t>
  </si>
  <si>
    <t>SAPIENCIA</t>
  </si>
  <si>
    <t>Agencia para la Gestión del Paisaje, el Patrimonio y  APP</t>
  </si>
  <si>
    <t>AGPP-APP</t>
  </si>
  <si>
    <t>Corregimientos</t>
  </si>
  <si>
    <t>Plaza Mayor Medellín</t>
  </si>
  <si>
    <t>Secretaría de La No-Violencia</t>
  </si>
  <si>
    <t>La No-Violencia</t>
  </si>
  <si>
    <t>Innovación Digital</t>
  </si>
  <si>
    <t>avance_cuatrienio</t>
  </si>
  <si>
    <t>Cod Responsable reporte</t>
  </si>
  <si>
    <t>vigencia</t>
  </si>
  <si>
    <t>prog2020</t>
  </si>
  <si>
    <t>prog2021</t>
  </si>
  <si>
    <t>prog2022</t>
  </si>
  <si>
    <t>prog2023</t>
  </si>
  <si>
    <t>Logro</t>
  </si>
  <si>
    <t>LogroAcumActual</t>
  </si>
  <si>
    <t>AvanceFisico</t>
  </si>
  <si>
    <t>Cumplimiento</t>
  </si>
  <si>
    <t>Observaciones</t>
  </si>
  <si>
    <t>PESO</t>
  </si>
  <si>
    <t>AvancePond</t>
  </si>
  <si>
    <t>Semaforo</t>
  </si>
  <si>
    <t>A la fecha se cuenta con los empleos generados en la nueva economía del Valle del Software a través del proyecto conexión de la oferta y demanda del mercado,  en el cual se adelamtan estrategias para incrementar las vinculaciones en este sector de la economía. El contrato Vigente para la formación con Pascual Bravo, está en etapa productiva y hasta el momento no ha generado inserción laboral la cual se reporta después del de la certificación y los contratos nuevos están en etapa precontractual.</t>
  </si>
  <si>
    <t>Esta cifra podría variar, ya que se está consolidando la lista definitiva de los beneficiarios de la primera convocatoria de talento especializado.</t>
  </si>
  <si>
    <t>Este indicador ser reporta al momento de la certificación de los beneficiarios de la formación, para la vigencia 2021 se cuenta con 210 personas en finalización proceso de formación a través de contrato interadministrativo con el pascual bravo y 1,823 personas que realizaron la matrícula para el inicio de la formación a través de convenio de cooperación internacional con la OIT, se proyecta el reporte de certificados en los meses de Septiembre y Diciembre.</t>
  </si>
  <si>
    <t>Se consolidó la estrategia de inserción de la población carcelaria femenina de la ciudad de medellín a los cursos del programa Talento Especializado de la Agencia de Educación Postsecundaria - Sapiencia.</t>
  </si>
  <si>
    <t>Cumplimiento del 21.56% de la meta 2021 que corresponde en su mayoría al sector de la construcción.</t>
  </si>
  <si>
    <t>Este indicador ser reporta al momento de la certificación de los beneficiarios de la formación, para la vigencia 2021 se cuenta con 200 personas en finalización proceso de formación a través de contrato interadministrativo con el pascual bravo y 1,052 personas que realizaron la matrícula para el inicio de la formación a través de convenio de cooperación internacional con la OIT, se proyecta el reporte de certificados en los meses de Septiembre y Diciembre.</t>
  </si>
  <si>
    <t>El contrato dio inicio el  05 de junio y se encuentra en etapa de alistamiento y preparación.</t>
  </si>
  <si>
    <t>Cumplimiento del 60.41% de la meta 2021 que corresponde al sector de la construcción, gestión y servicio al cliente y algunos perfiles especializados.</t>
  </si>
  <si>
    <t>El acumulado periodo a reportar fueron remitidas 1553 mujeres de las cuales  fueron vinculadas 460; lo que corresponde al 29.62%. La desagregación mensual corresponde al 44,5% sobre el total de mujeres que participaron en procesos de intermediación laboral por medio de la articulación de la oferta y demanda en el respectivo mes. Por error no se había considerado que era un indicador acumulado, por lo tanto se realiza ajuste sumando lo logrado 2020</t>
  </si>
  <si>
    <t>En el primer semestre se vincularon 109 practicantes por la modalidad de excelencia</t>
  </si>
  <si>
    <t>En el acumulado del periodo a reportar fueron colocados 827 jóvenes de los cuales 118 corresponden a su primer empleo. La meta establecida para este indicador fue conservadora. Sin embargo, para una gran cantidad de los jóvenes que han sido colocados correspondía a su primer empleo y esto explica el cumplimiento de este indicador de manera importante.</t>
  </si>
  <si>
    <t>A la fecha se reportan 2050 empleos generados enfocados en CT+i</t>
  </si>
  <si>
    <t>Esta medición es realizada por el DANE  a través de la Gran Encuesta Integrada de Hogares, en el mes de mayo salió el reporte correspondiente al primer trimestre del año enero-marzo.</t>
  </si>
  <si>
    <t>Se presentan ventas acumuladas del mes de enero febrero de 2021, para el mes de junio no se presneta ningun reporte ya que el contrato terminó el 15 de febrero.  Las nueva contratacion inició en el mes de abril, una vez se tenga seleccionadas las empresas y realicen sus ventas  fruto de la intervención realizada se reporta nuevamente.</t>
  </si>
  <si>
    <t>A corte de 30 de junio de 2021, se creó el primer Centro del Valle del Software ubicado en San Javier, se realizaron diagnósticos y diseños a detalle para nueve sedes (01 Popular, 03 Manrique, 05 Castilla, 07 Robledo, 08 Villa Hermosa, 09 Buenos Aires, 16 Belén, 60 San Cristóbal, 80 San Antonio de Prado)</t>
  </si>
  <si>
    <t>Se reporta 50 empresas seleccionadas del Programa parque E y 50 empresas del programa de acelercion empresarial. La meta se reporta para el segundo semestre.</t>
  </si>
  <si>
    <t>Pendiente de definición traslados de recursos de este proyecto por emergencia covid-19.</t>
  </si>
  <si>
    <t>Se firmó contrato el 29 de junio y se está realizando la planeacion  y conformación del equipo de trabajo. La meta se reporta para el segundo semestre</t>
  </si>
  <si>
    <t>Este indicador no reporta avance  no le han sido incorporado los recursos  para iniciar su ejecución.</t>
  </si>
  <si>
    <t>Este indicador no cuenta con meta para el año 2021.</t>
  </si>
  <si>
    <t>A la fecha se está realizando el acompañamiento a 56 empresas seleccionadas</t>
  </si>
  <si>
    <t>Se avanza en el desarrollo de la propuesta inicial para la implementación del Laboratorio de innovación Audiovisual a través del aliado Parque Explora. La meta se reporta para el segundo semestre</t>
  </si>
  <si>
    <t>Se avanza en la construcción  por parte de la corporación Perpetuo Socorro, actor territorial, de la propuesta del Festival Perpetuo socorro para el mes de Noviembre 2021. La meta se reporta para el segundo semestre.</t>
  </si>
  <si>
    <t>Se avanza en los ajustes del proceso de ajustar documentos con recomendaciones de la Secretaría de Servicios y suministros para pasar en el mes de Julio a la publicación en Medellín Compra eficiente como una oferta a través de la modalidad de concurso de méritos.diagnóstico para la declaratoria de dos territorios ADN. La meta se  reporta para el segundo semetre</t>
  </si>
  <si>
    <t>Se encuentra en proceso de contratación.</t>
  </si>
  <si>
    <t>El proceso se encuentra en proceso de caracterización.</t>
  </si>
  <si>
    <t>Ruta N seleccionó firma consultara que desarrollará modelos y marco de actuación para el CIE en Medicina Avanzada y Bienestar, así como el mapeo de actores y la estrategia de articulación de estos. También se se abrió proceso de invitación privada de firma consultora para   el primer componente en el cual se diseñará el modelo de gobernanza, negocio, operación y gobernanza de los CIE que operaran en 2022 y 2023, adicionalmente se definirá el marco de actuación del Cie y se realizará el estudio de áreas priorizadas</t>
  </si>
  <si>
    <t>Se tienen los insumos de los mapas de actores que fueron suministrados por Ruta N en el marco de la delegación, pero aún no se ha realizado el análisis y el documento final. Por lo anterior, las evidencias se encuentran en construcción.</t>
  </si>
  <si>
    <t>3 proyectos en ejecución en mayo, con el siguiente avance: *Proyecto 1 Conectar Talento - avance 65% (1964 empleos  de 3000 de meta) *Proyecto 2: Atracción de empresa - Avance 44% (20 empresa Atraídas de 45 de meta) *Proyecto 3: Fortalecimiento de capacidades - Avance 19% de avance (5 encuentros I+D de 9 - 0 negocios fortalecidos de 70 - 0 Personas formadas de 30) Promedio de Avance:44%</t>
  </si>
  <si>
    <t>Se seleccionaron 4 emprendimientos sociales (Excombatientes) a acompañar los cuales son: 1. Panadería el Trigo del Amor 2. RPM1 Motos, 3. Confecciones huella de esperanza 4. Ruta en Medio de la Frondosidad - Trochas</t>
  </si>
  <si>
    <t>Ruta N seleccionó firma consultara que desarrollará modelos y marco de actuación para el CIE en Medicina Avanzada y Bienestar, así como el mapeo de actores y la estrategia de articulación de estos. Dentro de este proceso de consultoría si incluye la definición de metodología de retos. La meta se reporta para el segundo semestre.</t>
  </si>
  <si>
    <t>Para este trimestre se obtuvo avance en: instalación de los nuevos puntos wifi en la cuidad hablando del componente de conectividad, y con el fortalecimiento de la nueva línea grafica de los sitios de la OPE  y el observatorio  de desarrollo económico se tiene un peso significativo en el porcentaje de avence.</t>
  </si>
  <si>
    <t>A la fecha se  han instalado 327 puntos de los 332 que se tienen planeados . Para el mes de mayo se instalaron 15 puntos.</t>
  </si>
  <si>
    <t>Se realiza el proceso de selección y curaduría del total de las 100 empresas que van hacer parte del marketplace</t>
  </si>
  <si>
    <t>Para el presente mes no se presentan avances,  debido a que en el mes de julio se habilitara la plataforma para que se realicen transacciones</t>
  </si>
  <si>
    <t>Se avanzó con el análisis y contratación de metodologías para procesos de innovación abierta y estudio de usuarios. Así mismo, se adelantó la intervención 7.057 materiales con procesos de preservación para su digitalización y análisis. Se adelantó la contratación de equipos de trabajo para la digitalización, análisis, experiencia de usuario, diseño de servicios y estrategia de apropiación.</t>
  </si>
  <si>
    <t>Se reportan conexiónes hasta la fecha realizadas por la ciudadania</t>
  </si>
  <si>
    <t>Se avanzó con el análisis de metodologías pertinentes para el estudio de usuarios, los procesos de innovación abierta y el diseño de la biblioteca digital. Esta población se verá reflejada a partir del 3er trimestre, con talleres de co-creación con investigadores, jóvenes, adultos y funcionarios BPP y en el 4to trimestres con usuarios de los nuevos contenidos digitales.</t>
  </si>
  <si>
    <t>Este es un indicador de resultado que se reportara al finalizar el acompañamiento de los productores agroindustriales en el mes de diciembre</t>
  </si>
  <si>
    <t>Se adelanta el proceso de Convocatoria  y selección de empresas. La meta se reporta para el segundo semestre</t>
  </si>
  <si>
    <t>El avance reportado a Junio corresponde a lo adelantado en las etapas de analisis y diagnostico del Plan de Transformacion digital del Banco. En espera de la contratacion del operador a traves de la secretaria de Innovacion digital para dar inicio al proceso, el cual se espera llevar a cabo en los proximos meses.</t>
  </si>
  <si>
    <t>Se tiene el cronograma de trabajo, y se está realizando  el levantamiento  de la información con los líderes y encargados de los programas (formación, OPE, empresariamo PYMES), y se está realizando reuniones con la secretaría de innovación digital para recibir los lineamientos en la construcción del sistema de gestión de información</t>
  </si>
  <si>
    <t>El valor  reportado es producto de mediciones macroeconómica que se reportan cada 6 meses. Por contexto de pandemia se proyectaron estas metas de manera modesta, sin embargo según las mediciones para los periodos correspondientes tuvieron mejor desempeño del esperado. Es importante mencionar que estos indicadores pueden variar pues dependen de mediciones macroeconómicas.</t>
  </si>
  <si>
    <t>Con este resultado avanzamos en un 112,6% frente a la meta prevista para la vigencia, lo cual indica un posible avance en la reactivación del sector.</t>
  </si>
  <si>
    <t>Se reciben evidencias de la gestión de la ACI- Medellín con corte al mes de junio. Se supera la meta establecida de manera conservadora, dadas las restricciones propias de la pandemia Covid-19 que se pensó impedirían el contacto efectivo con nuevos inversionistas para la ciudad.</t>
  </si>
  <si>
    <t>Para este indicador no se establece meta en la vigencia 2021</t>
  </si>
  <si>
    <t>El acta de inicio se firmó  el 11 de junio, se esta planeando la convocatoria para el mes julio. La meta se  reporta para el segundo semestre</t>
  </si>
  <si>
    <t>El acta de inicio se firmó  el 11 de junio, se esta planeando la convocatoria para el mes julio. La meta se  reporta para el sgundo semestre</t>
  </si>
  <si>
    <t>Los resultados obtenidos están acordes con el cronograma y planificación definida por la ACI- Medellín para el segundo semestre del año 2021.</t>
  </si>
  <si>
    <t>Se supera la meta establecida de manera conservadora, dadas las restricciones propias de la pandemia Covid-19 que se pensó impedirían el contacto efectivo con nuevos inversionistas para la ciudad. Efecto del proceso de reactivación se pudo establecer más y mejores contactos llevando a que la meta al corte sea superada.</t>
  </si>
  <si>
    <t>Se supera la meta establecida de manera conservadora, dadas las restricciones propias de la pandemia Covid-19 que se pensó impedirían el contacto efectivo con cooperantes para la ciudad. Efecto de la crisis humanitaria, sumado a un creciente proceso de reactivación se pudo establecer más y mejores cooperantes llevando a que la meta sea superada.</t>
  </si>
  <si>
    <t>Se tiene previsto su cumplimiento en los meses de noviembre y diciembre, una vez se cumpla la fase establecida para 2021.</t>
  </si>
  <si>
    <t>Se registran entre otras, las empresas acompañadas por el equipo técnico de la subsecretaría de Turismo, en su vinculación a la plataforma Visit- Medellín.</t>
  </si>
  <si>
    <t>El portal transaccional fue puesto en marcha con la gestión desarrollada en la vigencia anterior, se continuan haciendo acciones de vinculación y sostenimiento de las empresas que desean vincularse, estas acciones se reportan mediante el indicador 1.3.4.2.</t>
  </si>
  <si>
    <t>El proyecto se encuentra formulado y a la espera de la asignación de los recursos para ser ejecutado y así avanzar en las metas establecidas.</t>
  </si>
  <si>
    <t>Se tiene previsto que en los meses de noviembre y diciembre se alcance el número de personas beneficiadas, una vez cumplida la fase de selección de ganadores asociada al programa de fomento a la industria turistica.</t>
  </si>
  <si>
    <t>Se realizó evalución de propuestas para operar la creación de empresas</t>
  </si>
  <si>
    <t>Según las variables de medición del indicador en la presente vigencia se debe generar la alianza para concretar los diseños para la modernización y reforma de la Placita. Actualmente se encuentra por concretar un convenio de asociación, el cual permitirá consolidar la alianza e incluso es posible avanzar en la actualización de estudios técnicos.</t>
  </si>
  <si>
    <t>La información se extrae de la trazabilidad de los servicios prestados a los beneficiarios del programa, de alta proyección y que cuenten con mas de 8 intervenciones. Por error involuntario en el reporte anterior se estaba contando el indicador como acumulado, por lo tanto se realiza el ajuste para este reporte</t>
  </si>
  <si>
    <t>Los días 24 y 25 del mes de junio se realizo la rueda de negocios StarTV.</t>
  </si>
  <si>
    <t>Durante el presente mes se presenta un incremento sustancial en el indicador, en vista a que las estrategias implementadasen aras a la reactivación económica pos-pandemia hace que los indicadores relacionados con el crecimiento económico se están viendo afectados de manera positiva</t>
  </si>
  <si>
    <t>Se reforlulan los estudios previos en relación al alcance y marco normativo para la contratación de la viabilidad del Distrito</t>
  </si>
  <si>
    <t>Se extrae la información de la trazabilidad para los procesos de sensibilización a los Venteros informales con resultados de acompañamiento empresarial, con la Subsecretaría Defensa Espacio Público en el mes de Junio se realizaron dos jornadas de sensibilización para la formalización empresarial a venteros informales</t>
  </si>
  <si>
    <t>En el año 2021 se logra establecer la ruta de trabajo para implementación del micrositio, se consolida el equipo de estrategia que logra aplicar acciones para la intervención a Venteros Informales y la aplicación de estrategias para cumplimiento de indicadores.</t>
  </si>
  <si>
    <t>Se realizan reuniones de articulación con EPM para establecer ruta de trabajo en la actualización de la política pública.</t>
  </si>
  <si>
    <t>Se firmó acta de inico el dia 06 de abril del  presente año,  se inició con el proceso de convocatoria el 31 de mayo, para la realizacion de la rueda de financiación en el mes de septiembre</t>
  </si>
  <si>
    <t>Debido a los tiempos estipulados dentro la contratacion por convocatoria publica, se estima que la nueva linea de credito sea implementada en el mes de Agosto. El avance reportado corresponde a la implementacion de la linea de credito Medellin Responde en la vigencia 2020.</t>
  </si>
  <si>
    <t>En el mes de Abril se observa un pico en la colocacion por cuenta de los creditos colocados a traves del convenio con el Fondo Nacional de Garantias.</t>
  </si>
  <si>
    <t>Indicador que depende de "Créditos otorgados por el Banco de los Pobres a micro y pequeñas empresas"</t>
  </si>
  <si>
    <t>Para el año 2021 de acuerdo al plan de desarrollo no se tiene meta estipulada ni recursos asignados</t>
  </si>
  <si>
    <t>Para el mes  de junio se reportan: 70 empresas de encadenamiento productivo 102 de enplanta 14 de desarrollo de proveedores 22 de gestion  de innovacion</t>
  </si>
  <si>
    <t>Se reporta 55 empresas  de epica. En capital semilla se esta realizando la convocatoria</t>
  </si>
  <si>
    <t>El resultado es producto de mediciones macroeconómica que se reportan cada 6 meses. Por contexto de pandemia se proyectaron estas metas de manera modesta, sin embargo según las mediciones para los periodos correspondientes tuvieron mejor desempeño del esperado. Es importante mencionar que estos indicadores pueden variar pues dependen de mediciones macroeconómicas.</t>
  </si>
  <si>
    <t>Se tiene un porcetaje de avance del 72,58%, medición realizada al 30 de junio de 2021, el total de personas encuestadas a la fecha fue de 266 personas, Se tiene un porcetaje de avance del 72,58%, medición realizada al 30 de junio de 2021, el total de personas encuestadas a la fecha fue de 266 personas.</t>
  </si>
  <si>
    <t>En el mes de junio se automatizo los siguientes 8 procesos, para un total de 46 procesos durante el año: - Sistema Agendamientos Facilidades de Pago de Tesorería para el ciudadano en el Portal - Sistema de información para la caracterización de los animales de compañía - Generación de Certificados de Pago por el Portal para las rentas de los contribuyentes - Gestión Digital para  la administración de la renta de Publicidad Exterior Visual PEV - Consulta en la intranet de cedulas registradas en la Registraduría - Encuesta BEPS - Sistema de retos de innovación Medeinn - PYMS</t>
  </si>
  <si>
    <t>Durante los meses de abril a junio se realizaron los siguientes procesos de apropiación ene uso de servicios ciudadanos digitales en: NAS, TEAMS, OneDrive, HackU, Modulo MM SAP, Big Data y Medata, y Diplomado en Innovación Pública; han participado 4560 personas para un avance acumulado del 22.8%</t>
  </si>
  <si>
    <t>Actualmente el sistema de información, que es uno de los componentes de este plan de transformación digital, se encuentra en fase de definición de requisitos y su desarrollo e implantación se tendrá listo en diciembre de 2021, así como la capacitación de las personas en competencias digitales, que es otro de los componentes del plan, la cual está ligada a la implementación de los sistemas de información planeados.</t>
  </si>
  <si>
    <t>Se iniciaron la actividades de planeación requeridas para concretar el Censo Mapping, Modelo de Negocio de la Entidad Neutra y estudio de comportamiento del mercado de la zona a impactar.</t>
  </si>
  <si>
    <t>Para la formulación del Plan Maestro de Ciudad Inteligente se realizaron actividades previas para definir: Fase I: contexto inicial, descripción de metodología, levantamiento de portafolio de iniciativas y validación con terceros (Secretarías de Movilidad, Desarrollo Económico, Metro, Ruta N, Área Metropolitana del Valle de Aburrá-AMVA). Fase II: introducción, alcance, marco conceptual y avances de Medellín como ciudad inteligente. Avance del 54% Con relación a la medición del Modelo de Madurez de Ciudades y Territorios Inteligentes 2021, insumo para la formulación del plan, en concurso con MinTIC se realizó la encuesta de percepción y el autodiagnóstico de capacidades. En la encuesta de percepción realizada en concurso con MinTIC se obtuvo un nivel de respuestas de 494% más (1.187) sobre la meta establecida en el modelo (200 respuestas como mínimo) y de un 20% más (991) comparado con la edición anterior.</t>
  </si>
  <si>
    <t>Se implementaron 18 iniciativas usando analítica de datos. El cumplimiento de la meta en lo corrido de la vigencia 2021 es de un 500%, esto se explica en el fortalecimiento de las capacidades del equipo de Territorio Inteligente enfocándolo en la generación de estos modelos, de acuerdo a las necesidades institucionales de información de valor para la toma de decisiones.</t>
  </si>
  <si>
    <t>Desde la Subsecretaría de Ciudad Inteligente, especialmente desde el equipo de territorio inteligente y datos y la Unidad de Innovación, se lograron identificar retos asociados al análisis y visualización de datos para la mejora en la toma de decisiones basadas en la evidencia. Allí, hubo retos identificados relacionados con la seguridad alimentaria, el proceso de vacunación, el embarazo adolescente, el seguimiento al plan indicativo y los beneficios entregados en el municipio. Una vez identificados los retos, se consignó en un formulario de identificación de necesidades, propio de un proceso de innovación interna, la información del reto. A partir de este insumo se puede obtener el prototipo conceptual del tablero para su posterior construcción y óptima utilización. En ese sentido, hoy se cuenta con 5 nuevos tableros construidos desde la Secretaría de Innovación para la mejora en la toma de decisiones basadas en datos en lo que respecta a la solución de 5 problemas públicos, tanto de cara a la ciudadanía como de mejora en los procesos internos de la administración.</t>
  </si>
  <si>
    <t>En el mes de junio se publicaron 18 nuevos conjuntos de datos, para un total al cierre del semestre de 453 conjuntos de datos abiertos publicados en www.medata.gov.co, para el uso de la ciudadanía. 1. Redes camineras, http://medata.gov.co/dataset/redes-camineras 2. Paradas de Transporte Público, http://medata.gov.co/dataset/paradas- de-transporte-p%C3%BAblico 3. Fortalecimiento nutrición para la salud, http://medata.gov.co/dataset/fortalecimiento-nutrici%C3%B3n-para-la- salud 4. Asistencia social de emergencias naturales antrópicas, http://medata.gov.co/dataset/asistencia-social-de-emergencias-naturales- antr%C3%B3picas 5. Apoyo nutricional en edad escolar, http://medata.gov.co/dataset/apoyo-nutricional-en-edad-escolar 6. Apoyo nutricional para familias vulnerables, http://medata.gov.co/dataset/apoyo-nutricional-para-familias-vulnerables 7. Cartera, http://medata.gov.co/dataset/cartera 8. Inventario facilidades de pago, http://medata.gov.co/dataset/inventario-facilidades-de-pago 9. Inventario cobro coactivo, http://medata.gov.co/dataset/inventario- cobro-coactivo 10. Recaudo, http://medata.gov.co/dataset/recaudo 11. Servicio comedores comunitarios para personas mayores, http://medata.gov.co/dataset/servicio-comedores-comunitarios-para- personas-mayores 12. Apoyo alimentario para personas mayores, http://medata.gov.co/dataset/apoyo-alimentario-para-personas-mayores 13. Apoyo nutricional para la primera infancia, http://medata.gov.co/dataset/apoyo-nutricional-para-la-primera-infancia 14. Apoyo nutricional para mujeres gestantes y lactantes, http://medata.gov.co/dataset/apoyo-nutricional-para-mujeres-gestantes-y- lactantes 15. Encuesta de Formación de Públicos 2020, http://medata.gov.co/dataset/encuesta-de-formaci%C3%B3n-de-p%C3% BAblicos-2020 16. Hacinamiento por barrio del Sisbén III, http://medata.gov.co/dataset/hacinamiento-por-barrio-del-sisben-iii 17. Discapacidad por barrio en la encuesta del Sisbén III año 2020, http://medata.gov.co/dataset/discapacidad-por-barrio-en-la-encuesta-del- sisben-iii-a%C3%B1o-2020 18. Encuesta Impacto Económico en los sectores Artísticos y Culturales 2020 Personas, http://medata.gov.co/dataset/encuesta-impacto-econ%C3% B3mico-en-los-sectores-art%C3%ADsticos-y-culturales-2020-personas</t>
  </si>
  <si>
    <t>Se calcula y reporta el dato de 2020. Fuente: ICFES, resultados individuales en pruebas Saber 11</t>
  </si>
  <si>
    <t>200 docentes activos en proceso de formación a través de plataforma SLANG. 8 docentes de la Escuela Normal Superior de Medellín beneficiados con apoyo de la embajada.</t>
  </si>
  <si>
    <t>El 11 de junio se certificaron 61 personas en formación academica en inglés del contrato con Pascual Bravo y se han matriculado 3,312 personas para la formación en cursos digital de inglés a traves del convenio de cooperación internacional con la OIT.</t>
  </si>
  <si>
    <t>Estos estudiantes se encuentran en nivel alto o superior según la escala de calificación.</t>
  </si>
  <si>
    <t>Se acompañaron mediante: i) Formación a través de diferentes Webinar de: planeación, metodologías y enfoques de enseñanza, enseñanza virtual, entre otros. ii) Material virtual didáctico de todos los niveles educativos, al que pueden acceder todos los docentes y estudiantes de la ciudad y del país a través del micrositio: https://medellin.edu.co/semilla-bilingue</t>
  </si>
  <si>
    <t>Se calcula con la informacion definitiva de embarazos de la ciudad año 2021 que seran entregadas en el mes de enero de 2022.  Se consigna logro de la vigencia 2020</t>
  </si>
  <si>
    <t>Fuente: Sistema de Información Buen comienzo corte mayo de 2021</t>
  </si>
  <si>
    <t>Fuente: Sistema de Información Buen Comienzo y Cuentame ICBF corte Junio 2021.</t>
  </si>
  <si>
    <t>Se calcula con la informacion del SISBEN definitivo año 2021, se realiza el cálculo en enero de 2022.  Se consigna logro de la vigencia 2020</t>
  </si>
  <si>
    <t>Se calcula al final de la vigencia</t>
  </si>
  <si>
    <t>Se calcula al final de la vigencia.</t>
  </si>
  <si>
    <t>Logro a 2020. Al final de la vigencia se calcula el avance de 2021</t>
  </si>
  <si>
    <t>Se realiza el debido acompañamiento a los niños y niñas de 0-5 años del Programa Buen Comienzo con riesgo de malnutrición por déficit. Fuente: Sistema de Información Buen Comienzo corte 31 de mayo y Cuéntame ICBF 7 mayo. Datos preliminares</t>
  </si>
  <si>
    <t>Fuente: Sistema de Información Buen Comienzo, población con tamizajes antropométricos mayo de 2021</t>
  </si>
  <si>
    <t>Se realizan cálculos con la base de matrícula definitiva del año 2021 suministrada por el MEN en durante el mes de marzo de 2022.  Se consigna logro de la vigencia 2020</t>
  </si>
  <si>
    <t>184 IEO con formación en media técnica y articulación con la educación superior y la educación para el trabajo y el desarrollo humano</t>
  </si>
  <si>
    <t>Los programas se realizan con los diferentes aliados estratégicos y formación propia del Vivero del Software.  Se destaca: vacacional en Robótica, Taller interactivo con la Universidad de Medellín para estudiantes de media técnica en grado 10 y 11 en las especialidades de la Red de Pertinencia Educativa TIC, y con Ruta de Formación Microsoft herramientas office 365 realizaron 8 talleres</t>
  </si>
  <si>
    <t>La autoevaluación institucional 2020 se realizó entre mediados de noviembre de 2020 y 30 de  marzo de 2021.</t>
  </si>
  <si>
    <t>A la fecha, se construye la propuesta para la creación del Comité consultivo para la Política Pública de Educación Postsecundaria. Este Comité se implementará con la adopción de la PPEP.</t>
  </si>
  <si>
    <t>En articulación con los programas Inspiración Comfama y Jornada Complementaria Comfenalco se busca desarrollar capacidades en los niños y jóvenes desde el gozo intelectual, el conocimiento y el contexto a través de experiencias de vida inspiradoras que les permitan descubrir sus gustos, pasiones e intereses para que despierten su propósito y potencial. Reporte a 31 de mayo</t>
  </si>
  <si>
    <t>ITM:21 CMA:4 PB:6</t>
  </si>
  <si>
    <t>ITM:83 CMA:398</t>
  </si>
  <si>
    <t>A la fecha, se han beneficiado 1.431 estudiantes por las estrategias de permanencia enfocadas en el acompañamiento a beneficiarios de becas tecnologías.</t>
  </si>
  <si>
    <t>Se tiene un total de 8.335 matrículas en la oferta @Medellín.</t>
  </si>
  <si>
    <t>Se tienen construidos los documentos técnicos consistentes con el avance en el diseño de la Politica Pública de Educación Postsecundaria (PPEP); la adopción tendrá lugar una vez se den los debates en el Concejo de Medellín.</t>
  </si>
  <si>
    <t>Se destaca dentro de sus logros el diseño y presentación de instrumento para el seguimiento al acceso y conectividad para la permanencia educativa en tiempos de pandemia.</t>
  </si>
  <si>
    <t>Se calcula y reporta el dato de 2020. Fuente: ICFES, resultados por institución educativa en pruebas Saber 11</t>
  </si>
  <si>
    <t>Fuente: Gran Encuesta Integrada de Hogares - GEIH del DANE</t>
  </si>
  <si>
    <t>El dato reportado corresponde a 2019. Su fuente es la Encuesta de Educación Formal del DANE (Aplicativo SIEF antes formato C600) tiene la particularidad de que se mide con un año de rezago; es decir, durante el año 2021 se recolecta la información correspondiente al año académico anterior 2020</t>
  </si>
  <si>
    <t>176  Instituciones educativas oficiales cuentan con jornada única</t>
  </si>
  <si>
    <t>Corresponde al dato de la deserción en el fondo EPM para el semestre 2020 - 2, el cálculo de este indicador es con los desertores y beneficiarios históricos hasta el semestre a reportar, en este caso la información de los desertores estará disponible una vez culmine el proceso de renovaciones del fondo EPM.</t>
  </si>
  <si>
    <t>El logro definitivo de este indicador estará disponible una vez culmine el proceso de cierre, matrícula y legalización de becas y créditos condonables.</t>
  </si>
  <si>
    <t>ITM: 26.645 CMA:5.770 PB:7.747</t>
  </si>
  <si>
    <t>CMA:5 PB:2</t>
  </si>
  <si>
    <t>ITM:5 CMA:6 PB:1</t>
  </si>
  <si>
    <t>CMA:5 PB:5</t>
  </si>
  <si>
    <t>Se llevó a cabo la estrategia de comunicaciones que incorpora el enfoque de género, poblacional y diferencial.</t>
  </si>
  <si>
    <t>A pesar de que los cupos están dispuestos, a la fecha no están siendo utilizados en su totalidad debido a la activación parcial de las actividades académicas presenciales, por la emergencia sanitaria generada por el COVID-19</t>
  </si>
  <si>
    <t>Fuente: SIMAT, Matrícula acumulada preliminar validada para el 2020</t>
  </si>
  <si>
    <t>La estrategia se desarrolla así: 194 IEO que cuentan con el servicio de la UAI, 62 IEO con estrategia de oralización (Fundación Óyeme), y 24 IEO con docentes de apoyo Municipio. Luego de realizar la respectiva depuración y cruce de base de datos el total es 217  IEO con estrategias de apoyo</t>
  </si>
  <si>
    <t>7.193 estudiantes corresponde a las beneficiadas por el programa UAI, 100 estudiantes  atendidos por la Fundación Óyeme, se han atendido 190 estudiantes con Educación virtual FUNC y 1.535 estudiantes matrícula discapacidad con Docente apoyo Municipio</t>
  </si>
  <si>
    <t>Del total de instituciones con estrategias de atención a población con discapacidad  son acompañadas  por la UAI Y  I.E de matrícula discapacidad con docente apoyo municipio, La UAI y Docentes de apoyo se cruzan en  instituciones educativas o alguna de sus sedes.</t>
  </si>
  <si>
    <t>A través del acompañamiento constante a las IE y a los Núcleos Educativos se ha venido fortaleciendo el proceso de implementación de estrategias etnoeducativas, proceso que ha permitido que a la fecha (junio 30) se tengan 186 IE con sus estrategias implementadas.</t>
  </si>
  <si>
    <t>Este indicador es calculado a partir de la realización del estudio de "Continuidad a la educación postsecundaria" que será finalizado en el cuarto trimestre del año.</t>
  </si>
  <si>
    <t>Los líderes estudiantiles fueron electos el 26 de marzo 2021. Entre el segundo y tercer trimestre del año los las IEO realizan las actividades necesarias para la construcción e implementación de los Planes de Transformación Sostenible</t>
  </si>
  <si>
    <t>Se avanza en la elaboración de guías temáticas y metodológicas, para iniciar y el trabajo de socialización inició a partir de mayo</t>
  </si>
  <si>
    <t>Dato de 2020 Fuente: Encuesta de Percepción de Ambiente Escolar, Secretaría de Educación de Medellín</t>
  </si>
  <si>
    <t>El dato reportado corresponde a 2019. Se está a la espera el valor definitivo para 2020 que es reportado por el MEN</t>
  </si>
  <si>
    <t>En 2020, el 75% de las Instituciones educativas oficiales obtuvieron el reconocimiento, en el segundo semestre inicia el proceso de selección para el reconocimiento 2021</t>
  </si>
  <si>
    <t>355 nuevos docentes formados en la experiencia "Ruta de Formación en Herramientas Microsoft 365". 88 en la experiencia "Desarrollo competencias TIC". Y 25 En la experiencia formativa "Robótica Educativa". Reporte a 31 de mayo de 2021</t>
  </si>
  <si>
    <t>Bajo el actual contexto se considera la opción de realizar las actividades de manera virtual. Se adelantó desde Mova la definición de intercambio y sus diferentes modalidades (misión de conocimiento, feria de conocimiento y muestra de conocimiento).</t>
  </si>
  <si>
    <t>Participaron en los programas de: Redes Educativas Mova y "Administra tu salón de clases con Classroom". Reporte a 31 de mayo de 2021</t>
  </si>
  <si>
    <t>La celebración del día del maestro se realizó el viernes 14 de mayo de manera virtual, además durante todo el mes se realizaron varias actividades para la participación de los docentes y directivos.</t>
  </si>
  <si>
    <t>En 2021 se han presentado las siguientes producciones en las áreas de: Robótica Educativa, Microsoft 365, Desarrollo de Competencias TIC producciones académicas y Ciencias naturales</t>
  </si>
  <si>
    <t>Se formalizaron alianzas entre la Secretaría de Educación y: El Jardín Botánico, Fac. Educación UdeA, Fundación Varkey, Intel, Fundación Glot, Comité de Rehabilitación de Antioquia, Cátedra SAS, Google Education e Illinois University.</t>
  </si>
  <si>
    <t>Teniendo en cuenta que la  infraestructura de la Ciudadela Universitaria Occidente no ha sido  entregada por la SEM a Sapiencia, no se tienen avances en este indicador.</t>
  </si>
  <si>
    <t>Este indicador es calculado a partir de la realización del estudio "Satisfacción de la comunidad académica con la ciudad como destino universitario" que será finalizado en el tercer trimestre del año.</t>
  </si>
  <si>
    <t>Aún no se ha presenta el cronograma de ejecución por parte del Ministerio de Educación Nacional y el Fondo de Financiamiento de la Infraestructura Educativa</t>
  </si>
  <si>
    <t>Continuamente se atienden las necesidades de mantenimiento,  denominados obras menores, que atienden mantenimientos preventivos, correctivos, urgencias y contingencias. También se ejecutan los mantenimientos de ascensores, poda, tala y rocería.</t>
  </si>
  <si>
    <t>ITM:84 CMA:27 PB:19</t>
  </si>
  <si>
    <t>El logro del indicador estará disponible toda vez que, culmine el proceso de cierre de semestre académico.</t>
  </si>
  <si>
    <t>ITM:71 CMA:2</t>
  </si>
  <si>
    <t>CMA: Fue concedida patente de invención mediante la Resolución N° 3539 del 3 de febrero de 2021 por parte de la SIC, para el "BLOQUE IMPERMEABLE DE ASFALTO RECICLADO COMPRIMIDO".</t>
  </si>
  <si>
    <t>Para el periodo aún no se registran proyectos apoyados, este proceso está en la evaluación y/o articulación para financiar proyectos de las IES adscritas al Municipio de Medellín.</t>
  </si>
  <si>
    <t>ITM: En procesos de acompañamiento con Minciencias para la creación de Spin off. CMA: Propuesta de Spin Off Bioteduk pendiente de formalización y registro. PB: Capacitación para creación y formalización de Spin Off ¡Bravo Lab!</t>
  </si>
  <si>
    <t>Se encuentra en etapa de diseño de la estrategia de intervención.</t>
  </si>
  <si>
    <t>Los cierres de los espacios por la pandemía del COVID-19 estuvieron durante la primera parte del año, para el corte se estaba reiniciando actividades de encuentro.</t>
  </si>
  <si>
    <t>Durante la primera parte del año las actividades que implicaran aglomeración de públicos estuvieron restringidas por causa de la pandemia.</t>
  </si>
  <si>
    <t>Para el segundo trimestre del año se reporta un avance acumulado del 38,63% dentro del cual se incluye la atención de 6 solicitudes para convenio de  exención de impuesto predial para BIC (4 convenios firmados); La asistencia técnica y jurídica a 5 proyectos estratégicos: 1) Asesoría sobre las posibles intervenciones en el Aeropuerto Olaya Herrera (BIC-N) y por ende el ajuste del PEMP vigente. 2) Asesoría para las adecuaciones en la Iglesia de Santa Elena, inmueble que hacía parte de la LICBIC del POT. 3) Asesoría técnica a la formulación del PEMP de la Macarena. 4) Asesoría técnica para el posible nuevo desarrollo en la Clínica Victoriana, localizada dentro del PEMP del barrio Prado. 5) Asesoría técnica para el posible nuevo desarrollo del Edificio del Concejo Nacional de la Judicatura, a localizar dentro del Conjunto Arquitectónico del Centro Administrativo La Alpujarra, incluido en la LICBIC del POT. Además de lo anterior y no contabilizado en el indicador, se informa la atención a 51 solicitudes de revisión de proyectos de intervención en bienes y/o zonas patrimoniales y la respuesta a 75 solicitudes de conceptos técnicos normativos sobre bienes y/o zonas patrimon</t>
  </si>
  <si>
    <t>Se inauguró la primera exposición "Medellín de Calles y Gentes, fotografía de Juan Fernando Ospina". Se viene avanzando con la estrategia de diseño de los contenidos patrimoniales interactivos y demás experiencias expositivas programadas para los meses de septiembre, octubre y diciembre.</t>
  </si>
  <si>
    <t>Se tienen programados 8 ejercicios de identificación durante el segundo semestre de 2021; Se viene consolidando convenio con la Universidad San Buena Ventura para proyecto de inventario y cualificación de LICBIC</t>
  </si>
  <si>
    <t>Se encuentra en diseño.</t>
  </si>
  <si>
    <t>Corte Junio 30  de 2021: No se presenta avance físico</t>
  </si>
  <si>
    <t>En etapa de contratación.</t>
  </si>
  <si>
    <t>La semana del 5 al 10 de julio se empezarán actividades en territorio con NNAJ. El avance de indicador corresponde al proceso de formador de formadores adelantado durante el mes de Junio.</t>
  </si>
  <si>
    <t>Videos del Salón Málaga y en la revista Panorama se reservó un especial sobre la apuesta de Centro ConSentido, abordando las apuestas principales del actual Plan de Desarrollo 2020-2023.</t>
  </si>
  <si>
    <t>Estrategia "SigueteCuidando"; talleres de Prevención de Violencia y el Acoso Callejero en articulación con la Secretaría de las Mujeres; Quintero por Guayaquil; EntreLenguas; apertura del Centro Cultural Vásquez; Foro Cu4tro.Creo; Café con MAICC; Mesa de diálogo para la creación del Distrito Diverso y Medellín Despierta.</t>
  </si>
  <si>
    <t>Cifra preliminar con corte al 31 de mayo de 2021. La consolidación de la información es mes vencido.</t>
  </si>
  <si>
    <t>Información  con corte a 30 de junio de 2021.</t>
  </si>
  <si>
    <t>Informacion sobre el seguimiento a la implementacion del plan de accion de la PPSB de Medellin, con corte a 30 de junio de 2021.</t>
  </si>
  <si>
    <t>Información preliminar con corte a 30 de Junio de 2021. La información se reporta mes vencido, actualmente se esta procesandon los datos de Junio de 2021.</t>
  </si>
  <si>
    <t>Esta pendiente la aprobacion del plan estrategico en la mesa municipal de salud mental</t>
  </si>
  <si>
    <t>El contrato 46000895058 termino el 10 de mayo de 2021, se procedió con la proyección de un nuevo estudio previo toda vez que no se seguirán realizado las acciones dentro de Medellín me cuida. Se encuentra en curso el proceso de contratación del equipo de participación social. Se adelantó la ruta de Presupuesto participativo con un profesional de la secretaria.</t>
  </si>
  <si>
    <t>Inicio ejecuciòn-plan de trabajo  MMCS para la implementaciòn de las intervenciones colectivas de la RIA materno perinatal Res 3280/2018: Información, comunicación, sensibilizacióon y educación, parcialmente: conformación y fortalecimiento de redes familiares, sociales y comunitarias, Salas amigas de la familia lactante (valorar necesidad de modificaciòn alcontrato)  Suprvisión en los servicios de urgencias de las IPS sobre la implementación del triage obstetrico, Gestión con las EAPB en la implementación del plan de trabajo de cierre de brechas, reuniones mes de junio de seguimiento en la RIA con EAPB-IPS, CIGA, aplicativo en linea para apoyar la gestion del curso de preparación para la maternidad y la paternidad, salud mental perinatal, oferta de red prestadora segun la demanda enfasis en oferta de servicio de planificación familiar y preconcepcional, atención segura de la gestante y el RN.- Seguridad del paciente. Se focaliza para plan de mejoramiento al 80% de las EAPB que afectan el indicador de mortalidad materna y perinatal.  ReunMonitoreos y retroalimentaciòn a EAPB sobre ejecución del curso de cuidado integral al binomio madre hijo. Visitas de campo a IPS de SURA, Saludtotal, SAVIA y PPNA. (al programa prenatal)</t>
  </si>
  <si>
    <t>Logro año 2020 Fuente DANE, cifras preliminares. Serán ajustados al cierre de bases de datos DANE, se espera para la segunda semana de diciembre de 2021.</t>
  </si>
  <si>
    <t>Logro año 2020 Fuente DANE, cifras preliminares. Indicador "No disponible" dado que su periodicidad es anual debido a que para su cálculo se debe contar tanto con la morbilidad como la mortalidad del evento y está última es generada por DANE en forma anual.</t>
  </si>
  <si>
    <t>Cobertura de afiliación al SGSSS con corte al 30 de junio de 2021. Afiliados al régimen contributivo y subsidiado con relación a proyección de población DANE</t>
  </si>
  <si>
    <t>Cifra preliminar con corte al mes de mayo de 2021. La consolidación de la información es mes vencido.</t>
  </si>
  <si>
    <t>no hay avances sobre lo reportado. Para 2021 no se programo meta</t>
  </si>
  <si>
    <t>Corresponde al avance en telesalud que se soporta en la ejecucion de 2 contratos y el desarrollo del evento del webinar en transformación digital.</t>
  </si>
  <si>
    <t>El porcentaje corresponde a la operación de la unidad de gestión de la información y el conocimiento con corte a junio de 2021.</t>
  </si>
  <si>
    <t>Corresponde a la implementación y operación de la solución omnicanal Bot, que funciona actualmente a través del 123 opción 1 y los seguimientos y acompañamiento al ciudadano a través de Medellín me cuida, se seguirá garantizando la operación de dicha plataforma. la plataforma PYMS  ya se encuentra en etapa de estabilización en las herramientas tecnologicas de la Alcaldía de Medellín.</t>
  </si>
  <si>
    <t>El cumplimiento es bajo, ya que no ha iniciado el contrato de Tomarnos el mundo,   que aporta mas a la implementacion de las acciones de la estrategia del primer consumo</t>
  </si>
  <si>
    <t>No existe disponibilidad presupuestal hasta el momento</t>
  </si>
  <si>
    <t>se realizan visitas a las 102 ips programadas inicialmente con el recurso disponible</t>
  </si>
  <si>
    <t>El 78% de establecimientos priorizados corresponde a 4434 establecimientos, correspondiente a : 1725 auditorias +477 muestreos de alimentos + 2132 especios libres de humo.                          En enero de realizaron 502 establecimientos y 502 espacios libres de humo, pero con el contrato que venia desde el año anterior. En febrero se realizaron 512 visitas y 512 espacios libres de humo, pero con el contrato que venía del año anterior , En marzo se ejecutaron 43 visitas y 43 espacios libres de humo, corresponden a 27 expendios de carne, 14 hogares geriatricos, 2 grandes superficies.  Abril: se realizaron 192 visitas, en las que se verifica espacios libres de humo, corresponden a 8 expendios de carne, 8 hogares geriatricos, 172 protocolos de seguridad. estas visitas son del contrato 2020, para 2021 no se ha realizado contrato.para 2021 no se ha realizado contrato.</t>
  </si>
  <si>
    <t>Se esta en la etapa contractual, para 2021 se tiene proyectado su formulación e implementación en un 40  %</t>
  </si>
  <si>
    <t>Cifras preliminares año 2021 fuente RUAF.</t>
  </si>
  <si>
    <t>Se  garantiza  la atención de primer nivel de complejidad a la Población Pobre No Asegurada- PPNA, según  las competencias del ente territorial, acorde a  la Ley 715 de 2001, mediante la oferta de los servicios de salud de la red pública de primer nivel y el reconocimiento del pago de las atenciones de urgencias a esta población, en otras IPS del Territorio Nacional.</t>
  </si>
  <si>
    <t>IPS con ejecucion evaluada= 83; alta= 40 (48%); media=11 (13%); baja=32 (39%). IPS con nivel adecuado de implementacion= 48%+13%= 61%. El logro a junio es el mismo del mes de mayo debido a que las actividades fueron entregadas en el informe del 8 de junio, fecha en la que los contratistas terminaron sus respectivos contratos. El resto del mes de junio no se realizaron más actividades pues fue un período en el que estuvieron sin contrato, a la espera de la firma del convenio con la U de A..</t>
  </si>
  <si>
    <t>Con el informe de conveniencia del proyecto, que sustento la capacidad instalada futura por parte del posible operador Metrosalud, se formuló el proyecto bajo metodología MGA. Se están analizando las siguientes opciones:  1. Adecuar el centro de salud de San Cristóbal donde actualmente funciona el hospital mental de Medellín.  2. Demoler el centro de salud de San Cristóbal y construir sobre este y otro predio aledaño el nuevo Hospital mental de Medellín.  3. Construir el nuevo Hospital mental de Medellín en el predio donde se pensaba construir el Hospital General del Norte.</t>
  </si>
  <si>
    <t>CT 4600085515: Para este periodo se presentó  un atraso de obra del 20% debido a los bloqueos que se han presentado por las marchas, que conlleva a escases de materias primas e insumos. II FASE o Convenio 4600077733 - 99% III FASE o Contrato 4600085515 - 60% A partir del presente informe se presentara un avance general con base a las dos últimas fases. Avance general programado: 88 % Avance general ejecutado: 75.6 %</t>
  </si>
  <si>
    <t>Se firmó el contrato interadministrativo No 4600090231 con la EDU para la etapa de estudios y diseños por un valor de $1.000.000.000 con fecha de fin del 31/12/2021. A corte del mes de junio el contratista presento el anteproyecto arquitectonico para continuar con el proyecto definitivo.</t>
  </si>
  <si>
    <t>se fortalecio finacieramente a metrosalud con 5.000.000.000</t>
  </si>
  <si>
    <t>El aumento se presenta debido a la buena convocatoria para la participación de los usuarios</t>
  </si>
  <si>
    <t>Aún no se han desarrollado los diferentes eventos deportivos los cuales permiten mayor avance en el cumplimiento de la meta</t>
  </si>
  <si>
    <t>Logro año 2020 Cifras preliminares. Fuente: Vigilancia Epidemiológica - NACER</t>
  </si>
  <si>
    <t>El proceso se encuentra en fase precontractual con el Departamento de Farmacia de la Universidad Nacional de Bogotá. No obstante, se ha avanzado en la elaboración de estudios previos, presupuesto y análisis del sector. Para la elaboración de este ocumento se llevará acabo un diagnóstico de las sustancias psicoactivas circulantes, sus contenidos y riesgos químicos en la población joven.</t>
  </si>
  <si>
    <t>Se avanza con el proceso de articulación entre la Secretaría de Juventud y los centros de bienestar universitario de las Instituciones de Educación Superior. Se concretan acciones para los próximos meses con la Fundación Universitaria María Cano para la realización de diferentes acciones en miras a la mitigación de riesgos y daños por conducta de consumo.</t>
  </si>
  <si>
    <t>Se ha avanzado en los diferentes espacios de abordaje subjetivo y de escucha desde el campo de las ciencias sociales y humanas con Instituciones Educativas  de la zona 1 de la ciudad de Medellín, de igual forma se ha logrado atender de forma efectiva las necesidades en salud mental individuales de diferentes jóvenes de la ciudad que han requerido ser escuchados desde el acompañamiento profesional. Se comienza nuevamente a realizar atención individual en los espacios del Escuchadero en el sistema metro y se realizaron acciones de acompañamiento en eventos de ciudad como la Cumbre de Empleo Juvenil.</t>
  </si>
  <si>
    <t>A la fecha no se registra avance del indicador, no obstante, se identifica el marco de la Semana de la Juventud como uno de los espacios para la realización de los encuentros de ciudad para la mitigación del riesgo y el daño por conducta de consumo de sustancias psicoactivas.</t>
  </si>
  <si>
    <t>Se realizaron diferentes activaciones territoriales y espacios grupales para el abordaje y atención de consumidores habituales en mitigación de riesgo y daño por conducta de consumo.</t>
  </si>
  <si>
    <t>Este indicador se implementa mediante la ejecución de 3 estrategias: Juventudes tejedoras, Más que noventa minutos y agentes protectores formados por el SATMED. Gracias a la articulación y optimización de recursos entre estos 3 proyectos se han atendido y formado 65 jóvenes a 30 de junio así: 45 jóvenes formados en liderazgos por Más que 90 minutos y 20 jóvenes acompañados de forma integral por Juventudes Tejedoras.</t>
  </si>
  <si>
    <t>Para la atención de las juventudes que hacen parte de este proceso, se firmó acta de inicio con el operador Ciudad Don Bosco el pasado 5 de mayo. Desde la firma del contrato, se han realizado diferentes actividades de ejecución del contrato que permitirán dar inicio a la atención de los jóvenes, entre las cuales se resaltan: la selección y contratación del personal y la formulación de la estrategia de acompañamiento individual que se encuentra en proceso. Adicionalmente, se continua llevando a cabo el proceso de identificación de las juventudes que será parte del proyecto.  En el mes de junio se dio inicio al proceso de acompañamiento de jóvenes para prevenir la vulneración de sus derechos y libertades llevando una atención de 156 jóvenes.</t>
  </si>
  <si>
    <t>Durante el período comprendido entre el 01/01/2021 y el 30/06/2021 se han registrado 58 alertas correspondientes a jóvenes entre los 14 y 28 años en el SATMED; de estas, 12 han logrado ser cerradas, lo que corresponde a una atención efectiva del 20,7%.</t>
  </si>
  <si>
    <t>No se registra avance para este periodo, toda vez que el proceso contractual para la formación de agentes protectores se adjudicó con la Resolución SSS202150075117 del 30 de junio del 2021 "Por el cual se adjudica el proceso de selección abreviada de menor cuantía N° 9614160, cuyo objeto es: Desarrollar acciones de formación a agentes protectores en alertas tempranas de las problemáticas priorizadas por el SATMED". Se espera reportar avance a partir del próximo mes"</t>
  </si>
  <si>
    <t>se tiene fecha estimada de comienzo de ejecución física el 10 de julio. El esquipo se encuentra en preparación, planeación e identificación de beneficiarios</t>
  </si>
  <si>
    <t>En el mes de junio inició la implementación de las activaciones territoriales del proyecto Mas Que 90 Minutos. En este sentido se espera que para el 2021 se realicen 10 activaciones. La primera de ellas se llevó a cabo este mes en la Comuna 11 - Laureles, con la red de venteros del estadio en el marco de la reactivaciones económica y social de la ciudad.</t>
  </si>
  <si>
    <t>Durante el período comprendido entre el 01/01/2021 y el 30/06/2021 se han registrado 18 alertas correspondientes a jóvenes entre los 14 y 28 años en el SATMED con necesidades en materia de salud; de estas, 2 han logrado ser cerradas, lo que corresponde a una atención efectiva del 11,11%.</t>
  </si>
  <si>
    <t>Se ha superado la meta para el 2021 acordada en 460.000 orientaciones efectivas debido a la sinergia lograda al interior de la Secretaría de la Juventud, posicionando la plataforma colaborativa Medellín Joven como el espacio acordado para divulgar las oportunidades, servicios, actividades, oferta y rutas de atención para la población joven; las alianzas con distintos actores claves han permitido referenciar a Medellín Joven como el espacio idóneo para que las juventudes se informen y le pregunten al Estado. Las diversas tácticas cómo orientaciones vía WhatsApp, envío de correos masivos y la divulgación de oportunidades en distintos escenarios digitales y presenciales, han permitido que la población que busca oportunidades,identifique que Medellín Joven puede aportar a lograr su deseo, ya sea en la consecución de una oportunidad educativa, laboral, artística, recreativa o deportiva. La meta se supera gracias a la articulación interna con Secretarías como Inclusión Social y la Unidad de Víctimas. Pasamos de brindar 64 orientaciones presenciales en el 2020, a 227, lo que representa un incremento de superior al 300%."</t>
  </si>
  <si>
    <t>A la fecha 4811 jóvenes reportan acceso efectivo a la oferta.</t>
  </si>
  <si>
    <t>El proceso se  encuentra  en alistamiento previo a la implementación de convocatoria a jóvenes de la primera estrategia metodológica del Seminario de comunicación juvenil. Se reafirma que en el  presente año, se definió el concepto de MEMORIAS – MEDIOS SOBRE LOS MEDIOS.</t>
  </si>
  <si>
    <t>Se avanzó en el desarrollo de las estrategias que conforman la programación de "Semana de la Juventud 2021 – Osadías" con el acompañamiento técnico de cada uno de los programas y proyectos de la Secretaría. Se espera vincular desde un enfoque territorial los espacios de socialización y  llegar hasta los territorios con una estrategia que cubra las 6 zonas urbanas y los 5 corregimientos de la ciudad. El marco de Parada Juvenil de la Lectura, será escenario para las audiciones a las propuestas preseleccionadas de  la  convocatoria de artistas de la Semana de  la Juventud.</t>
  </si>
  <si>
    <t>Se ha avanzado en las propuestas de activación territorial como una oportunidad de agenciamiento, situado de acuerdo con los factores de riesgo juveniles que serán abordados con base a los diagnósticos entre el equipo de agentes de cuidado y los demás proyectos de la secretaría.</t>
  </si>
  <si>
    <t>Actualmente fue lanzada la convocatoria de artistas de la Semana de la Juventud 2021 como la estrategia de vinculación de grupos artísticos y culturales vinculados a la Agenda Joven y que tienen enfoque diferencial. La estrategia de la convocatoria de artistas de la Semana de la Juventud 2021 busca vincular 25 propuestas en total de las cuales se espera una participación de propuestas con enfoque diverso.</t>
  </si>
  <si>
    <t>Desde los proyectos asociados al Programa Hábitat Joven todavía no se han iniciado los ciclos formativos y acciones que permiten el cumplimiento del indicador, pues se trata de procesos que permitirán la generación de capacidades para estos jóvenes durante el segundo semestre del año. Por su parte, para el proyecto Medellín en la Cabeza, ya se tiene definido el operador 2021 que será el Museo Casa de la Memoria, mientras que para el proyecto Seres del Agua, aún no se cuenta con esta información, ya que el proceso continua en etapa precontractual mediante proceso de selección abreviada.</t>
  </si>
  <si>
    <t>El proyecto será operado por el Museo Casa de la Memoria. La convocatoria inició el pasado 7 de julio y se ha avanzado junto con el equipo en el diseño los dos primeros recorridos por el centro de Medellín que culminarán en el evento de inauguración del proyecto. Una vez comience la ejecución de los recorridos y la formación a mediadores será posible reportar avance en el indicador. Los 1.315 jóvenes participarán de los procesos de formación y recorridos que se desarrollarán de manera mixta (estrategia virtual y presencial).</t>
  </si>
  <si>
    <t>Este avance corresponde a las acciones que se han desarrollado desde el Programa Hábitat joven en territorios rurales que benefician a población joven (taller Seres del Agua y activaciones territoriales en los corregimientos de Santa Elena, Altavista  y San Antonio de Prado). Desde otros proyectos aún no se ha iniciado la ejecución puntual que permita inscribir a beneficiarios jóvenes de los corregimientos en el SIBIS, pero se espera que todas las actividades que se desarrollarán durante el segundo semestre del año den cuenta del cumplimiento de este indicador.</t>
  </si>
  <si>
    <t>Las personas formadas y acompañadas se han vinculado a las activaciones territoriales realizadas en San Antonio de Prado, San Cristóbal y Altavista, así como los talleres de Seres del Agua realizados con estudiantes del Politécnico Jaime Isaza Cadavid, la Escuela de DDHH de Santa Elena y grupos de jóvenes de Altavista en las microcuencas Morro Corazón y El Manzanillo. En los diferentes espacios se realizó una promoción de temáticas asociadas a la protección y el cuidado del agua.</t>
  </si>
  <si>
    <t>Se han caracterizado los grupos ambientales juveniles con el propósito de hacer una planeación con base en las necesidades de las juventudes y se han venido acompañando algunas acciones puntuales que permiten su fortalecimiento, como es el caso del Grupo Ares en la Ciudadela Nuevo Occidente corregimiento de San Cristóbal, donde las y los jóvenes hacen uso del material reciclado para construir moda sostenible y activar la economía circular.</t>
  </si>
  <si>
    <t>Dentro del proyecto Seres del Agua se estableció que se deberá realizar un evento de cierre del proceso que integre la certificación de las personas participantes, contenidos audiovisuales del proceso formativo y los recorridos desarrollados y experiencias significativas de las y los jóvenes. Dentro del proyecto Medellín en la Cabeza se estableció que se deberá desarrollar un evento rural virtual o presencial dependiendo de las condiciones y normatividad del contexto del COVID- 19.</t>
  </si>
  <si>
    <t>Entre el 01/01/2021 y el 30/06/2021 se ha registrado 1 alerta de jóvenes con necesidades en vulnerabilidad económica, la cual se encuentra con la gestión finalizada, lo que corresponde a una atención efectiva del 100%.</t>
  </si>
  <si>
    <t>Actualmente, el proceso precontractual que permitirá el "fortalecimiento de las Unidades de Autoabastecimiento para la prevención económica juvenil", avanza con el apoyo de la Secretaría de Suministros y Servicios mediante un proceso de selección abreviada. Se espera sea adjudicado para la primera semana de agosto.</t>
  </si>
  <si>
    <t>Se realizó un Mercado Joven en el marco de la "Cumbre del Empleo Joven", en la cual participaron 34 jóvenes emprendedores de la Ciudad, aportando con ello al cumplimiento de la línea de trabajo del proyecto denominada "Acceso a Mercados".  Igualmente, avanza el proceso precontractual para la ejecución de 3 diplomados en los cuales se espera beneficiar 150 jóvenes, con estos se aportará en la línea de trabajo del proyecto denominado "Formación del Talento Humano"</t>
  </si>
  <si>
    <t>El porcentaje de avance se mantiene mediante la contratación del equipo que hace parte de la unidad institucional: Unidad estratégica de seguridad económica juvenil. Este proceso se llevó a cabo mediante el contrato interadministrativo con la Facultad Nacional de Salud Publica de la Universidad de Antioquia. Se contrataron 3 profesionales universitarios, 1 tecnólogo y 2 técnicos. En adelante se realizarán acciones para la ejecución del plan operativo de la construcción de la unidad y se vinculará un profesional faltante.</t>
  </si>
  <si>
    <t>La operación del Subsistema Institucional del Sistema Municipal de Juventud durante el 2021, se ha materializado a través del desarrollo de dos de las cinco sesiones del Comité Técnico Municipal de Juventud programadas así: 19 de marzo y 21 de mayo.</t>
  </si>
  <si>
    <t>Durante el periodo no se llevaron a cabo nuevas acciones de intervención con enfoque diferencial. Se avanzó en la planeación de las 6 acciones que se realizarán a lo largo del año y se desarrollaron reuniones con actores externos e internos de la Secretaría sobre el enfoque de personas migrantes.</t>
  </si>
  <si>
    <t>Para el mes de junio no se reporta avance en el indicador, toda vez que los jóvenes participantes del proceso formativo se encuentran en la fase de finalización del módulo 1: "Planeación y gestión pública: instrumentos y procesos". Una vez se culmine con el proceso completo, se procederá con el registro del beneficio en SIBIS.</t>
  </si>
  <si>
    <t>Durante este periodo de ejecución del proyecto Clubes Juveniles, se conformó el equipo de trabajo, se realizó la primera mesa técnica y las jornadas de inducción al equipo, donde se presentó la propuesta Clubes Juveniles 2021, los programas y proyectos de la Secretaría de la Juventud y se establecieron acciones de articulación para generar las respectivas sinergias  en la proyección territorial.  Adicionalmente, se inició el proceso de  revisión de documentación del proyecto( diagnósticos, evaluaciones e informes, estudios previos, bases de datos, formatos, instrumentos de seguimiento y evaluación entre otros), así como la formulación del plan de trabajo del proyecto, diseño de propuestas y cronogramas de todos los componentes. De igual manera, se inició el proceso de convocatoria telefónica a la base de datos de los Clubes Juveniles que venían desde el 2020,  donde se les informó sobre el inicio del proyecto y se les invitó a inscribirse y participar. Para tal fin, se avanzó en el diseño de la imagen del proyecto, piezas comunicacionales y diseño del formulario de inscripción para la convocatoria.</t>
  </si>
  <si>
    <t>Debido a las alteraciones de orden público fue necesario cerrar la Casa de Justicia del Bosque; equipamiento de ciudad en el cual está ubicado el CEG de la comuna 4. Por esta razón se reportan con corte al 30 de junio, tres CEG (CEG móvil, CEG de la UVA Sin Fronteras y CEG principal).</t>
  </si>
  <si>
    <t>Se reportan 35 activaciones por la salud y los derechos sexuales y reproductivos realizadas en las distintas comunas y corregimientos (acciones de movilización social). Adicionalmente, en el mes de junio se dio inicio a cinco (5) estrategias de formación y sensibilización dirigidas a personal de Unidades hospitalarias, EAPB´s e IPS: 1. Diplomado en derechos sexuales y reproductivos; 2. Curso de Aspectos Legales del derecho a la IVE; 3. Curso de atención integral a la IVE. 4. Curso sobre Causa Justa por el derecho a la IVE, y 5. Curso de Atención Integral a la IVE (asistencia técnica)</t>
  </si>
  <si>
    <t>Se reportan 59 microsesiones en el tema de masculinidades corresponsables y no violentas, en las cuales han participado 611 hombres.</t>
  </si>
  <si>
    <t>Se suscribó convenio de asociación el 4 de junio de 2021.</t>
  </si>
  <si>
    <t>El proceso contempla  4 asseorías a cada institución educativa y a la fecha no se han culminado, para poder reportar.  Por el paro nacional al que se sumaron las/os docentes se han tenido que  reprogramar algunas asesorias, retrasando el proceso</t>
  </si>
  <si>
    <t>Se reporta el número de mujeres asesoradas mediante acciones de orientación, consejería, sensibilización y acceso a servicios de salud y derechos sexuales y reproductivos.</t>
  </si>
  <si>
    <t>El porcentaje es inferior al 30% porque aún está en proceso la adquisición de insumos de gestión/higiene mesntrual para más de 3000 mujeres. Con corte al siguiente reporte del Plan de Acción aumentará la meta.</t>
  </si>
  <si>
    <t>El proceso contempla  4 asesorías a cada institución educativa y a la fecha no se han culminado, para poder reportar.  Por el paro nacional al que se sumaron las/os docentes se han tenido que  reprogramar algunas asesorias, retrasando el proceso</t>
  </si>
  <si>
    <t>El contrato esta en la etapa precontractual</t>
  </si>
  <si>
    <t>Los talleres se iniciaron el 1  de junio del 2021</t>
  </si>
  <si>
    <t>La ejecución del contrato inició en  junio del 2021</t>
  </si>
  <si>
    <t>Se ha entregado el estímulo a 2238 madres</t>
  </si>
  <si>
    <t>El contrato esta en la etapa contractual</t>
  </si>
  <si>
    <t>El proceso se publica en en el mes de  julio 2021</t>
  </si>
  <si>
    <t>El convenio inicia en el mes de julio 2021.</t>
  </si>
  <si>
    <t>El logro corresponde a la última medición disponible para el año 2020. La medición del indicador se hace a través de la Encuesta de Calidad de Vida que realiza anualmente el Departamento Administrativo de Planeación. El reporte para el año 2021 se realizará una vez sean entregados los resultados.</t>
  </si>
  <si>
    <t>Aún no comienzan las atenciones de este proyecto. Debido al desabastecimiento y aumento en los costos por el paro nacional, el operador no ha empezado con la distribución de paquetes alimentarios. Se espera comenzar con las atenciones a mediados del mes de julio.</t>
  </si>
  <si>
    <t>Durante el mes de junio se atendieron 796 personas nuevas con paquetes alimentarios de emergencia, para un total de 221.383 personas atendidas con complementación alimentaria durante el primer semestre del año 2021.</t>
  </si>
  <si>
    <t>A junio se han entregado 2973 paquetes alimentarios a personas víctimas del conflicto armado incluidas, atendas en emergencia humanitaria</t>
  </si>
  <si>
    <t>Durante el mes de junio no se atienden escolares nuevos con complementación alimentaria.  Se continúan atendiendo los 220.587 niños, niñas y adolescentes con paquetes alimentarios de ración para preparar en casa, por motivo de la pandemia.</t>
  </si>
  <si>
    <t>En etapa de planeación y gestión de recursos que permitan la operativización de acciones que aporten a este indicador.</t>
  </si>
  <si>
    <t>A junio se han beneficiado 203 victimas mediante la entrega de temporalidad por Banco de Bogota</t>
  </si>
  <si>
    <t>En el año registran 835 personas en albergue, 472 con recursos del 2021, 175 desde albergue de habitante de calle y 297 desde albergue emergencias. Con recusos del 2020 se registra la atención de 207 personas en albergue habitante de calle y 156  con albergue emergencias, además se continúa con atención de 205 cupos albergue habitante de calle y  66 cupos albergue de emergencias.</t>
  </si>
  <si>
    <t>En lo corrido del año, 66.486 personas se han beneficiado de transferencias monetarias no condicionadas. En la actualidad está en curso los trámites para la realización del segundo ciclo de pagos, en el que se proyecta beneficiar a 73.139 familias con renta básica.</t>
  </si>
  <si>
    <t>Durante el mes de junio continúan las capacitaciones en hábitos alimentarios y estilos de vida saludables, con la participación de 10.362 nuevas personas capacitadas, para un total de 33.423 en lo que va corrido del año.</t>
  </si>
  <si>
    <t>Información preliminar con corte a abril de 2021. La información se reporta mes vencido, actualmente se esta procesando los datos de mayo de 2021.</t>
  </si>
  <si>
    <t>La información se reporta mes vencido, actualmente se esta procesando los datos de mayo de 2021.</t>
  </si>
  <si>
    <t>De acuerdo a los cálculos realizados con base en la Gran Encuesta Integrada de Hogares, la medición oficial de la Tasa de trabajo infantil para Medellín - año 2020- corresponde a 1,51. Con relación al primer semestre del año 2021 se realizaron acciones para la prevención y protección frente al trabajo infantil a través de recorridos de identificación de la problemática, atención en territorio, el acompañamiento psicosocial, la activación de rutas de atención, acercamiento de oferta institucional y acciones pedagógicas para promover la corresponsabilidad y la protección.</t>
  </si>
  <si>
    <t>Logro corresponde a última medición dispobible.</t>
  </si>
  <si>
    <t>Durante  el segundo trimestre del año  se da  continuidad a los procesos de atención a traves de las asesorías y orientación relacionadas con acercamiento a la oferta institucional,  activación de rutas para población étnica, atenciones desde la móvil indígena,  acompañamiento a la minga indígena, procesos de formación en etnoeduación y transversalización del enfoque étnico con acciones en territorio a traves de instituciones educativas y diferentes dependencias de la Administración Municipal y acompañamiento organizacional a cabildos indígenas y Concejo Municipal Afrodescendiente.</t>
  </si>
  <si>
    <t>Logro corresponde al último dato disponible (2018)</t>
  </si>
  <si>
    <t>Para reducir las condiciones de vulnerabilidad de niñas, niños y adolescentes se realizaron gestiones en el marco de la vida saludable, desarrollo de pontenciales, construcción de ciudadanía y el fortalecimiento personal y familiar a través de los diferentes procesos de atención e instituciones de protección.</t>
  </si>
  <si>
    <t>Desde instituciones de protección y procesos de atención se realizó acompañamiento psicosocial, atención en territorio, acercamiento de rutas de atención y oferta institucional para la garantía de derechos, conservando las medidas de bioseguridad. Se desarrollaron acciones pedagógicas para prevenir riesgos como maltrato, trabajo infantil, consumo de SPA violencias sexuales y ESCNNA.</t>
  </si>
  <si>
    <t>Continuamos con el fortalecimiento de las organizaciones y Colectivos LGBTI, 21 de ellas inciaron proceso en el año 2020 y dos más en febrero de este año.</t>
  </si>
  <si>
    <t>En lo corrido del año hemos atendido 202 personas LGBTI con acciones afirmativas, brindando asesorías jurídicas, talleres de fortaleciento LGBTI, talleres de sensibilización, feria de servicios y encuentros barriales.</t>
  </si>
  <si>
    <t>El proyecto que movilizará este indicador no ha iniciado ejecución de actividades en el 2021.  Se avanza en un segundo proceso precontractual, ya que en una primera convocatoria se declaró desierta.</t>
  </si>
  <si>
    <t>Se reporta el número de personas beneficiadas (sin duplicados), para un total de 64.556 correspondientes a los servicios de promoción del envejecimiento digno. 4.000 de Asambleas gerontológicas, 45.252 del Servcio de Atenciones en Amautta, 2.251 de Centros Vida Gerontológicos y 13.053  de Servicio Exequial. Durante a vigencia 2020, se sobrepasa la meta debido a la rotación en los servicios, por motivos como fallecimiento y la alta demanda de postulaciones para el programa de Colombia Mayor, en el marco de la declaratoria de emergencia por Covid- 19. Lo cual implicó un aumento en el servicio exequial y atenciones en AMAUTTA.</t>
  </si>
  <si>
    <t>Se reporta el número de personas beneficiadas (sin duplicados), para un total de 2.058 correspondientes a los servicios de asistencia a personas mayores en riesgo social. 1.284 - correspondientes a Red de Hogares Gerontológicos, 302 - correspondientes a Colonia Belencito, 467 - correspondientes a Dormitorio Social, 5 - correspondientes a Familias cuidadoras.</t>
  </si>
  <si>
    <t>Los encuentros académicos intergeneracionales en Colonia Belencito, se proyectan para el mes de julio de 2021.</t>
  </si>
  <si>
    <t>Durante el primer semestre del año se avanza en la implememtación de estrategias de transversalización del enfoque étnico diferencial y etnoeducación  y se continúa con el proceso de acompañamiento psicosocial, activación de rutas y acercamiento a la oferta institucional. Se avanza en la etapa precontractual para dar inicio a la operación con recursos 2021.</t>
  </si>
  <si>
    <t>Se da continuidad a las atenciones y asesorías psicosociales a población indígena y acciones de atención y activación de rutas a través de la móvil  indígena, se avanza en el fortalecimiento organizacional y acompañamiento a través de activación de rutas, acercamiento a la oferta y apoyo logístico a la Minga indígena que llegó en el mes de mayo a la ciudad.  Se avanza en la etapa precontractual para dar inicio a la operación con recursos 2021.</t>
  </si>
  <si>
    <t>De nuevo se reitera que la fecha Metroparques no ha recibido las indicaciones precisas de como sería la asignación de los recursos, toda vez que historicamente se hace a través de alguna de las Secretarias del Ente Central, razón por la cual no se ha iniciado la ejecución de estos importantes proyectos.</t>
  </si>
  <si>
    <t>Se desarrollaron encuentros de animación sociocultural, fortaleciendo los procesos de promoción y prevención a través de la articulación con líderes comunitarios. Se fortalecieron la conformación de los grupos, brindando acompañamiento psicosocial y familiar para la mitigación de los riesgos.</t>
  </si>
  <si>
    <t>*Brigada integral interinstitucional: Cerro La Asomadera, Barrio Boston, Prado Centro, Av Greiff, Parque de las Luces, Quincalla  - Minorista, Chagualo. *Brigada de diagnóstico: Las Palmas, Prado Centro, Villanueva, Guayaquil, Chagualo,  Boston, Colón,  Bomboná 1,  Prado Centro  y  Las Palmas. *Brigada de alistamiento: Perpetuo Socorro, Prado Centro.</t>
  </si>
  <si>
    <t>A través de instituciones de protección y procesos de prevención y atención se  brindó atención psicosocial, acompañamiento familiar y se realizaron las gestiones para la activación de rutas de atención para el restablecimiento de derechos por parte de la autoridad competente frente a casos de riesgo y uso, utilización y vinculación de NNA. El 100% corresponde a 203 NNA atendidos.</t>
  </si>
  <si>
    <t>Se cuenta con atención en el marco de procesos administrativos de restablecimiento de derechos en instituciones de protección especializadas en este tipo de vulneración, promoviendo habilidades para la vida, brindando herramientas para la construcción de un proyecto de vida con nuevas oportunidades que mejoren sus condiciones. El 100% corresponde a la intervención integral de 40 NNA.</t>
  </si>
  <si>
    <t>Se llevó a cabo la jornada de postulación a los proyectos de Discapacidad 2021, entre el 15 de febrero y el 12 de marzo. Se adicionaron recursos de la vigencia 2021 con los cuales se han atendido 610 personas a través de los servicios Ser Capaz en Casa y Acompañamiento Psicosocial a Cuidadores del Equipo de Discapacidad. Se ejecutaron actividades de planeación para el desarrollo de las etapas precontracuales de los proyectos 2021.</t>
  </si>
  <si>
    <t>Se llevó a cabo  la jornada de postulación a los proyectos de Discapacidad 2021, iniciando el 15 de febrero con el proceso de inscripción virtual, con acompañamiento telefónico y presencial en casos particulares,  circulación de instructivos y piezas comunicacionales con lenguaje accesible y finalizó el 12 de marzo. Se adicionaron recursos de la vigencia 2021 con los cuales se han atendido 357 personas a través del servicio de orientación y seguimiento. Se avanza en la ejecución de actividades de planeación para el desarrollo de las etapas precontracuales de los proyectos 2021.</t>
  </si>
  <si>
    <t>En lo corrido del año se registran la atención básica de 5.221 ciudadanos habitantes de y en calle, de estas 3.087 con recursos de 2021. Con recusos del 2020 se registra la atención básica de  2.134 ciudadanos habitantes de y en calle.</t>
  </si>
  <si>
    <t>En el primer semestre 2021, se registran 400 personas atendidas, 141 con recursos del 2021; 33 de semi-abierto (Prado) y 108 al componente cerrado (Granja).</t>
  </si>
  <si>
    <t>En el año se registran  285 personas atendidas con discapacidad fisica y/o trastorno mental; de estas, 17 fueron atendidas  con recursos del 2021  y 268 personas  con recursos del 2020. Además se continúa con la atención de 270 cupos permanentes.</t>
  </si>
  <si>
    <t>Se llevó a cabo  la jornada de postulación a los proyectos de Discapacidad 2021, la cual inició el 15 de febrero con el proceso de inscripción virtual, con acompañamiento telefónico y presencial en casos particulares,  circulación de instructivos y piezas comunicacionales con lenguaje accesible y finalizó el 12 de marzo. Se adicionan recursos de la vigencia 2021 con los cuales se han atendido 967 personas a través de los servicios Ser Capaz en Casa, Acompañamiento Psicosocial a Cuidadores y Orientación y Seguimiento del Equipo de Discapacidad; por último, se logra un avance acumulado del 15% con repecto al porcentaje proyectado para la vigencia 2021  (y 25% acumulado considerando el 10% de avance del año 2020) para la implementación y seguimiento de la Política Pública para la Inclusión de las Personas con Discapacidad. En el año 2021 se ha avanzado un 36% con relación a las acciones que contribuyen al desarrollo del informe de monitoreo y seguimiento. Se avanza en la ejecución de actividades de planeación para el desarrollo de las etapas precontracuales de los proyectos 2021.</t>
  </si>
  <si>
    <t>Hemos atendido con acompañamiento familiar 46.978 hogares, de estos, 4.287 inician por primera vez proceso de acompañamiento en el año 2021.</t>
  </si>
  <si>
    <t>A través de los Centros Integrales de Familia (CIF) se han beneficiado con atención psicosocial individual, familias y grupal y acercamiento de oportunidades a 5964 personas.</t>
  </si>
  <si>
    <t>Durante el primer semestre beneficiamos 583 familias y sus integrantes con la sensibilización y restablecimiento de vínculos en los contextos familiares, sociales y comunitarios.</t>
  </si>
  <si>
    <t>Con corte al 30 de junio, a través de la Escuela para la Inclusión se han beneficiado 64 personas con formación para el fortalecimiento de competencias básicas, ciudadanas y laborales.</t>
  </si>
  <si>
    <t>El plan de transversalización para la atención de la población afro, con discapacidad y personas mayores, avanza en su construcción y consolidación a través de un trabajo articulado con las diferentes dependencias.</t>
  </si>
  <si>
    <t>A través de la estrategia Centros Integrales de Familia, se beneficia la población víctima con el acercamiento de oportunidades y atención psicosocial individual, familiar y grupal.</t>
  </si>
  <si>
    <t>Para lo corrido del año registran 76 personas que superan su situación de calle; 62  fueron atendidas con recursos 2021: • Reintegro familiar: 5, vinculación sociolaboral: 1, Cumplimiento de logros: 34,  Institucionalización: 22, y 14 personas con recursos del 2020, así: Proyecto-160220: Cumplimiento logros: 2. Institucionalización: 4. Proyecto-160221: Cumplimiento de logtos: 7, Institucionalizado: 1.</t>
  </si>
  <si>
    <t>En lo corrido del año se registra un total de 3.131  personas atendidas; de estas, 2.935 personas se atendieron con recursos del 2021. Así mismo 196 personas fueron atendidas  con recursos del 2020.</t>
  </si>
  <si>
    <t>En lo corrido del año se registran 31.118  personas atendidas desde la línea 123; de estas 28.960 personas se atendieron con recursos de la vigencia 2021.</t>
  </si>
  <si>
    <t>En el año 2020 se ejecutó el 30% de la implementación del sistema de información. En enero de 2021, se inicia con la elaboración del CDP para dar continuidad a la unificación de los sistemas de información implementados. En febrero se  se define cronograma y priodidad conjuntamente con Secretaría de Innovación Digital. De marzo a junio  se realizan reuniones con el equipo de trabajo (desarrrolladores, scrum mastes, Unidades de Familia y Nilñez) y se continúa con el refinamiento de historias para continuar con el desarrollo.</t>
  </si>
  <si>
    <t>37.977 personas atendidas por medio de la virtualidad (dato parcial a abril de 2021). En proceso de revisión atenciones de mayo y junio.</t>
  </si>
  <si>
    <t>El rastreo de las familias de diferentes grupos poblacionales identificadas como población vulnerable que no se encuentran registradas en SISBEN, avanza en todas las comunas de la ciudad de Medellín, además, se hace la derivación para el acercamiento de oportunidades de acuerdo a las necesidades de las familias.</t>
  </si>
  <si>
    <t>Para lo corrido del año se registran 28 personas resocializadas en el 2020, que mantienen su condición de vida digna en 2021 después de superar su situación de calle.</t>
  </si>
  <si>
    <t>A la fecha se tiene un avance del 10,3% de las actividades totales programadas para el año 2021 y un acumulado del 35,3% en la meta del cuatrienio.</t>
  </si>
  <si>
    <t>A junio se posee un avance del 50% del total de acciones de seguimiento que contemplan el monitoreo a la implementación de acciones de política publica, tendientes a la evaluación final del proceso</t>
  </si>
  <si>
    <t>Los informes relacionados con el desarrollo de las Asambleas gerontológicas, condecoración al adulto mayor sobresaliente y el foro anual de personas mayores, tienen una entrega programada para el mes de septiembre, puesto que estas actividades se realizan en el mes de agosto en el marco de la semana de las personas mayores. Sin embargo, se reportan entregas parciales en el mes de mayo y junio, de los 3 informes anteriormente mencionados. La entrega del informe anual del seguimiento al plan gerontológico se programa para diciembre; en abril se realizó la primera entrega parcial. El informe de Comité Municipal de Personas Mayores y de actualización de caracterización de personas mayores beneficiarias de los servicios de asistencia y promoción, se entregan consolidados para en diciembre; se cuenta en el mes de junio con la segunda entrega parcial del informe del Comité Municipal de personas mayores y la primera entrega parcial del informe caracterización.</t>
  </si>
  <si>
    <t>El avance del Plan contra la ESCNNA durante el primer semestre del año ha sido positivo gracias a su capacidad de articulación con diferentes actores como la institucionalidad, ONG`s,  instituciones educativas, familias, gremio de transportadores y OIM, entre otros, posibilitando avanzar en la comprensión para la mitigación del delito, favoreciendo la construcción de una ciudadanía protectora.</t>
  </si>
  <si>
    <t>Se proyecta el inicio de participación de personas en espacios de política pública con recursos de la vigencia 2021 para el mes de julio. Se avanza en la ejecución de actividades de planeación para el desarrollo de la etapa precontracual del proyecto, vigencia 2021.</t>
  </si>
  <si>
    <t>Coordinación del Grupo Interno de Políticas Públicas Sociales. Estudio de prefactibilidad de certificación CIPPS avanzado. Plan de comunicaciones formulado. Gestión y análisis de propuestas de Diplomados en investigación social. Creación del Grupo de investigación de Políticas Públicas Sociales. Definición de criterios de priorización de necesidades de investigación. Necesidades de investigación priorizadas. Apoyo técnico a políticas públicas.</t>
  </si>
  <si>
    <t>El avance  corresponde a: 7 talleres virtuales de convalidación del problema público con CONPAZ, Corregimientos, Zonas 2,  3, 4, 5, 6. Para la  socialización de los avances y antecedentes de la Política Pública de DDHH se han realizado 32 reuniones en distintos sectores. Se han construído y están en proceso de valoración y ajuste 5 documentos técnicos: Diagnóstico situacional, Marco conceptual de la Política Pública, Definición Problema Público, Alternativas de solución, Mapa de Actores.</t>
  </si>
  <si>
    <t>El avance a junio corresponde a las siguientes acciones: 2 reuniones de la Sesión Técnica del Comité Coordinador Municipal para la Prevención y Atención de las Violencias Sexuales. 1 reunión de la Sesión Directiva del Coordinador Municipal para la Prevención y Atención de las Violencias Sexuales. 4 encuentros (1 con cada una) de las 4 comisiones permanentes de la sesión técnica del comité municipal: Prevención y Promoción - Atención en emergencia/Inmediata - Protección, oferta institucional - análisis.</t>
  </si>
  <si>
    <t>Se avanzó en la implementación de política pública de inquilinatos, liderando la mesa de trabajo y las comisiones de control y seguimiento y la comisión de garantía de derechos de la población de inquilinatos.</t>
  </si>
  <si>
    <t>Se reportan 12 comunas y 1 corregimiento con la estrategia de acompañamiento psicosocial a cuidadores de personas con discapacidad implementada, mediante la cual se han beneficiado 60 personas.</t>
  </si>
  <si>
    <t>Durante el año,  se ha avanzado de manera significativa en la incidencia política de NNA en espacios estratégicos como el COMPSE, Comité Suprasectorial de Política Pública de Infancia y Adolescencia y CIETI, a través de sus apuestas, visibilización de los retos de ciudad y propuestas para la solución de estos. Se continúa con el agenciamiento de la Política Pública para su implementación.</t>
  </si>
  <si>
    <t>Se avanza en el proceso precontractual y se definen lineamientos para la aplicación de la consulta previa para la  formulación de la Política pública, de acuerdo a las disposiciones del Ministerio del Interior.</t>
  </si>
  <si>
    <t>Se avanza en la planificación de la etapa precontractual y se definen lineamientos para la aplicación de la consulta previa para la formulación de la Política pública de acuerdo a las disposiciones del Ministerio del Interior.</t>
  </si>
  <si>
    <t>En el mes de febrero se consolida el seguimiento realizado al plan estratégico de la política correspondiente al  2020 con los siguientes resultados: cumplimiento 2020: 14.47%. 54 actividades ejecutadas: 51 actividades al 100%. 1 actividad al 71%.  2 actividades al 50%.</t>
  </si>
  <si>
    <t>A junio de 2021 se logra un avance acumulado del 15% con repecto al porcentaje proyectado para la vigencia 2021 (y 25% acumulado considerando el 10% de avance del año 2020) para la implementación y seguimiento de la política pública para la inclusión de las personas con discapacidad. En el año 2021 se ha avanzado un 36% con relación a las acciones que contribuyen al desarrollo del informe de monitoreo y seguimiento. Por otra parte, se ejecutaron actividades de planeación para el desarrollo de la etapa precontracual del proyecto, vigencia 2021.</t>
  </si>
  <si>
    <t>El logro total 28,5% corresponde al avance en el  plan  trabajo: socialización, difusión, reuniones articulación entes corresponsables públicos y privados y seguimiento  al plan estratégico.</t>
  </si>
  <si>
    <t>El monitoreo y seguimiento de la política pública de familia, ha implicado el desarrollo de actividades en las comunas de la ciudad para que la población conozca sobre el tema; además, de articulaciones interinstitucionales para la construcción de documentos y materialización de acciones.</t>
  </si>
  <si>
    <t>Este proyecto se encuentra en un segundo proceso precontractual, ya que una primera convocatoria se declaró desierta.</t>
  </si>
  <si>
    <t>Se reporta el número de personas beneficiadas (sin duplicados), para un total de 22.076, correspondientes a los servicios de promoción del envejecimiento digno y asistencia a personas mayores en riesgo social. 3.966 de Asambleas gerontológicas, 160 de apoyo económico, 2.952 de Centros Vida Gerontológicos, 13.039 de Servicio Exequial, 295 de Colonia Belencito, 445 de Dormitorio Social, 1.215 de Red de Hogares y 4 de Familias Cuidadoras.</t>
  </si>
  <si>
    <t>De enero a junio de 2021, 188 hogares superaron las condiciones de pobreza monetaria y multidimensional, gracias al acompañamiento familiar y el acercamiento de oportunidades para movilizar logros.</t>
  </si>
  <si>
    <t>En el primer semestre del año identificamos 1.508 personas que han mejorado sus condiciones de vida individual, familiar y social a través del acceso a oportunidades.</t>
  </si>
  <si>
    <t>En el año 2021 no se programó el ingreso de buses eléctricos, el resultado de las emisiones evitadas de CO2 corresponden a los 4 buses que ingresaron en el  año 2020. Por lo tanto se conserva el dato reportado.</t>
  </si>
  <si>
    <t>Corte Junio 30 de 2021: No se presenta avance físico</t>
  </si>
  <si>
    <t>A la fecha no se han  incorporado nuevos buses eléctricos a la flota vehicular de transporte público de Medellín. La Secretaría de Movilidad celebró convenio con Bancóldex con el propósito de poner en marcha una línea de crédito dirigida a las empresas de Transporte Público Colectivo que permita apoyar el capital de trabajo y promover la renovación de la flota por vehículos cero emisiones.</t>
  </si>
  <si>
    <t>Para el mes de junio se realizó la socialización del proyecto con la ciudadanía mediante un acto público realizado el día 17 de junio de 2021, en donde el Alcalde de la ciudad entregó los pormenores y explicó los alcances pretendidos con la firma protocolaria y oficial del convenio marco que se suscribió entre el AMVA – METRO y el Municipio de Medellín (SMM), particularmente a partir de este evento se empezó a denominar hacia la ciudadanía el proyecto, como la futura línea S del sistema Metro.</t>
  </si>
  <si>
    <t>La meta de este indicador se encuentra programada para 2023, por lo tanto se reporta lo correspondiente al actual CLT (Centro Logístico de Transporte) Universidad de Medellín. A junio se encuentra en ejecución el contrato celebrado entre Municipio de Medellín, Aeropuerto Olaya Herrera y Metroplús para realizar los diseños definitivos del nuevo CLT AOH.</t>
  </si>
  <si>
    <t>A junio se avanzó en la articulación  para la definición metodológica de priorización de acciones a implementar en la ZUAP y reducir las emisiones, con el AMVA y UPB se definieron las variables que permitirán estimar la línea base de emisiones y análisis de las medidas priorizadas.  Se avanzó en la consolidación del informe de simulación de tráfico para alternativas de intervención de San Ignacio y se elaboró la estrategia de comunicaciones para el lanzamiento de la imagen del proyecto y la apertura peatonal de San Ignacio. Se mantiene la estrategia de intervención social con agentes de tránsito y la gestión social a residentes de Pichincha. Se llevaron a cabo reuniones de construcción conjunta de la activación cultural.</t>
  </si>
  <si>
    <t>A junio de 2021 continúa la espera de la respuesta a solicitud enviada al Ministerio de Transporte para la utilización de buses eléctricos en una empresa de transporte público colectivo.</t>
  </si>
  <si>
    <t>En el mes de junio de 2021, los estudios previos del proceso creado en SAP con el número 31567 surtieron su trámite de revisión y ajuste ante la Unidad de Contratación. En el mes de julio de 2021 se espera realizar la publicación del proceso de selección.</t>
  </si>
  <si>
    <t>Se avanzó en la consolidación  de la fase preparatoria e implementación de los Hitos y el marco normativo en la calidad del aire y movilidad sostenible para la política pública a partir del Marco Normativo con alcance Nacional, Metropolitano y Municipal.</t>
  </si>
  <si>
    <t>En el año 2021 no se programó el ingreso de buses eléctricos, el resultado de las emisiones evitadas de PM2.5 corresponden a los 4 buses que ingresaron en el  año 2020. Por lo tanto se conserva el dato reportado.</t>
  </si>
  <si>
    <t>Durante el mes de junio se continúa con los detalles constructivos de los corredores y se está a la espera de las firmas respectivas para iniciar estudios de movilidad de 11 corredores adicionales que sumaran aproximadamente a la meta cerca de 15 kilómetros.</t>
  </si>
  <si>
    <t>A junio se está gestionando la articulación con la Secretaría de Suministros y Servicios como encargada del manejo de los espacios de las instalaciones del  Centro Administrativo Municipal, para darle a conocer la idea básica que se elaboró desde la Gerencia de Movilidad Humana para la adaptación de un  cicloparqueadero en dichas instalaciones, lo que promoverá el uso de modos alternativos de transporte como la bicicleta.</t>
  </si>
  <si>
    <t>A junio se realizó articulación con la Secretaría de Infraestructura con el propósito de informar  y analizar  la posibilidad de instalar los Racks de cicloparqueaderos  a través del contrato de mantenimiento de ciclorrutas vigente y ejecutado por dicha dependencia, debido a que está instalación se encuentra dentro de sus funciones propias.</t>
  </si>
  <si>
    <t>A Junio se terminó de estructurar el documento técnico para la operación del sistema de micromovilidad compartida de patinetas y bicicletas eléctricas en la ciudad de Medellín.</t>
  </si>
  <si>
    <t>A junio, se conformó una mesa interinstitucional con el Área Metropolitana para abordar el proyecto. Se presentó información técnica sobre las dimensiones a contemplar en el piloto y se establecieron 3 escenarios de posibles soluciones.</t>
  </si>
  <si>
    <t>Al mes de junio a través de la gestión con el Banco Mundial, se abrió una consultoría para desarrollar la guía, la cual se compone de un estudio de mercado que será realizado por EAFIT para reconocer las dinámicas y problemática con el fin de establecer una metodología para el análisis de espacios con enfoque de género.</t>
  </si>
  <si>
    <t>Se entrega última versión del estudio de movilidad al Departamento Administrativo de Planeación del Puente del Mico, se entrega a AMVA cotización actualizada de la Sociedad Colombiana de Arquitectos para el puente de la Calle 30 y se solicitaron simulaciones de tránsito adicionales al puente de la Calle Colombia.</t>
  </si>
  <si>
    <t>Al mes de junio se reanudaron las reuniones con CAS MOBILIARIO y la Agencia para las Alianzas Público Privadas – APP, con el propósito de gestionar la aprobación de una nueva ubicación en la implementación de Econodos.</t>
  </si>
  <si>
    <t>A junio a través del contrato con la APP  se  ejecutó  el proceso de Idea Básica buscando llegar en el mes de julio a la certeza de gestión predial, se deberá definir esquema de contratación de obra</t>
  </si>
  <si>
    <t>REHABILITADOS  Corte Diciembre 31 de 2020, el reporte es el siguiente: - Broche Av. Poblado x Calle 7 y Calle 5: 272,09 ml  - Por el proyecto de andenes: 8.048,15 ml (Comunas 9, 10, 11, 12, 15 y 16 La Gloria, Altavista, Rodeo Alto, Nuevo Rosales, Belen Granada, Alameda, Los Alpes, San Bernardo, Fátima, Rosales-Malibu, Unidad Deportiva, Barrio Antioquia, Nutibara, Centro Candelaria, Loma del Indio, Florida Nueva, Calazans, Laureles - Santa Teresita, Floresta, Olivos, Simon Bolivar, Cuarta Brigada, Boston - Sufragio, Castellana, Iglesia La America, Santa Mónica, Guayabal Santa Fé, Sagrado Niño) - Por PP: 3.243,42 ml - Segunda Calzada Av. 34 entre Calle 15 y Escopetería: 245,00 ml - Mejoramiento Loma de Los Mangos: 240,20 ml - Niquitao: 720,00 ml - Glorietas San Diego y Exposiciones: 1.343,00 ml - Por red vial rural: 79,00 ml - Cruce del carrera 97- 98 con la calle 43: 13,17 ml - Por Malla Vial: 2.860 ml - Corredor de la 80: 834,74 ml Tramo 1: Localizados entre la estación Caribe y Floresta del Sistema Metro y en el Tramo 2: Localizados entre la estación Floresta del Sistema Metro y La Palma del Sistema Metroplús (se actualizarán las cifras una vez se tengan los planos récord)  Corte a marzo 31 de 2021: - Balsos Con calle 19-20 - ISA: 28,67 m - Poligono Colores - calle 50 con cra 73: 76,89 m - Por PP Comuna 70: 414,2 m - Por PP Comuna 80: 324,6 m - Cerro Nutibara: 2.412,6 m - Cable Picacho: 896,76 m  Corte a junio 30 de 2021: - Cable Picacho: 492,11 - Por el programa de andenes 1.755,29 m en las comunas 5, 6, 7, 11, 14, y 15 - Por PP Comuna 70: 125, m - Por PP Comuna 80: 20,7 m  CONSTRUIDOS  Corte a diciembre 31 de 2020 - Por acciones judiciales: 1.200 ml, Calle 94 entre carreras 46 y 48, Barrio Aranjuez, Comuna 4 - Por PP : 1.125,48 ml - Prolongación Carrera 15 - San Lucas: 590,20 ml - Intercambio Inferior con Gonzalez: 1.750,50 ml - Segunda Calzada Av. 34 entre Calle 15 y Escopetería: 625,5 ml - Segunda Calzada Av. 34 entre Balsos y Aguacatala: 429,96 ml - Mejoramiento Loma de Los Mangos: 948,27 ml - Glorietas San Diego y Exposiciones: 290 ml - Por Altos del Rodeo: 275 ml - Carrera 20 X  CalleE 20A Sur Montessori: 374 ml - Calle 4 con carrera 65: 103,5 ml - Calle 1A con carrera 65: 112,5 ml  - PUI Iguaná - Fuente Clara Fase I: 200 ml - Corredor de la 80: 2.124,23 ml Tramo 1: Localizados entre la estación Caribe y Floresta del Sistema Metro y en el Tramo 2: Localizados entre la estación Floresta del Sistema Metro y La Palma del Sistema Metroplús (se actualizarán las cifras una vez se tengan los planos récord)  Corte a marzo 31 de 2021: - Por PP Comuna 1: 431, 0 m - Por PP Comuna 3: 112,0 m - Por PP Comuna 70: 60,0  m - Por PP Comuna 80: 40,0  m - Paso a desnivel Transversal Inferior con la Loma de Los Gonzalez: 168,9 m  Corte a junio 30  de 2021: - Por programa de red vial rural en Altavista: 550 m - Por programa de red vial rural en San Sebastian de Palmitas: 300 m - Por obras de estabilización: 123,33 Km, en las comunas 8, 9 y 70 - Cable Picacho: 448,53 m - Por el programa de andenes: 563 m en las comunas 3 y 8 - Por PP Comuna 70: 37,9  m - Por PP Comuna 80: 16,6  m</t>
  </si>
  <si>
    <t>Para lograr mantener en óptimas condiciones de uso 105,4 Km de ciclorrutas, se adelantaron los siguientes mantenimientos puntuales:  Corte a marzo 31 de 2021: No se presenta avance  Corte a Junio 30 de 2021 Total: 19,51 Km, así:  -PARQUE NORTE Calle 77 entre Av. Regional - Carrera 52: 0,44 Km - Carrera 58 - 58B; Calle 82 - Calle 87A: 0,77 Km - Aledaño a la Calle 114C Carrera 63; Autopista Norte: 0,29 Km - Aledaño a la Quebrada La Quintana; Calle 84 Carrera 71B – 75A: 1,71 Km - Cerro Volador; circuito cerro volador: 1,52 Km - Calle 65; Av.regional -Carrera 52: 0,97 Km - Calle 51 Carrera 64 B ; Carrera 64B-Carrera 70: 1,87 Km - Circular 1 ; Av. Nutibara-Carrera 66B (Lavado): 0,14 Km - Carrera 65; Suramericana- Iguana: 0,5 Km - Carrera 66B; Carrera 65-Carrera 66B-Carrera 63C: 0,38 Km - Calle 53; Carrera 70 - Carrera 79: 0,98 Km - Estación METRO PLUS Industriales; Circuito Metroplús Industriales: 0,46 Km - Aeropuerto- Carrera  80; Terminal del Sur- Campo Amor- Carrera 80: 2,83 Km - Av. Guayabal ; Entre la Calle 5 Sur y la Calle 10 (Lavado): 3,98 Km - Carrera 70; calle 30a y cra 80: 2,36 Km - Carrera 784 B con calle No 4A ; Circuito Loma de los Bernal: 0,31 Km</t>
  </si>
  <si>
    <t>Corte Diciembre 31 de 2020: *Altos del Rodeo, cuarta etapa: 0,68 Km *Barranquilla Conexión UN UdeA, 0,70km *La Paz, 0,54km *Venezuela, 0,28km *Bolivia, 0,97km *Ecuador, 0,17km *Perú, 0,06km *Maturín, 0,39km *Parque San Antonio, 0,31km *Parques del Río Etapa 1B, 1,07km *Perpetuo Socorro, 0,61km *Conexión UdeM (Carrera 83 - Calle 31), 0,51km *Calle 20 Zoológico, 0,61km  Corte a marzo 31 de 2021: No se presenta avance  Corte a junio 30 de 2021: - Cerro Nutibara: 0,87 Km - Av. 37 ; Segundo parque de Laureles- Carrera 77: 0,03Km - Calle 48 ; Av. Regional- Carrera 65: 0,38 Km - Calle 9 Sur; Calles 9 Sur- Carrera 52B Calle 8 Sur: 0,24 Km</t>
  </si>
  <si>
    <t>Se adelantó la obtención y análisis de información sobre vía libre para hacer la declaratoria de utilidad pública, con el fin de adquirir el predio de la Universidad Nacional de Colombia Sede el Volador.</t>
  </si>
  <si>
    <t>Se reporta el  100% el cumplimiento  en el 2021 debido a los resultados arrojados en la EOD 2017. El  avance en la gestión para conocer los resultados en el 2023  la viene realizando el AMVA con el  proceso de contratación para llevar a cabo las encuestas longitudinales (metodología que aplicará para hallar los valores de los indicadores de resultado) que buscan identificar las dinámicas actuales de movilidad.</t>
  </si>
  <si>
    <t>Se cuenta con OUTPUT 1, que consisten en la caracterización y diagnostico del corredor de la Avenida El Poblado, la cual tiene una longitud total de 6.13 km. Es importante mencionar que para el presente año, teniendo en cuenta las dificultades de contratación, se ha definido que se logrará avanzar en este corredor de 6.13 km como corredor único. Se están formulando las secciones por tramos, y se encuentra en proceso la carga de información al modelo para realizar las simulaciones de tráfico necesarias para evaluar las secciones formuladas, se espera que aproximadamente en 6 semanas se tenga esta formulación lista.</t>
  </si>
  <si>
    <t>La cantidad de kilómetros carril reportados corresponden a la señalización implementada por: el contrato de obra y la cuadrilla de señalización con recursos de ajustes y reservas 2020, (131,02 km/carril), obras realizadas por la SIF (8,62 km/carril), proyectos de infraestructura recibidos por la Secretaría de Movilidad (0,15 km/carril), para un total de 139,80 km/carril</t>
  </si>
  <si>
    <t>De los 28 nuevos complementos peatonales y ciclistas programados para 2021, 13 se encuentran en funcionamiento, los 15 restantes están programados con el contrato 2021, debido a que los recursos se adicionaron al contrato ampliado 2020 para el mantenimiento y reparación de daños por vandalismo.</t>
  </si>
  <si>
    <t>El indicador se encuentra en proceso de planeación, el cumplimiento e implementación de la meta se estableció para la vigencia 2022. A junio se  continúa  avanzando en el desarrollo de una APP para autogestión de pago por uso de las ZER.</t>
  </si>
  <si>
    <t>La Secretaría de Movilidad avanza en la fase precontractual para la ejecución de un contrato que estructure los parámetros de la reglamentación del recaudo electrónico para el Transporte Público Colectivo de Medellín,  del cual se espera contar con las claridades Técnicas, Legales, Financieras y Tecnológicas para llevar a cabo este propósito.</t>
  </si>
  <si>
    <t>Se están realizando los diferentes análisis técnicos en la estructuración de la ruta piloto Distrito F, la cual se le socializara inicialmente a las agremiaciones del TPC.</t>
  </si>
  <si>
    <t>Se reporta el  100% el cumplimiento  en el 2021 debido a los resultados arrojados en la EOD 2017. El avance en la gestión para conocer los resultados en el 2023  la viene realizando el AMVA con el  proceso de contratación para llevar a cabo las encuestas longitudinales (metodología que aplicará para hallar los valores de los indicadores de resultado) que buscan identificar las dinámicas actuales de movilidad.</t>
  </si>
  <si>
    <t>CONSTRUIDAS Corte diciembre 31 de 2020, se tiene el siguiente avance: - Prolongación Carrera 15 - San Lucas: 0,29 Km - Intercambio Inferior con Gonzalez: 1,33 Km - Segunda Calzada Av. 34 entre Calle 15 y Escopetería: 0,69 Kml - Segunda Calzada Av. 34 entre Balsos y Aguacatala: 1,01 Km - Mejoramiento Loma de Los Mangos: 0,43 Km - Glorieta San Diego y Glorieta Exposiciones: 0,87 Km - Altos del Rodeo: 2,84 Km - PUI Iguaná - Fuente Clara Fase I: 0,17 Km  Corte a marzo 31 de 2021: - Paso a desnivel Transversal Inferior con la Loma de Los Gonzalez: 0,34 Km  Corte a junio 30 de 2021: No se presenta avance  MEJORADAS Corte Diciembre 31 de 2020, se tiene el siguiente avance: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señalizacion de Calle 44 entre cras 97 y 103- broche San Javier: 0,96 Km - Cerro Nutibara. 1,75 Km - Calle 4 con carrera 65: 0,08 Km - Calle 1A con carrera 65: 0,06 Km  Corte a marzo 31 de 2021: - Balsos Con calle 19-20 - ISA: 0,07 Km - Poligono Colores - calle 50 con cra 73: 0,20 Km - Corredor de la 80: 0,25 Km Tramo 1: Localizados entre la estación Caribe y Floresta del Sistema Metro y en el Tramo 2: Localizados entre la estación Floresta del Sistema Metro y La Palma del Sistema Metroplús (se actualizarán las cifras una vez se tengan los planos récord)  Corte a junio 30 de 2021: - Por obras de estabilización: 0,08 Km, en las comunas 8, 9 y 70 - Cable Picacho: 0,07 Km - Estaciones Metroplús: 0,95 Km</t>
  </si>
  <si>
    <t>Para lograr mantener en óptimas condiciones los 1.834,99 Km de vías urbanas, se han realziado actividades de mantenimiento vial, así:  Corte Diciembre 31 de 2020: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Corte a junio 30  de 2021: - 12,08  Km por Suministro de Mezcla (comunas 1, 2, 3, 4, 5, 6, 7, 8, 10, 11, 12, 13, 14, 15, 16, 50, 60, 70, 80, 90) - 27,11 Km por conservación y mantenimiento  (comunas 1, 2,  4, 5, 6, 7, 8, 9, 10, 11, 12, 13, 14, 16, 60) - 1,03 Km por vías en concreto (comunas 1, 2, 5, 6, 13, 16, 60)</t>
  </si>
  <si>
    <t>Para lograr mantener en óptimas condiciones los 322,61 Km de vías rurales, se han realziado actividades de mantenimiento vial, así:  Corte Diciembre 31 de 2020: - Por Presupuesto Participativo: 2,38 Km - Por Suminsitro de Mezcla asfáltica 0,73 Km en el Corregimiento de San Sebastian de Palmitas - Por el programa de red vial rural: 0,61 Km en San Sebastian de Palmitas  Corte a junio 30  de 2021: - Por el programa de red vial rural: 0,20 Km en Santa Elena - Por el programa de red vial rural: 0,02 Km en San Cristóbal</t>
  </si>
  <si>
    <t>Corte a diciembre 31 de 2020 - Altos del Rodeo - Segunda Calzada Av. 34 entre Balsos y Aguacatala  Corte a marzo 31 de 2021: No se presenta avance  Corte a junio 30 de 2021: No se presenta avance</t>
  </si>
  <si>
    <t>Corte Diciembre 31 de 2020 Se recibieron obras producto de la urgencia manifiesta declarada en el 2018, y que tuvo continuidad en 2019 y 2020, entregando a la comunidad 320,9 ml de obras de estabilización en las comunas 2, 8, 9, 10, 13, 15, 50, 60, 70, 80, en los barrios de  La Esperanza, Golondrinas, Barrio de Jesús, Villa Turbay,  El salvador, San Diego la 30, El Corazón, Las independencias,  El Pesebre,  Guayabal La Gruta, Guayabal El Taller, Prados de la Colina, Palmitas 1, La Frisola , La Suiza, El Naranjal, El Llano, Manzanillo, La Montañita.  Igualmente, se reciben 195,83 ml de obras de estabilización pdocutos de ocntratos iniciados en 2019 en las comunas 1, 3, 4, 5, 8, 9, 16, 60, 70 en los barrios de Altavista Buga, Bombona No. 2, El Pinal, Belén Rincón, Girardot,  La Loma, Las Granjas, Loreto, Brasilia, Popular, Pablo Escobar, La Avanzada, Altavista, Vereda Aguas Frías  - Prolongación Carrera 15 San Lucas - San Marcos de la Sierra: 82,3 ml  Corte a marzo 31 de 2021: No se presenta avance  Corte a junio 30  de 2021: - 89,2 m, en las ocmunas 8, 9 y 70</t>
  </si>
  <si>
    <t>Corte marzo 31 de 2021: No se presenta avance  Corte junio 30 de 2021 - Metroplús: 54, Estudios y diseños de arquitectura e ingeniería para las estaciones Catedral, Playa, San José, Colón, Perpetuo Socorro, y Barrio Colombia, los cuales contemplan para cada estación topografía, estudios geotécnicos, estructuras de pavimentos, diseño estructural, diseño hidrosanitario, diseños eléctrico, automatización y control y diseños de vías,y diseño arquitectónico. - Metro de la 80: 2 (Diseño geométrico de la Intersección de la 70 actualizado; y Diseño geométrico de la Intersección de la mota actualizado) - Carabobo: 1 (Diseño de redes eléctricas del tramo 2A, fue aprobado por EPM) - Puentes: 2 (Diseños de  Puente peatonal sobre la quebrada Altavista en la Carrera 81B con Calle 19B entre los barrios Belén La Gloria y Belén Altavista, Comuna 16; y Puente peatonal sobre la quebrada Altavista en la Carrera 82C con Calle 19B entre los barrios Belén La Gloria y Belén Altavista, Comuna 16)</t>
  </si>
  <si>
    <t>Corte Marzo 31 de 2021: Los intercambios de la 80 con San Juan y Colombia, se encuentran en ejecución y presentan avances parciales, así: - % avance obra intersección avenida 80 con Colombia: 52% - % avance obra intersección avenida 80 con San Juan: 19%  Corte Junio 30 de 2021: Los intercambios de la 80 con San Juan y Colombia, se encuentran en ejecución y presentan avances parciales, así: - % avance obra intersección avenida 80 con Colombia: 64% - % avance obra intersección avenida 80 con San Juan: 33%</t>
  </si>
  <si>
    <t>VÍAS CONSTRUIDAS  Corte diciembre 31 de 2020, se tiene el siguiente avance:  - Prolongación Carrera 15 - San Lucas: 0,29 Km - Intercambio Inferior con Gonzalez: 1,33 Km - Segunda Calzada Av. 34 entre Calle 15 y Escopetería: 0,69 Kml - Segunda Calzada Av. 34 entre Balsos y Aguacatala: 1,01 Km - Mejoramiento Loma de Los Mangos: 0,43 Km - Glorieta San Diego y Glorieta Exposiciones: 0,87 Km - Altos del Rodeo: 2,84 Km - PUI Iguaná - Fuente Clara Fase I: 0,17 Km  Corte a marzo 31 de 2021: - Paso a desnivel Transversal Inferior con la Loma de Los Gonzalez: 0,34 Km  Corte a junio 30 de 2021: No se presenta avance  VÍAS MEJORADAS  Corte Diciembre 31 de 2020, se tiene el siguiente avance: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señalizacion de Calle 44 entre cras 97 y 103- broche San Javier: 0,96 Km - Cerro Nutibara. 1,75 Km - Calle 4 con carrera 65: 0,08 Km - Calle 1A con carrera 65: 0,06 Km  Corte a marzo 31 de 2021: - Balsos Con calle 19-20 - ISA: 0,07 Km - Poligono Colores - calle 50 con cra 73: 0,20 Km - Corredor de la 80: 0,25 Km Tramo 1: Localizados entre la estación Caribe y Floresta del Sistema Metro y en el Tramo 2: Localizados entre la estación Floresta del Sistema Metro y La Palma del Sistema Metroplús (se actualizarán las cifras una vez se tengan los planos récord)  Corte a junio 30 de 2021: - Por obras de estabilización: 0,08 Km, en las comunas 8, 9 y 70 - Cable Picacho: 0,07 Km - Estaciones Metroplús: 0,95 Km  VÍAS URBANAS MANTENIDAS  Corte Diciembre 31 de 2020: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Corte a junio 30  de 2021: - 12,08  Km por Suministro de Mezcla (comunas 1, 2, 3, 4, 5, 6, 7, 8, 10, 11, 12, 13, 14, 15, 16, 50, 60, 70, 80, 90) - 27,11 Km por conservación y mantenimiento  (comunas 1, 2,  4, 5, 6, 7, 8, 9, 10, 11, 12, 13, 14, 16, 60) - 1,03 Km por vías en concreto (comunas 1, 2, 5, 6, 13, 16, 60)  VÍAS TERCIARIAS MANTENIDAS  Corte Diciembre 31 de 2020:  - Por Presupuesto Participativo: 2,38 Km - Por Suminsitro de Mezcla asfáltica 0,73 Km en el Corregimiento de San Sebastian de Palmitas - Por el programa de red vial rural: 0,61 Km en San Sebastian de Palmitas  Corte a junio 30  de 2021: - Por el programa de red vial rural: 0,20 Km en Santa Elena - Por el programa de red vial rural: 0,02 Km en San Cristóbal</t>
  </si>
  <si>
    <t>A medida que avanza el año se logra aumentar la cantidad de intervenidos teniendo en cuenta las medidas de bioseguridad y alternando cursos presenciales con cursos virtuales, además de contar con el apoyo de un grupo de Agentes de Tránsito en jornadas de sensibilización.</t>
  </si>
  <si>
    <t>Al corte del mes de junio, se avanza de manera articulada con la Secretaría de  Comunicaciones y la Subsecretaría de Ciudadanía Cultural para el desarrollo de la campaña.</t>
  </si>
  <si>
    <t>En los últimos meses se ha venido incrementando el número de víctimas por incidentes viales en la ciudad, en mayo y junio fallecieron 40 personas, principalmente motociclistas (conductor y acompañante), quienes representan el 50% de las víctimas fatales en el primer semestre de 2021, lo que ha generado un aumento en el indicador y una alerta para tomar acciones de prevención y autociudado dada la reducción de restricciones de movilidad por pandemia.</t>
  </si>
  <si>
    <t>Se reporta el 100% de cumplimiento en este seguimiento por ser de mantenimiento,  (debido a que no se programaron incrementos en el 2020 y 2021 y la meta es la misma línea base). La gestión que se viene realizando para conocer los resultados del indicador se hace a través de la recopilación y procesamiento de información de campo asociado a temas de movilidad y en las intersecciones que fueron priorizadas.</t>
  </si>
  <si>
    <t>Se evalúa en 0% debido a que el  tiempo promedio es superior a la meta programada. Para mejorar el tiempo promedio de respuesta a incidentes viales se vienen realizando diferentes ajustes al esquema de operación de los Agentes de Tránsito, además se encuentra en trámite la incorporación de nuevos agentes temporales para apoyar las gestiones asociadas al cumplimiento del indicador. Adicional, se relacionan algunas causas en el aumento en  los tiempos de respuesta en 2021: Baja cobertura en la ciudad de agentes de tránsito como consecuencia de la pandemia,  insuficientes recursos para la incorporación en la planta de empleos de nuevos agentes, aumento del parque automotor en la ciudad y el área metropolitana, incidentes en corredores principales de la ciudad, temporadas de lluvia, obras de ciudad y problemas de orden público.</t>
  </si>
  <si>
    <t>La información proviene del informe de Calidad del Aire realizado por el AMVA, los resultados se generan entre enero-febrero de 2022</t>
  </si>
  <si>
    <t>Se cargará nuevamente la información al SUI, a fin de contar con datos confiables de cobertura.</t>
  </si>
  <si>
    <t>De enero a mayo de 2020 6.742 nuevas viviendas se han conectado al servicio de gas natural domiciliario (fuente EPM)</t>
  </si>
  <si>
    <t>Pendiente mesa técnica con la Secretaría de Infraestructur Física para definir los escenarios que serán objeto de intervención</t>
  </si>
  <si>
    <t>La actividad se encuentra en etapa de planificación y orientaciones por parte de la Secretaría de Innovación Digital.</t>
  </si>
  <si>
    <t>Al cierre de mayo 2021 se logró instalar 3 soluciones solares integrales en hogares y 1 en empresas del municipio de Medellín (Mujer Latina). EPM no reporta avance en el mes de junio</t>
  </si>
  <si>
    <t>Se conectan nuevos suscriptores a los servicios, producto de las obras terminadas en las vigencias anteriores.</t>
  </si>
  <si>
    <t>Está en proceso de entrega del alcantarillado vereda La Palma para ser operado por EPM. En el segundo semestre se inicia la instalación de los pozos sépticos.</t>
  </si>
  <si>
    <t>Beneficiarios atendidos por EPM 251.184 y por acueductos veredales 17.125. La diferencia se presenta principalmente por suscriptores que se encuentran en mora en el pago de la facturación.</t>
  </si>
  <si>
    <t>De acuerdo con la reunión de aclaración a la formalización de cifras del lunes 28 de Junio, el reporte realizado hasta el momento refleja los siguientes errores, el logro alcanzado en enero/21 que recopila Dic/20 es de 191 luminarias de LED, en abril que recopila la ejecución de Ene- Feb-Mz/21 es de 188 y en Junio que recopila abr-may/21 fueron 193, en total una acumulado para 2021 de 572. Por esta razón y dado que a la fecha del reporte no se tiene lo ejecutado en Junio y  esperando que se ejecute una cantidad alta en noviembre, se reporta el mes de Junio en cero, a la espera de poder compensar los reportes.</t>
  </si>
  <si>
    <t>Fuente: Fondo de Solidaridad y Redistribución de Ingresos.</t>
  </si>
  <si>
    <t>"Se culminó con la actividad del seminario el cual se certificadará en el mes de julio. Se encuentra en etapa de planeación actividades formativas para el segundo semestre 2021 A corte del presente informe, no se ha registrado ningún nuevo CDCS. "</t>
  </si>
  <si>
    <t>Se realizaron 6700 visitas en el segundo trimestre, quedando únicamente pendientes de 300.</t>
  </si>
  <si>
    <t>Hasta el mes de junio no se desarrollaron actividades del proyecto de diagnóstico, educación y gestión de RCD, puesto que no se contaba con el personal de apoyo técnico para la ejecución del proyecto.</t>
  </si>
  <si>
    <t>Se ha superado la meta ya que se han ejecutado procesos contractuales y de gestión interna que no se tenían previstos durante el año 2020 tales como: Trabajo con ONG Mercy Corps, articulación para la entrega de renta básica a recicladores de oficio con la SEcretaría de Inclusión Social, Familia y Derechos Humanos, feria de servicios para la atención de recicladores en el marco del Plan de Acciones Afirmativas. Adicionalmente se dio continuidad al proceso de certificación en competencias laborales de recicladores de oficio con el SENA.</t>
  </si>
  <si>
    <t>En el año 2021 se ha recuperado 4 puntos críticos de residuos sólidos.</t>
  </si>
  <si>
    <t>Del total de 772,398 viviendas anilladas, 692,403  se encuentran conectadas al servicio (fuente EPM)</t>
  </si>
  <si>
    <t>El primer hito es lograr la consolidaciòn predial, de los lotes ya se tienen disponibles el 95% de los predios; faltando resolver un 5% "Restos 1B", el cual pertenece a la Empresa Terminales de Transpote de Medellín y tiene una afectación de Lavadores de Servicio.  EPM - Emvarias estan pendientes de dar solucion para invertir los recursos en el predio para sanearlo y se pueda dar escrtitura publica del 100% de los predios para entregar a registro</t>
  </si>
  <si>
    <t>EPM reporta la informacion mes vencido, aun no se tiene reporte del mes de junio, por lo tanto se presentan las cifras consolidadas a mayo 31</t>
  </si>
  <si>
    <t>El reporte deberá continuarse con una periodicidad anual debido a que el proceso de solicitud de información a gestores de las diferentes corrientes de residuos se hace año a año y no es posible de forma mensual.</t>
  </si>
  <si>
    <t>El plan de acción, se encuentra en verificación por parte del despacho de la Secretaría.</t>
  </si>
  <si>
    <t>Pendiente validacion por parte del despacho.</t>
  </si>
  <si>
    <t>En reunión con el Alcalde el pasado 25 de marzo se decidió que debido a que el proyecto no cuenta con la totalidad de los recursos para la elaboración de los estudios y diseños y teniendo en cuenta la Urgencia Manifiesta en la quebrada El Indio, el proyecto del Refugio de Vida Silvestre pasará a la siguiente vigencia. Los recursos que se tenían asignados se trasladaron a la Urgencia Manifiesta y al mantenimiento de quebradas.</t>
  </si>
  <si>
    <t>"En el mes de Junio se adoptaron 116 animales y se rescataron  un total de 344 animales. A junio se tiene un acumulado de 530 animales adoptados y 1947 animales rescatados."</t>
  </si>
  <si>
    <t>En Junio se tuvo un avance de 11,67 %  con respecto a la meta anual.</t>
  </si>
  <si>
    <t>En Junio se tuvo un avance de 2,54 %  con respecto a la meta anual.</t>
  </si>
  <si>
    <t>Para el cumplimiento de este indicador se encuentra  en realizacion el proceso de contratación  para atender los casos de abejas y avispas.</t>
  </si>
  <si>
    <t>En Mayo se tuvo un avance de 1,27 %  con respecto a la meta anual.</t>
  </si>
  <si>
    <t>Del total de 4.217 quebradas, desde inicio del cuatrienio se han intervenido 85 quebradas diferentes, con atención al cauce hídrico (57 en 2020, 28 en 2021). Aún está pendiente el reporte de las otras dependencias que intervienen ambientalmente las quebradas.</t>
  </si>
  <si>
    <t>Se continúa con el  trabajo de las 11 comites y del grupo lider del SIGAM. Además se realizó la primer sesión  ordinaria  del Consejo Ambienatl Muniicapl (CAM.</t>
  </si>
  <si>
    <t>Se  realizó la primera entrega por parte de HyG del mecanismo de seguimiento a los compromisos, se está trabajando en algunos ajustes solicitados y se espera que para el mes de julio ya se cuente con el mecanismo funcionando correctamente.</t>
  </si>
  <si>
    <t>Se sistematiza en cuadros de excel las respuestas obtenidas en los diferentes instrumentos aplicados . No se esperara mas respuestas por parte de las personas e instituciones que se les envió comunicados. Se proyecta  para el mes de julio elaborar ejercio escritural con las respuestas obtenidas.</t>
  </si>
  <si>
    <t>Aún falta que se consolide el trabajo con los equipos de trabajo y se logre cargar información relevante al portal.</t>
  </si>
  <si>
    <t>En lo corrido del año 2021 se han sensibilizado 184 hogares en buenas prácticas de producción y consumo sostenible.</t>
  </si>
  <si>
    <t>Entre enero y marzo se vinculó a 1 nuevo firmante, por lo que el acumulado es 176.</t>
  </si>
  <si>
    <t>En el primero semestre del año 2021 se implementaron 206 ecohuertas, con acompañamiento y seguimiento.</t>
  </si>
  <si>
    <t>Desde el mes de mayo se inició la compaña comunicacional Ecociudadanos en la que se comparten   "Econsejos" relacionados con las buenas prácticas ambientales.</t>
  </si>
  <si>
    <t>Se terminó la elaboración del diágnostico. Se inició la etapa de planeación.</t>
  </si>
  <si>
    <t>A la fecha se han implementado 3 acciones  "Campañas de comunicación realizadas para la transformación cultural hacia la movilidad sostenible" e "Implementación de las medidas del POECA".Tmbién se está implementando la primera fase de la ZUAP.</t>
  </si>
  <si>
    <t>Durante el año 2021 se han sensibilizado 6.571 personas en procesos pedagógicos y culturales ambientales.</t>
  </si>
  <si>
    <t>"Se avanza en el proceso de contratación de PSA y compra de predios para mantener las areas beneficiadas hasta dic de 2021 y buscar aumento de las mismas. Se cumplio la meta del plan de desarrollo ya que durante la tercera convocatoria de PSA se pudo vincular a un mayor número de beneficiarios"</t>
  </si>
  <si>
    <t>Se avanzó en un 2%, de la validación de información secundaria de la red hidrográfica urbana del Municipio de Medellín.</t>
  </si>
  <si>
    <t>Cantidades acumuladas 2021 (1929ml): Contratos 2020 (proyecto 160131) ha recibido: 958 ml (278obra +680mant). Contratos 2020 PP (proyecto 190107) ha recibido  mantenmto: 580ml. Cuadrilla interna (proyecto 200343) ha recibido mantenmto: 391ml.</t>
  </si>
  <si>
    <t>De nuevo se reitera que la fecha Metroparques no ha recibido las indicaciones precisas de como sería la asignación de los recursos, toda vez que historicamente se hace a través de alguna de las Secretarias del Entre Central, razón por la cual no se ha iniciado la ejecución de estos importantes proyectos.</t>
  </si>
  <si>
    <t>Durante el primer semestre 2021, el logro corresponde al 1%,  alcanzando un total acumulado de 63% lo que corresponde a los avances en los siguientes aspectos: Se gestionaron 3 unidades de actuación urbanistica restantes del plan parcial de la candelaria Z2_R_49, a través de la delegación al ISVIMED como operador urbano.</t>
  </si>
  <si>
    <t> Con corte al 30 de junio se cuenta con un documento borrador del decreto reglamentario de la PPPMAEP estructurado, el cual fue enviado a las distintas dependencias interesadas para recibir observaciones y recomendaciones de ajuste.</t>
  </si>
  <si>
    <t>Se reporta un avance acumulado del 88,86%, en donde para el segundo trimestre de la vigencia 2021 se avanza en un 3% correspondiente al proceso de elaboración y consolidación del proyecto de decreto de las áreas de revitalización económica para un avance en su desarrollo, el cual permite sumar al avance general del indicador instrumentos de financiación adoptados y en operación.</t>
  </si>
  <si>
    <t>Por tratarse de un indicador compartido entre las unidades de Aplicación normativa y proyectos estratégicos el cálculo del mismoobedece a los siguientes tramites atendidos: UAANU: 1047  trámites</t>
  </si>
  <si>
    <t>No se reportó avance para este segundo trimestre en éste indicador, teniendo en cuenta que para este periodo se hizo un esfuerzo importante en el desarrollo de la Politica publica de protección a moradores. Se reportará avance para el tercer trimestre. el operador se encuentra realizando viabilidad financiera para algunos proyectos para continuar las reuniones con comunidad. El avance reportado del 0,6 corresponde a las concertaciones adelantadas con la comunidad de Moravia. 05/05/2021 Page 116 of 170</t>
  </si>
  <si>
    <t>La obras iniciadas se encuentran en ejecución (Avenida 34 con las lomas de los Balsos y Parra).</t>
  </si>
  <si>
    <t>Se presentó y validó la estrategía de concertación formulada con la subdirectora y el director del DAP y el Concejal Daniel Carvhalo (quien propuso la meta en el PDM) para comenzar la fase implementación.</t>
  </si>
  <si>
    <t>Durante el periodo se regularon 423 metros cuadrados mediante 188 actos administrativos de autorización o negación en el espacio público</t>
  </si>
  <si>
    <t>Finalización ejecución de último contrato de obra por parte de la SIF del proyecto Corredor Av. Jardín, pendiente de ajuste a observaciones realizadas por la interventoría de obra y la Agencia APP como también la ejecución de la Señalización Horizontal y Vertical y finalización de migración de redes a nuevos postes instalados o el retiro de postes considerados. Se estructuran intervenciones sobre Calle 8a, Manila y Alhambra.</t>
  </si>
  <si>
    <t>Durante el periodo se han impactado 721 venteros informales beneficiados con oferta social, como VIH, Manipulación de alimentos</t>
  </si>
  <si>
    <t>Se contrato operador de arte urbano con el que se espera cualificar mas de 3000 m2 de muros con arte urbano.</t>
  </si>
  <si>
    <t>Se elaboró esquema preliminar de gestión urbana y de instrumentos del POT, para socializar con SIF, DAP y EP_AEOH.</t>
  </si>
  <si>
    <t>Se ha realizado seguimiento a los 15 planes estratégicos con sus respectivos planes de acción, aún no suma en el avance del indicador ya que estos planes se entregan anualmente pero se le realizó su seguimiento semestral</t>
  </si>
  <si>
    <t>En el mes de mayo de la presente vigencia  se firma el manifiesto que formaliza el Distrito comercial del municipio de Medellín. Se continúa con la sostenibilidad de las dos alianzas creadas en 2020:  Alianza Distrito San Ignacio y Alianza Distrito Histórico en Plaza Botero. Además de otras alianzas generadas como Cultural Por el Centro,  con más de 70 entidades participantes.</t>
  </si>
  <si>
    <t>Para garantizar en óptimas condiciones las áreas de espacio público, se adelantan labores de mantenimiento rutinario así:  Corte Diciembre 31 de 2020:, el avance corresponde a: - Mantenimiento del Espacio Público Parques del Rio: 71.800 m² - Mantenimiento de 136 parques por administración directa: 62.736 m² - Parque Los Deseos: 9.864 m² - Espacio Público Avenida Jardín: 7.046,34 m² - Parque La Asomadera: 1.447 m² - Ampliación Segunda calzada Avenida 34 entre Calle 15 y Escopetería: 571 m² - Ampliación Segunda calzada Avenida 34 entre Balsos y Aguacatala: 601 m²  Corte a marzo 31 de 2021: - Mantenimiento de 35 espacios públicos por administración directa: 30.199 m² - Mantenimiento Parques del Rio: 18.550 m²  Corte a junio 30  de 2021: - Mantenimiento de 38 espacios públicos por administración directa: 21.040  m² - Mantenimiento Parques del Rio: 13.700 m²</t>
  </si>
  <si>
    <t>CONSTRUIDOS  Corte Diciembre 31 de 2020: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 Cable Picacho: 319,73 m²  Corte a marzo 31 de 2021: - Cable Picacho: 589,93 m² - Paso a desnivel Transversal Inferior con la Loma de Los Gonzalez: 971,39 m²  Corte a junio 30  de 2021: - Cable Picacho: 7.310  m² - Metroplús: 568,02 m²  MEJORADOS  Corte Diciembre 31 de 2020, el avance corresponde a: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 Cable Picacho: 1.621,29 m²  Para los proyectos de Presupuesto Participativo, corresponde al contrato de la comuna 14, son 595 m² (35%) de los 1.719 m² que conforman los siguientes parques, cuyo mejoramiento comenzó en el 2019 y culminó en el 2020, -Parque la Presidenta, área total 880,00 m² -Parque la Visitación, 245,00 m² -Parque el Patio, 187,00 m² -Parque la Chacona: 162,00 m² -Parque la Chacona: 246,00 m² -Parque El Garabato: 215,00 m² -Parque Pinar del Rio: 84,00 m²  Otros: - Intervención del Centro: 8.331,00 m² - Plazoleta Mon y Velarde: 935,00 m² - Plazoleta Manuel Caicedo: 975,00 m² - Corredor de la 80 (paraderos): 1.548 m² - Intercambio Inferior con González: 571,00 m²  Corte a junio 30  de 2021: - Cable Picacho: 2.268,2  m² - Obras de estabilización: 312,2 m² en las comunas 8, 9 y 70</t>
  </si>
  <si>
    <t>Durante el mes de junio se realizó una acción empresarial con 122 participantes en compañía de la Secretaria de Desarrollo Económico</t>
  </si>
  <si>
    <t>Durante la vigencia 2020se realizó el diagnóstico y actualización. Se tiene un borrador de la normativa con la que se pretende descentralizar el trabajo de la subsecretaría, estableciendo una relación cercana y directa con la ciudadanía</t>
  </si>
  <si>
    <t>En la vigencia 2020 se realizó la actualización de los módulos del sistema según modelo de gestión (20%)  Durante este periodo no se ha adelantado el sistema de registros, ya que hay que esperar que la Subsecretaría de TI programe reunión oficial para continuar con el proceso</t>
  </si>
  <si>
    <t>Corresponde al avance reportado por la Secretaría de Educación, de las las obras de urbanismo y/o espacio publico de la Ciudadela Universitaria de Occidente, así como a las obras asociadas a Cable Picacho, paso a desnivel Transversal Inferior con la Loma de Los Gonzalez y Estaciones Metroplús.</t>
  </si>
  <si>
    <t>Corte Diciembre 31 de 2020, se tiene el siguiente avance:  - PUI Centroriental - Zonas verdes Circuito Vial Las Mirlas: 152,86 m² - PUI Iguaná - Fuente Clara Fase I: 784,78 m²  Corte Marzo 31 de 2021: No se presenta avance físico  Corte Junio 30  de 2021: No se presenta avance físico</t>
  </si>
  <si>
    <t>Corte Diciembre 31 de 2020, se tiene el siguiente avance:  - PUI Centroriental - Zonas verdes Circuito Vial Las Mirlas: 0,33 Km - PUI Iguaná - Fuente Clara Fase I: 0,17 Km  Corte Marzo 31 de 2021: No se presenta avance físico  Corte Junio 30  de 2021: No se presenta avance físico</t>
  </si>
  <si>
    <t>Se viene realizando el mantenimiento y renovación de obras civiles en la sede administrativa de la Secretaría de Movilidad. Nota: la mayoría de los procesos contractuales son genéricos llevados a cabo por las secretarías de Gestión Humana y Servicio a la Ciudadanía y Suministros y Servicios.</t>
  </si>
  <si>
    <t>El avance al 30 de Junio de 2021 corresponde a la política pública territorial de gestión del riesgo de desastres, con formulación del Acuerdo de implementación y socialización en escenarios internos y externos.</t>
  </si>
  <si>
    <t>Corresponde al vance en materia de socialización con el DNP de los instrumentos desarrollados por el orden nacional. Se realizaron las comunicaciones para enviar a los actores competentes. Se realizó el estudio de los instrumentos. Se realizaron ajustes con el DAP y la Secretaría General.</t>
  </si>
  <si>
    <t>Se ha avanzado en el proceso pre-contractual, de acuerdo a los lineamientos del Comité de Direccionamiento Estratégico de la Alcaldía de Medellín.</t>
  </si>
  <si>
    <t>Asignación de subsidio de mejoramiento de vivienda para jovenes en las comunas 1,2,3,4,5,6,7,8,9 y las comunas 12,13,15,16,60,80. Según resolución 10 de 2021.</t>
  </si>
  <si>
    <t>Se presentaron cambios normativos para la aplicación de los requisitos en el programa de titulación, lo que ha generado retraso en la ejecución.</t>
  </si>
  <si>
    <t>Se recibieron 31 cbml, 66 unidades de vivienda por parte de la Curaduría segunda. Por condiciones de la pandemia, no se ha logrado avanzar en los procesos de campo y en los trámites en las curadurías.</t>
  </si>
  <si>
    <t>Se convocaron las entidades para la conformación de las comisiones técnicas del consejo consultivo municipal de la política pública habitacional.</t>
  </si>
  <si>
    <t>Se cuenta con un avance de diagnóstico e ideas de intervención del espacio público y una propuesta técnica económica de cuatro sectores de intervención en los barrios Carpinelo 1, Carpinelo 2, la Esperanza y la Avanzada.</t>
  </si>
  <si>
    <t>576 asignaciones de subsidio para mejoramiento de vivienda. La resolución 5 de 2021 con 203, la resolución 6 de 2021 tiene 159, la resolución 7 de 2021 con 64, la resolución 8 de 2021 con 16 y la resolución 9 de 2021 con 134 asignaciones de subsidio.</t>
  </si>
  <si>
    <t>Se realizó la asignación de 41 subsidios de vivienda usada de reposición y para adquisición de vivienda nueva. 33 corresponden a vivienda nueva y 8 vivienda usada.</t>
  </si>
  <si>
    <t>Se realizó la asignación de 4 subsidios municipales para adquisición de vivienda usada de reposición y adquisición de vivienda nueva. No tiene meta en 2021, este indicador se desarrollará en los años 2022 y 2024.</t>
  </si>
  <si>
    <t>Se adelantan gestión con camacol para la información del número de familias beneficiadas con el subsidio de vivienda nueva o usada, según radicado interno del ISVIMED S6104.</t>
  </si>
  <si>
    <t>Se encuentran proyectadas las minutas de cinco actos administrativos de asignación de subsidio municipal de vivienda, en diferentes proyectos habitacionales.</t>
  </si>
  <si>
    <t>Asignación de subsidios para mejoramiento de vivienda para población con discapacidad o sin barreras ubicadas en las comunas 1,2,3,4,5,6,7,8,910 y las comunas 12,13,15y 16, correspondiente a la resolución 11 de 2021.</t>
  </si>
  <si>
    <t>El Avance al 30 de Junio de 2021 corresponde a acciones realizadas en la Implementación de medidas prospectivas las cuales están enfocadas en la reducción del riesgo de desastres en la planificación y gestión del desarrollo territorial.</t>
  </si>
  <si>
    <t>Para lograr mantener los 600.000 m² de zonas verdes en óptimas condiciones, se realizan constantemente intervenciones en las diferentes comunas de la ciudad, para este primer semestre además del mantenimiento rutinario, se intervenieron específicamente áreas en las comunas 4, 5, 7, 8, 10 ,11</t>
  </si>
  <si>
    <t>Corte Marzo 31 de 2021: - Equivalen a los muros verdes instalados en el CAM: 684 m²  Corte a junio 30 de 2021 - Metroplús: 297,43 m²</t>
  </si>
  <si>
    <t>Se ha realizado el sostenimiento y mantenimiento de 46.495 m2 de las áreas verdes, jardineras y parcelas sembradas al interior del Morro de Moravia en procesos anteriores.</t>
  </si>
  <si>
    <t>Se realizó la siembra de 1050 árboles en el cerro de las Tres Cruces por parte de la Secretaría de Medio Ambiente.</t>
  </si>
  <si>
    <t>En el primer semestre, se realizó 30 entregas efectivas de vivienda, donde 22 corresponden a vivienda nueva y 8 en modalidad de vivienda usada. Estas viviendas son las que presentaban viabilidad jurídica y viabilidad técnica para ser entregadas.</t>
  </si>
  <si>
    <t>Se lleva a la fecha 598 mejoramientos ejecutado y recibidos.  En conexiones por la vida, el acumulado del programa corresponde a 481 conexiones reportado por la Secretaría de Gestión y Control Territorial, para un avance total de 1079 hogares que superan el déficit cualitativo de vivienda.</t>
  </si>
  <si>
    <t>Se reporta con las ventas acumuladas en la ejecución de las estrategias de comercialización como: mercados tradicionales, vitrina campesina, canal digital y camión móvil.  La apertura económica del segundo semestre 2021 facilitara la realización de los eventos y con esto el incremento de los ingresos per cápita de los participantes de Mercados Campesinos</t>
  </si>
  <si>
    <t>Para el mes de junio de 2021 se reportan 5 emprendimientos agropecuarios que cumplen con los requisitos: inscripción, diagnostico, plan de intervención, seguimiento, acompañamiento en comercialización, bancarización y RUT. Se continua con el acompañamiento a los emprendimientos agropecuarios los cuales se irán reportaran durante el segundo semestre del 2021 una vez vayan  finalizando las fases de intervención.</t>
  </si>
  <si>
    <t>Se reporta con las estrategias de comercialización del programa Mercados Campesinos vigentes como: mercados tradicionales, vitrina campesina, canal digital y camión móvil.</t>
  </si>
  <si>
    <t>En el mes de Junio se reportan 227 productores que fueron diagnosticados como afectados por la ola invernal del mes de mayo y recibieron incentivos para la reactivación de su producción. Se continúa avanzando en la habilitación de la Alcaldia de Medellín como Empresa Prestadora del Servicio de Extensión Agropecuaria EPSEA y la formulación y aprobación del Programa Agropecuario Municipal PAM 2020- 2023, lo que permitirá ampliar la cobertura y calidad de la prestación del servicio de extensión agropecuaria.</t>
  </si>
  <si>
    <t>Durante el primer semestre establecimos 236 huertas.  Se están construyendo especificaciones técnicas para un nuevo contrato de insumos agrícolas, continúando con capacitación y asistencia técnica a las 236 huertas actuales.</t>
  </si>
  <si>
    <t>Se continua trabajando en la parcela demostrativa, con la producción de plántulas y conservación de semillas nativas. No se presentan avances en la implementación del centro zonal, pues se están gestionando los recursos para su adecuación física y atención de usuarios.</t>
  </si>
  <si>
    <t>El logro corresponde a la última medición disponible para el año 2020. Fuente ECV 2020, muestra expandida por hogares FEHA. La medición del indicador se hace a través de la Encuesta de Calidad de Vida que realiza anualmente el Departamento Administrativo de Planeación. El reporte para el año 2021 se realizará una vez sean entregados los resultados.</t>
  </si>
  <si>
    <t>A la fecha se han adjudicado 289 (Acta 28 de junio)</t>
  </si>
  <si>
    <t>*Se reporta el número de servidores y niños y niñas beneficiados en los meses de febrero hasta mayo  del Programa Estimulo para la Primera Infancia.  *Del programa Apoyo Estudiantil se reportan los que cumplieron el 100% de requisitos.</t>
  </si>
  <si>
    <t>Se han intervenido 3474 servidores publicos</t>
  </si>
  <si>
    <t>En el Documento PDM (p. 535) este indicador  quedó sin el ajuste enviado al DAP: LB debe ser 87.7 y la Meta: 93.</t>
  </si>
  <si>
    <t>El Indicador de Agenda de cooperación construida para la gestión de aliados nacionales e internacionales, avanza en la estructuración de diagnóstico para la identificación de proyectos de cooperación y problemáticas u oportunidades en las comunas de Medellín, taller para identificación de líneas o temas que representan prioridades de atención, como migrantes, nutrición, educación y salud, y definición de criterios adecuados para evaluar proyectos a ser presentados a convocatorias de cooperación. Se encuentra en cronograma, cumpliendo el objetivo en el segundo semestre del año 2021 acorde con la planeación definida.</t>
  </si>
  <si>
    <t>La meta definida para el año 2021 del Indicador de Agendas de gobierno en los territorios construidas y socializadas con enfoque de género se proyecta cumplir en el segundo semestre del año 2021 acorde con el cronograma definido. Se inicia el proceso de construcción y diseño de agendas, después de superar las etapas de  diagnóstico territorial, en los que se presenta la caracterización por comuna, el análisis de la oferta institucional, e identificación y descripción de las problemáticas y/o temas relevantes existentes discriminados por comunas, con enfoque de género.</t>
  </si>
  <si>
    <t>A la fecha de corte, se han realizado 44 encuentros del Sr. Alcalde con la ciudadanía; se destacan en el segundo trimestre,los diálogos con los jóvenes, los acercamientos con CONPAZ, la generación de espacios de relacionamiento con empresarios, entre otras actividades que buscan aportar a los desafíos y apuestas de la ciudad de Medellín.</t>
  </si>
  <si>
    <t>Se definió la estrategia de Rendición Pública de Cuentas. Desde julio se iniciarán los procesos de implementación de las mismas de parte de las dependencias.</t>
  </si>
  <si>
    <t>Es importante resaltar que a partir de 2021 cambió la metodología de calificación aplicando otras variables, parámetos y pesos bajo la cual el DNP evalúa el desempeño fiscal de las entidades territoriales. Con este resultado, Medellín ocupó el 1er lugar en las ciudades capitales.</t>
  </si>
  <si>
    <t>Se dio cumplimiento con la implementación del Centro de Estudios de Gobierno Corporativo (CEGC) a través de la resolución No 2020500078403 de 2020</t>
  </si>
  <si>
    <t>Se ha realizado el acompañamiento a los 27 proyectos estratégicos del Plan de Desarrollo, lo cual implica un proceso de análisis de información para la toma oportuna de decisiones, la generación de alternativas para mejorar el desempeño de dichos proyectos y la articulación permanente con los equipos de trabajo.</t>
  </si>
  <si>
    <t>Se han realizado dos jornadas de articulación en las que se han tratado temáticas claves que impactan al Conglomerado Público de Medellín, entre ellas se encuentran las alianzas con entidades internacionales y ley de garantías.</t>
  </si>
  <si>
    <t>Con corte a 30 de junio de 2021 se presenta un porcentaje de favorabilidad en las sentencias ejecutoriadas de 85,16%, manteniendo un porcentaje  superior 78%, de acuerdo a la meta anual.</t>
  </si>
  <si>
    <t>Para el período comprendido entre el 01 de enero y el 30 de Junio de 2021,  los ahorros suman $11.780.881.468 correspondiendo este valor al 0,804% del total contratado para el período, $1.464.743.961.825.</t>
  </si>
  <si>
    <t>Avance de la Fase II del proceso tendiente a la ratificación de la certificación de la actividad de auditoría interna bajo normas internacionales del IIA Global, mediante la ejecución del 50 % del Plan Anual de Auditoría que contiene actividades del plan de mejora del Programa de Aseguramiento y Mejora de la calidad para el ejercicio de la actividad de auditoría interna.</t>
  </si>
  <si>
    <t>Para el período comprendido entre el 01 de enero y el 30 de junio de 2021,  se realizaron 184 contratos que incluian criterios de sostenibilidad, innovadores o sociales, de los 507, procesos contractuales que se habían planeado, para una medición del 36%</t>
  </si>
  <si>
    <t>Para el periodo comprendido entre el 01 al 30 de junio de 2021, se han realizaron 154 contratos entre arrendamientos, disposición y saneamientos, equivalente a una medición del 12,59 % respecto de la meta anual.</t>
  </si>
  <si>
    <t>Para el período comprendido entre el 01 de enero y el 30 de junio de 2021,  el valor de los procesos realizados bajo causales de convocatoria pública o proceso competitivo es de 25%, que corresponde a $501.871 millones, frente al total contratado de $2.009.577 millones.</t>
  </si>
  <si>
    <t>Se continúa en el proceso de revisión de la metodología y la consolidación del instrumento a ser aplicado para determinar el avance en la implementación de los lineamientos estratégicos aprobados por el Comité de Gestión del Conglomerado.</t>
  </si>
  <si>
    <t>Estructuración a nivel de pre factibilidad en fase 1B, de los proyectos Hotel y Centro de Negocios Plaza Mayor y Hotel Deportivo Villa Olímpica; además a nivel de Factibilidad en Fase 2A el proyecto UHBA Buenos Aires Etapa 3 y Casa Prado.</t>
  </si>
  <si>
    <t>Ejecución de ingresos corte junio 30 de 2021</t>
  </si>
  <si>
    <t>Se han optimizado las estrategias y mecanismos de cobro de la cartera de vigencias anteriores, lo cual ha permitido cumplir anticipadamente la meta establecida.</t>
  </si>
  <si>
    <t>Este avance corresponde a los expedientes tramitados entre enero y junio del presente año y a las gestiones para la recuperación de cartera originada por el no pago de las sanciones pecuniarias impuestas por violación a las normas de tránsito a través de mandamientos de pago, medidas cautelares de embargos, sentencias y remates e investigación de bienes.</t>
  </si>
  <si>
    <t>Se realizó la revisión técnica, jurídica y financiera de las propuestas de los proyectos de iniciativa privada ARENA Medellín y Medellín Saludable. Se garantizó el cumplimiento de los requisitos de las iniciativas a nivel pre factibilidad de conformidad a la ley 1508 de 2002.</t>
  </si>
  <si>
    <t>Se realizan las revisiones y ajustes al instrumento mediante el cual se determinará el avance en la implementación de los lineamientos emitidos por el Gobierno Corporativo.</t>
  </si>
  <si>
    <t>Con corte al 30 de junio se han impartido 11  directrices y capacitaciones en prevención del daño antijurídico y en defensa y protección de lo público orientadas al direccionamiento jurídico público de la Secretaría General y el conglomerado público durante 2021.</t>
  </si>
  <si>
    <t>Con corte a 30 de junio se presenta una actualización del 50% de las herramientas de información jurídicas implementadas: Helena, Hermes y Biblioteca jurídica Astrea.</t>
  </si>
  <si>
    <t>Con corte a 30 de junio de 2021, el sistema THETA registra 7.780 casos radicados en las diferentes comisarías de familia de la ciudad: Conciliación en Derecho en Materia de Familia Ley 640, Intervención en Conflictos Familiares, Restablecimiento de Derechos de N.N.A y Violencia Intrafamiliar.</t>
  </si>
  <si>
    <t>Actualmente hay 24 Comisarías de Familia operando 1 en cada una de las 16 comunas y 5 corregimientos, 1 de emergencia, 1 nocturna. Además, inició operaciones la nueva comisaría de permanencia.</t>
  </si>
  <si>
    <t>El indicador hace referencia a los procesos radicados (activos y finalizados) en las Inspecciones de Policía. Además, incluye el alto incremento de los comparendos recibidos en el Centro de Resolución de Comparendos (CRC) en atención a las medidas de prevención y precaución dadas por el Gobierno Nacional, Departamental y Municipal en los Decretos sancionados principalmente en relación a la pandemia.</t>
  </si>
  <si>
    <t>Las 5 Casas de Justicia han realizado 109 acciones de proyección, con 13.946 participantes y 19.414 atenciones desde el CRI. Los procesos contractuales. El cierre temporal de la Casa de Justicia El Bosque y la variación en la prestación del servicio por el Covid 19, ha afectado el desarrollo efectivo de los planes de acción de las Casas de Justicia.</t>
  </si>
  <si>
    <t>Las 5 Casas de Justicia han realizado 109 acciones de proyección: 2 Casas de Justicia Móvil, 56 difusiones, 14 descentralizaciones y 37 prevenciones y promociones, con 13.946 participantes. El cierre temporal de la Casa de Justicia El Bosque y la variación en la prestación del servicio por el Covid 19, ha afectado el desarrollo efectivo de los planes de acción de las Casas de Justicia.</t>
  </si>
  <si>
    <t>La oportunidad en la Inspección de Protección Animal es de 27,59% (Procesos finalizados: 56, Procesos radicados: 203) siguiendo con las etapas procesales de acuerdo a la normatividad vigente. Un alto porcentaje de los servidores de la inspección poseen trabajo en casa debido a que presentan comorbilidades, situaciones de salud que junto con las medidas de prevención y precaución dadas en relación a la pandemia han afectado el resultado del presente indicador. Además las diversas dificultades de orden público afectaron a su vez la prestación del servicio en la Inspección de Protección Animal.</t>
  </si>
  <si>
    <t>Se encuentra en proceso la creación y entrada en funcionamiento de 2 comisarías de familia con enfoque de género.</t>
  </si>
  <si>
    <t>A JUNIO un total del 2170 victimas del conflicto armado, han sido beneficiadas mediante el acceso a medidas de asistencia, atención y reparación en la ciudad de Medellin</t>
  </si>
  <si>
    <t>Al mes de junio el 100% de acciones efectuadas en el marco del Sistema Integral de verdad, Justicia, reparación y no repetición, corresponde a un total de 13 acciones pedagógicas desarrolladas tanto con población, como con funcionarios adscritos a la Administración Municipal.</t>
  </si>
  <si>
    <t>En el mes de JUNIO un total de 384 personas victimas del conflicto armado han sido beneficiadas con medidas de rehabilitación, satisfacción y garantías de no repetición.</t>
  </si>
  <si>
    <t>A junio se ha emitido un total de 6 informes correspondientes al monitoreo, identificación y atención de un total de 41 riesgos de violación de derechos humanos en el marco del conflicto armado en diferentes zonas de la ciudad.</t>
  </si>
  <si>
    <t>Antioquia fue el principal departamento receptor con un total de  91,9% del total de los acompañamientos seguido por el Córdoba con  4,8%, posteriormente está Sucre con (3,2%).</t>
  </si>
  <si>
    <t>A junio se avanza en la identificaciones de las alcaldías  a fotalecer</t>
  </si>
  <si>
    <t>Indicador sin meta 2021.</t>
  </si>
  <si>
    <t>Se espera que con la reactivación económica se pueda avanzar con mayor celeridad en el cumplimiento</t>
  </si>
  <si>
    <t>El logro corresponde a: •4.633-visitantes a pie •301 pnas-visitas guiadas presenciales •800 pnas-recorridos guiados virtuales •96 pnas-talleres temáticos virtuales •44 pnas-grupo de tejido Entrelazadas •3 pnas-costurero abierto •56 pnas-procesos educativos •3 pnas-taller exp Medellín 21 pnas-Huerta del arraigo 28 pnas-cultura al parque.  El porcentaje de cumplimiento corresponde a las dificultades para mantener el Museo abierto al público debido a las medidas restrictivas oficiales al inicio y sobre todo durante el tercer pico de la pandemia y las prevenciones por la movilización social en la zona centro de la ciudad entre los meses de abril y mayo.</t>
  </si>
  <si>
    <t>Durante el primer semestre 598 personas han interactuado con los contenidos del Museo a través del servicio CRAM, las sesiones  del semillero de investigación, agendas académicas, convocatoria pública de estímulos, entre otros</t>
  </si>
  <si>
    <t>Se elaboró marco conceptual para el fortalecimiento de iniciativas basado en los enfoques pedagogía y reconciliación, memoria y resistencia, y actuación política. Se definió la ruta operativa del fortalecimiento, criterios, requisitos habilitantes y descripción y análisis del subsistema de Paz en la ciudad, en particular, de las iniciativas que lo componen.</t>
  </si>
  <si>
    <t>La actividad no ha iniciado, se tiene proyectado iniciar en el mes de agosto</t>
  </si>
  <si>
    <t>Se encuentra en la fase de construcción del problema público</t>
  </si>
  <si>
    <t>El avance corresponde a: 324 Acciones de Fortalecimiento, 31 jornadas de sensibilización, 163 Familias Víctimas de Homicidio atendidas, 11 Víctimas de Trata de Personas atendidas, 28 casos de violencias sexuales, 192 audiencias asistidas en el proceso de Representación jurídica a víctimas de Delitos de Alto Impacto, 34 acompañamientos en el marco del Derecho a la Movilización y la protesta social, 69 atenciones a líderes/defensores/as sociales, 8.087 asesorías y atenciones En UPDH.</t>
  </si>
  <si>
    <t>Hasta el mes de junio el avance corresponde a las siguientes acciones: 324  Acciones de fortalecimiento de las Mesas, Comités y Organizaciones. 31 jornadas de sensibilización en DDHH en el marco de la  Estrategia  de comunicaciones: 6 Procesos de Formación. Se ha participado en 212 Espacios de articulación en las  21 comunas y corregimientos de Medellín.</t>
  </si>
  <si>
    <t>Hasta el mes de Junio el avance corresponde a la atención de: 163 familias víctimas de homicidio, 11 víctimas de Trata de personas, 28 víctimas de violencias sexuales, asi mismo, 192 audiencias asistidas en el proceso de Representación jurídica a víctimas de Delitos de Alto Impacto, 34 acompañamientos en el marco del Derecho a la Movilización y la protesta social, 69 atenciones a líderes/defensores/as sociales, 8.087 asesorías y atenciones En la UPDH.</t>
  </si>
  <si>
    <t>Hasta el mes de Junio el avance de este indicador está relacionado con: 263 rutas activadas en búsqueda en la urgencia de personas reportadas como desaparecidas. En acciones de articulación con organizaciones sociales se ha realizado: 1 recorrido en el jardín cementerio universal, se participó en 9 espacios de articulación para acciones de memoria y dignificación con organizaciones buscadoras y la mesa de búsqueda de personas reportadas como desaparecidas.</t>
  </si>
  <si>
    <t>Comisarias: 70,39% - Casos radicados 14.373, casos finalizados 10.117.  Inspecciones: 49,83% Casos radicados 12.380, casos finalizados: 6.169  Casas de justicia: no aportan al cumplimiento de este indicador  V1 - 16.286 Casos finalizados según lo establecido en tiempos de ley - V2 - 26.753 Casos radicados</t>
  </si>
  <si>
    <t>En el mes de junio comienza la implementacion de las actividades con NNA, las escuelas del Perdón siguen a la espera de que se inicie el proceso de contratacion para su implementación.</t>
  </si>
  <si>
    <t>La encuesta de percepción de seguridad no ha iniciado la fase de ejecución, razón por la cual los resultados de 2021 estarán disponibles a principios de 2022.</t>
  </si>
  <si>
    <t>En el año 2020 se formularon 21 Planes Locales de Seguridad. Para la implementación anual se debe construir un Plan de Acción Territorial, para esto la Subsecretaría Operativa diseñó una Guía Metodológica para la formulación de los Planes Locales, además, se encuentra preparando un piloto con 3 comunas</t>
  </si>
  <si>
    <t>Los Organismos apoyados financieramente son: Policía, Ejército, Fiscalía, Medicina Legal, Inpec, Migración Colombia, UNP y Fuerza Aérea Colombiana - FAC.</t>
  </si>
  <si>
    <t>No se presenta avance en términos de productos finales del proceso de rediseño de la Política Pública de Seguridad, los cuales están programados para el segundo semestre del año. Sin embargo, se han realizado diversas reuniones de trabajo con la UdeA y la Secretaría y se están avanzando en elaboración de productos.</t>
  </si>
  <si>
    <t>Casos ocurridos (30/06/2021): 9. Casos proyectados (31/12/2021): 18. La comuna con mayor ocurrencia de casos en lo corrido del año es Aranjuez con 3 feminicidios. No obstante, hay que tener en cuenta que 6 casos de 2021 están pendientes de ser clasificados como feminicidios o no, en la Comisión Primera. Fuente: INML, SIJIN, CTI, Secretaría de Seguridad y Convivencia como observador técnico. Consultado el 06/07/2021.</t>
  </si>
  <si>
    <t>Casos ocurridos (30/06/2021): 4.605. Casos proyectados (31/12/2021): 9.286, lo que representa un incremento del 3.44% en 2021, respecto al logro 2020. Las comunas con mayor número de denuncias en lo corrido del año son Manrique (11.42%) y Villa Hermosa (8.95%). Fuente: Sistema Theta, Subsecretaría de gobierno local y convivencia. Consultado el 06/07/2021.</t>
  </si>
  <si>
    <t>Casos ocurridos: 25.700 (30/06/2021), Casos proyectados: 51.826 (31/12/2021). Se proyecta una reducción del 9.36% respecto a 2020. Fuente: Línea única de seguridad y emergencias NUSE 123. Sistema SECAD. Consultado el 30/06/2021.</t>
  </si>
  <si>
    <t>Casos ocurridos (30/06/2021): 1.832. Casos proyectados (31/12/2021): 3.694. Se proyecta una tasa de lesiones personales de 143.77 por cada cien mil habitantes, que representa una reducción del 2.99% en 2021 respecto al logro de 2020. La Candelaria es la comuna que registra más casos de lesiones personales. Fuente: SIJIN de la Policía Nacional. Sistema SIEDCO. Consultado el 06/07/2021.</t>
  </si>
  <si>
    <t>Casos ocurridos (30/06/2021): 1831. Casos proyectados (31/12/2021): 3692. Se proyecta un incremento en las denuncias en 2021 respecto a 2020, sin embargo, se estima el cumplimiento de la meta para el año vigente. Las comunas con mayor número de casos son Doce de Octubre (16.0%) y La Candelaria (8.5%). Fuente: Subsecretaría de Gobierno Local y Convivencia. Consultado el 06/07/2021.</t>
  </si>
  <si>
    <t>Casos ocurridos (30/06/2021): 69. Casos proyectados (31/12/2021): 139. De los casos ocurridos en 2021 92.75% fueron hombres y 7.25% mujeres. Las comunas con más casos son La Candelaria (20.29%), Aranjuez (13.04%) y Robledo (8.70%). Fuente: INML, SIJIN, CTI, Secretaría de Seguridad y Convivencia como observador técnico. Consultado el 06/07/2021.</t>
  </si>
  <si>
    <t>Casos ocurridos (30/06/2021): 37. Casos proyectados (31/12/2021): 75. De los 210 homicidios ocurridos en la ciudad, 37 están asociados a problemas de convivencia. De los casos ocurridos en 2021, hay más víctimas hombres (94.60%) que mujeres (5.40%). Fuente: INML, SIJIN, CTI, Secretaría de Seguridad y Convivencia como observador técnico. Consultado el 06/07/2021.</t>
  </si>
  <si>
    <t>Casos ocurridos (30/06/2021): 210. Casos proyectados (31/12/2021): 423. Se proyecta un crecimiento de los homicidios del 15.01% con respecto al año 2020. Las principales víctimas son adultos entre 29 y 32 años (17.14%), seguidos de jóvenes entre 18 y 24 años (16.19%). Las comunas con mayor ocurrencia de homicidios son La Candelaria (18.10%) y Aranjuez (10.00%). Fuente: INML, SIJIN, CTI, Secretaría de Seguridad y Convivencia como observador técnico. Consultado el 06/07/2021.</t>
  </si>
  <si>
    <t>Durante el periodo se han realizado 129 Consejos de Convivencia Ciudadana, como un espacio de encuentro directo entre la comunidad y la Administración Municipal, para buscar la acción coordinada y concertada en la identificación, intervención y resolución de las problemáticas que aquejan a la comunidad.</t>
  </si>
  <si>
    <t>Durante el periodo se han realizado 134 Comités Locales de Gobierno, este es el espacio para coordinar y articular los planes, programas y proyectos que desarrolla la Administración Municipal, en materia de orden público, seguridad y convivencia, en cada comuna y corregimiento.</t>
  </si>
  <si>
    <t>Son estrategias de acompañamiento a barristas en la ciudad, para fortalecer los nuevos liderazgos al rededor del barrismo y el futbol. Se han implementados las estrategias Formativa, Artística y cultural, Memoria y Convivencia y confianza ciudadana; se supera la meta por  la articulación con la Secretaría de Desarrollo Económico, a través del proyecto "vamos pal Estadio".</t>
  </si>
  <si>
    <t>Se trata de formar grupos de ciudadanos  en competencias para la convivencia, mediante talleres socioculturales para aprender haciendo; Las comunas participantes han sido: en la comuna11, cra 73 (12Personas) en la comuna 11 circular 2 (11 personas) en la comuna 11 circular 3 (12 personas) y en la comuna 4 (15 personas) con una participación total de 50 personas.</t>
  </si>
  <si>
    <t>Se implementarán y articularan acciones con los corresponsables para dar cumplimiento a la Política Pública de la Cultura del Fútbol, lo que equivaldría al 5% para completar el 30% a 2021. Se han realizado articulaciones y una agenda conjunta para la realización de acciones de cultura fútbol en los territorios, es decir el 0,5% de cumplimiento mensual.</t>
  </si>
  <si>
    <t>En el marco de la Pandemia no es posible aprobar un nuevo Decreto para la estrategia de promoción de la convivencia y autorregulación, debido a todos los decretos que en esta situación se han establecido para regular los establecimientos de comercio nocturno. El avance en el indicador permanece igual hasta que la Secretaría General apruebe borrador de proyecto enviado y éste pueda implementarse.</t>
  </si>
  <si>
    <t>Casos ocurridos (30/06/2021): 134. Casos proyectados (31/12/2021): 270. La comuna con mayor afectación es La Candelaria con el 25.37% de los casos. Fuente: SIJIN de la Policía Nacional. Sistema SIEDCO consultado el 06/07/2021.</t>
  </si>
  <si>
    <t>Casos ocurridos (30/06/2021): 9.522. Casos proyectados (31/12/2021): 19.202. Se proyecta un aumento de las denuncias por hurto a personas del 7.99% con respecto al año 2020. Los meses con mayor ocurrencia de hurtos son marzo (19.61%) y mayo (17.60%). Es clave interrumpir el delito en comunas como La Candelaria (28.46% de los casos), El Poblado (11.41% de los casos) y Laureles (10.14% de los casos). Fuente: SIJIN de la Policía Nacional. Sistema SIEDCO. Consultado el 06/07/2021.</t>
  </si>
  <si>
    <t>Estrategias prevención y reducción del delito: 48 (8 en junio): Intervención Especial C 1, 2, 9, 10, 11, 12, 14 y 15, Comando Situacional, Desmonte de Cambuches, Estupefacientes, Intervención Barrio Narajal, Intervención Especial la 70, intervención San Benito y Jesús de Nazareno, Intervención Zamora, Operativos Piques Ilegales, Plan Prevención contra el hurto, Operativos Transporte Informal, Plan Parques C 3, 10, 11, 15 y 16, Control C 10 FDS noche y Puestos Control  C 2, 3, 4, 8, 10, 11, 12 y 13. Estrategias contra el crimen organizado: 26 (7 en Junio), destacando: mesas de homicidios, crimen organizado, análisis criminal, mesa de recompensas, mesa de mujeres desaparecidas, boletín de seguimiento mensual y mesa contra el hurto de cableado.</t>
  </si>
  <si>
    <t>Durante el periodo se reporta la realización de reuniones con actores complementarios y corresponsables en la implementación del proyecto, se están gestionando acuerdos interinstitucionales que aseguren la permanencia, integralidad y coordinación para que el proyecto se mantenga en el tiempo y cumpla con los cometidos propuestos, se están realizando validaciones del equipamiento tecnológico de la estrategia, y se está trabajando en la preparación de la campaña de comunicación del proyecto. Se estima implementada 1 Zona Segura para el tercer trimestre de 2021.</t>
  </si>
  <si>
    <t>En Junio se terminó versión final y consolidada del decreto para presentar al nuevo Subsecretario de Planeación de la Seguridad y enviar a Secretaría General. Junio avance del 2,01%, asi:V1 Formulación 6,6* 0,15= 0.99 + V2 Sensibilización 6,8*0,15=1,02 + V3 Implementación 0*0,20 =0 Total periodo 2,01%. Acumulado 46,23+Reportado 2,01 = 48,24% avance consolidado a Junio 2021.</t>
  </si>
  <si>
    <t>Para el mes de junio se presenta una disponibilidad operativa de los subsistemas del 95% y una acumulada del 95% de los dos principales sistemas del SIES-M (ICAD y CCTV). Esta disponibilidad se debe principalmente a la serie de vandalismos que han sucedido en el CCTV por causa de la protesta social.</t>
  </si>
  <si>
    <t>Para el periodo de Junio se reportan 9 equipos especializados conformados y articulados  por delito para su prevención y control (Violencia de género, extorsión, homicidio, hurto a comercio, hurto a personas, hurto a residencias, hurto a bicicletas, hurto de vehículos y motocicletas y tráfico de estupefacientes) cada uno está conformado y articulado por analistas de la Subsecretaría Operativa, Policía, Fiscalía y CTI.</t>
  </si>
  <si>
    <t>En Junio se terminó la versión final y consolidada del decreto. Se espera presentarla al nuevo Subsecretario de Planeación de la Seguridad a manera de empalme para proceder a enviarla a la Secretaría General. Se reporta el avance así: V1 Formulación 10*0,20=2 + V2 Socialización 10* 0,20=2% + V3 Implementación 0*0,20=0. (V1+V2+V3=4%) Total Periodo 4%. Acumulado 40%+Reportado 4,0%=44% de avance acumulado a Junio 2021.</t>
  </si>
  <si>
    <t>Casos ocurridos (30/06/2021): 398. Casos proyectados (31/12/2021):803. Se proyecta una disminución del 12.09% en el 2021, respecto al 2020. Se observa un comportamiento decreciente en este delito en lo corrido de 2021. Es fundamental prevenir los hurtos por modalidad de halado (65.58% de los casos) y atraco (24.12% de los casos) e intervenir en las comunas de Laureles (11.05%), Aranjuez (9.30%) y Buenos Aires (8.79%). Fuente: SIJIN de la Policía Nacional. Sistema SIEDCO. Consultado el 06/07/2021.</t>
  </si>
  <si>
    <t>Se realizaron ajustes en el proceso de contratación del sistema de geolocalización de llamadas lo cual impacto los tiempo de contratación</t>
  </si>
  <si>
    <t>Corresponde a la URI de la fiscalía terminado en marzo 2021 y avance del proyecto Sijin</t>
  </si>
  <si>
    <t>Corresponde a la Estación de Policía de Guayabal, la cual se encuentra a corte junio 30 en su quinto mes de ejecución. Tuvo acta de inicio el 4 de enero 2021 con un plazo de 14 meses.</t>
  </si>
  <si>
    <t>Proyecto Establecimiento Carcelario: su avance es de 12%  en total: 5/10 en adquisisción  de predios, el cual se encuentra en etapa de adquisicón (certificado de usos y normas, declaratoria de interés público) y un 7/10 en avance de anteproyecto.</t>
  </si>
  <si>
    <t>Informes semanales:24, informes recorridos territoriales:7, informe índice de riesgo de victimización:5, doc de alertas de casos de violencia sexual:51, documentos cualitativos:6 (1 doc resultados encuesta de percepción de seguridad, victimización y convivencia en Medellín 2020, 1 informe consolidado año 2020 por comuna, 2 doc de diálogo ciudadano, 1 informe de comportamiento de los homicidios Medellín 2018-2021, 1 informe de comportamiento de los hurtos a personas Medellín 2018-2021), informes diarios de homicidio:181. dateos Medellín:18, dateos por comuna:378, informes de vif:32, informes de mujeres:18, informes de vif en víctimas mayores de 60 años:18, criminalidad y operatividad:18, informes delitos sexuales:10, respuesta a PQRS:31, DFI:9, actualización Tableros SISC:52</t>
  </si>
  <si>
    <t>En el mes de abril se suscribió contrato con la Universidad de Antioquia para desarrollar, además de la actualización de la política pública de seguridad y convivencia de Medellín, dos estudios sobre segundas oportunidades y medidas de protección de violencia intrafamiliar.</t>
  </si>
  <si>
    <t>Casos ocurridos (30/06/2021): 2.119. Casos proyectados (31/12/2021): 4.273. Se proyecta un aumento en el hurto de motocicletas del 2.89% en 2021 respecto a lo ocurrido en 2020. Las comunas con mayor hurto de motocicletas son Robledo con 11.37%, seguida de Aranjuez con 10.38%, Buenos Aires con 10.14% y La Candelaria con 9.34%. De acuerdo con los registros de ocurrencia de estos hechos hasta el momento, se cumplirá la meta de 2021. Fuente: SIJIN de la Policía Nacional. Sistema SIEDCO. Consultado el 06/07/2021.</t>
  </si>
  <si>
    <t>Casos ocurridos (30/06/2021): 1.423. Casos proyectados (31/12/2021): 2.870. Se proyecta una disminución del 29.87% en 2021, respecto a los casos ocurridos en 2020. Las comunas más afectadas son La Candelaria (26.07%), Laureles (13.07%) y Poblado (12.09%). En cuanto a la meta planeada para 2021, se evidencia que al momento se está cumpliendo con la proyección para este indicador. Fuente: SIJIN de la Policía Nacional. Sistema SIEDCO. Consultado el 06/07/2021.</t>
  </si>
  <si>
    <t>Casos ocurridos (30/06/2021): 749. Casos proyectados (31/12/2021): 1.510. Se proyecta una disminución del 7.90% en 2021, respecto a lo ocurrido en 2020. En cuanto a la meta planeada para 2021, se evidencia que al momento se está cumpliendo con la proyección para este indicador. Para este fin es clave fortalecer campañas de prevención y focalización de la oferta en las comunas Laureles (14.69% de los casos), Belén (11.75% de los casos), El Poblado (11,62% de los casos). Fuente: SIJIN de la Policía Nacional. Sistema SIEDCO. Consultado el 06/07/2021.</t>
  </si>
  <si>
    <t>Casos ocurridos (30/06/2021): 760. Casos proyectados (31/12/2021): 1.533. Se proyecta una reducción del 7.52% en 2021, respecto al logro 2020. El 86.71% de las víctimas son mujeres. Según el comportamiento denunciado de este delito, se proyecta el cumplimiento de la meta en 2021. Fuente: CAIVAS- de la Fiscalía General de la Nación. Consultado el 06/07/2021.</t>
  </si>
  <si>
    <t>A  la fecha se están desarrollando acciones enmarcadas dentro de la estrategia de potenciamiento a los Organismos comunales y las organizaciones sociales. El proceso de trasformación se mide a final de año.</t>
  </si>
  <si>
    <t>Se registra el avance del número de personas formadas,a través de la aplicación del instrumento de categorización.</t>
  </si>
  <si>
    <t>Corresponde a las diferentes acciones de promoción realizado a los organismos comunales en términos de asesorías, acompañamientos y procesos formativos, entre otras, desarrollado en el marco del diagnóstico comunal.</t>
  </si>
  <si>
    <t>A la fecha se  promociona la creación de redes y se desarrollan procesos de capacitación y asesoría a las organizaciones, la asistencia Integral se compone de una estrategia que vincula caracterización, encuesta, diagnóstico, capacitación, asesoría , evento y seguimiento.</t>
  </si>
  <si>
    <t>Se cuenta con la propuesta borrador de la estrategia del Centro Zonal pendiente de aprobación para iniciar la implementación.</t>
  </si>
  <si>
    <t>Se solicita realizar la medición de este indicador de manera semestral para que el equipo de equipamentos sociales pueda tener el cumplimiento dela meta en cuanto  a la gestión y administración de la totalidad de las sedes abscritas a la SPC-</t>
  </si>
  <si>
    <t>Corresponde a la caracterización de Entidades Basadas en la fe de las comunas 1, 2, 3, 5, 6, 7, 8, 9, 10, 11, 13, 14, 15, 16, 60, 70 y 80</t>
  </si>
  <si>
    <t>Corresponde a la reglamentación del Decreto y su socialización con el sector religioso.</t>
  </si>
  <si>
    <t>El avance corresponde a la fase diagnóstica y de identificación de los sectores religiosos para la estructuración del documento preliminar de formulación de la política pública.</t>
  </si>
  <si>
    <t>El avance registrado corresponde a las actuaciones de VIC realizadas a los OAC, relacionados a respuesta de trámites y procesos.</t>
  </si>
  <si>
    <t>El logro reportado refleja actividades de promoción  y protección del derecho a la participación, a través del fortalecimiento al Consejo Municipal de Participación Ciudadana - CMPC,  la planeción y propuesta técnica del Premio a Experiencias Relevantes y  Semana de la Participación Ciudadana, como incentivos. Asi mismo  se  se apoyan técnica y materialmente las instancias de planeación, se promueve el control social a lo público y  la movilizan nuevas expresiones ciudadanas.</t>
  </si>
  <si>
    <t>Corresponde al apoyo material brindado a las JAL,  como telefoniá, transporte, pago servicios, dotación, seguro de vida entre otros, y asistencia técnica a través de   asesoría, acompañamientos, capacitaciones, para el adecuado cumplimiento de sus funciones.</t>
  </si>
  <si>
    <t>Se avanza en la reglamentación del acuerdo para respectivo pago.</t>
  </si>
  <si>
    <t>Durante el primer semestre se realizaron cuatro encuentros "Yo Construyo mi Medellín Futuro", en la comuna 11 -Estadio-Laureles, comuna 1-Santo Domingo, comuna 60-San Cristóbal y comuna 10-La Candelaria. Un trabajo de acercamiento a la ciudadanía por parte de la Administración Municipal para promover la Gobernanza y la confianza ciudadana.</t>
  </si>
  <si>
    <t>Durante los primeros seis meses de 2021, se logra avanzar en un porcentaje del 12% adicional en el diseño y aprobación del Protocolo de prevención y atención para la violencia política y discriminación en razón del género.</t>
  </si>
  <si>
    <t>El avance corresponde al número de Organizaciones, instancias e iniciativas ciudadanas atendidos al 30 de junio</t>
  </si>
  <si>
    <t>A la fecha se ha tenido avances completos  en los talleres de recolección de insumos; en el segundo semestre se realizará la elección de representantes y  la formulación de proyectos para contabilizar las activdades al 100 por ciento una vez se terminen de ejecutar</t>
  </si>
  <si>
    <t>"Para este periodo el avance es de 48,20%. Se consolida la matriz para el seguimiento a proyectos 2021, se capacitan a los enlaces de las diferentes dependencias sobre reporte de la matríz,  se diseña guia orientadora para reporte de seguimiento, se consolida informe de deudas 2016 - 2020 y del corregimiento 50 . Se hacen actualizaciones al micro sitio y se desarrollan los codigos QR para dar acceso a la comunidad al seguimiento a proyecto desde la web. Se consolida la estrategia RDC 2021 versión 4, se socializa y valida la propuesta RDC con los grupos de interés. Se continúa con la consolición de instrumentos para la implementación del Sistema de Seguimiento y Evaluación. Recolección de datos relevates e insumos para respuestas de PQRSD, Se hace lectura de bitácoras de socialización de proyectos y talleres de recolección de insumos, se consolida balance de priorización 2020."</t>
  </si>
  <si>
    <t>Durante los primeros cinco meses del 2021, se han realizado ejercicios que han permitido la movilización o vinculación de 27 nuevas expresiones ciudadanas (NEC), se espera continuar con más reportes de NEC vinculadas.</t>
  </si>
  <si>
    <t>Las actividades se han venido cumpliendo de acuerdo a la planeación establecida para el 2021. El avance reportado corresponde al diseño del plan de trabajo para el 2021; el cumplimiento e implementación de las actividades contenidas en el proceso contractual correspondientes a la segunda fase de formulación;  y los entregables parciales y finales entregados por el operador y aprobados por la supervisión.</t>
  </si>
  <si>
    <t>Se han concertado activado prcesos de alianza con: 1. Universidad Nacional Abierta y a Distancia - Unad 2. Colegio Mayor de Antioquia 3. Tecnológico de Antioquia 4. Universidad de Antioquia 5. Veedurias 6. Red de Bibliotecas populares de Antioquia - Rebipoa</t>
  </si>
  <si>
    <t>Actualmente se está trabajando en la articulación de una sola propuesta para la contratación de una sola plataforma para la SPC; donde se unifiquen las plataformas Medellín Decide,Territorio Web y HUB de innovación. Se encuentra en articulación de las 3 propuestas para generar solo una plataforma con todos los servicios. Se encuentra en fase precontractual.</t>
  </si>
  <si>
    <t>El proceso se encuentra en la fase precontractual, se proyecta la elaboración de los planes para el ultimo trimestre</t>
  </si>
  <si>
    <t>El proceso para cumplir con este indicador se encuentra en la fase precontractual, se espera dar inicio los primero días de agosto</t>
  </si>
  <si>
    <t>A la fecha no se presenta avance en los proceso de orientación virtual orientados a la ciudadanía dado que se esta concertando con los posibles beneficiarios las actividades y/o procesos que se llevarán a cabo</t>
  </si>
  <si>
    <t>Corresponde a 5 procesos y acciones pedagógicas orientadas y acompañadas bajo los lineamientos del sistema de formación para la participación ciudadana culminados y al 7,9 correspondiente al avance parcial de los 18 procesos que se han realizado a la fecha</t>
  </si>
  <si>
    <t>Corresponde al avance hasta el primer trimestre del año 2021 (40,15%), en la generación de estudios complementarios, la formulación de instrumentos de planificación complementaria y la norma complementaria del POT.  V1=APE =Avance en el cumplimiento del Programa de Ejecución (0,0%) Reportado por la Subdirección de Prospectiva, Información y Evaluación Estratégica. Este porcentaje está representado en el avance en el   cumplimiento del Programa de Ejecución y de los compromisos del POT en este trimestre. se encuentra pendiente del reporte por parte de la Subdirección de Prospectiva, Información y Evaluación estratégica. V2=  GEI=Generación de Estudios Complementarios del POT (0,129% del xxx proyectado) Este porcentaje está representado en el avance en los estudios ambientales y urbanísticos complementarios al POT. V3=FIP=Formulación de  instrumentos de planificación complementaria. (0,0%) Reportado por la Unidad de Instrumentos de Planificación. Esta variable se encuentra pendiente del reporte para este trimestre por parte de Unidad de Instrumentos de Planificación. V4=GNC=Generación de normas complementarias al POT.  (0,154%) Este porcentaje esta representado la expedición  de la Resolución 202150040657 de 2021_Gaceta_4831  y el avance en la Actualización de Decreto 1626 de 2015.</t>
  </si>
  <si>
    <t>Corresponde al avance del Segundo trimestre del 2021 (40,82%) en la elaboración de estudios urbanísticos y ambientales complementarios al POT desarrollados a  marzo 31 de 2021:  V1=Estudios Ambientales elaborados (0,50% del 1,095% proyectado) Este porcentaje esta representado en el avance de los estudios de la Estructura Ecológica y las Precisiones de las Áreas de Amenaza y Riesgos. V2: Estudios Urbanísticos elaborados (0,41% del 1,095% proyectado) Este porcentaje esta representado en el avance de la revisión de los Subsistemas de Movilidad, Acompañamiento en la actualización de las dinámicas y densidades habitacionales  rurales. V3= Reglamentación complementaria elaborada.  (0,88%).ok Este porcentaje esta representado la expedición  de la Resolución 202150040657 de 2021_Gaceta_4831  y el avance en la Actualización de Decreto 1626 de 2015.</t>
  </si>
  <si>
    <t>Avance en los PEMP  del 30% , representado en la revisión del  PEMP de la Macarena. Los documentos que soportan este avance son: 1. Respuesta al interesado, informando revisión del PEMP por parte del DAP, teniendo en cuenta la actualización normativa, y   2. Avance en la revisión del documento técnico, con sus respectivas observaciones. En el mes de junio se contrató el desarrollo de la primera fase del diagnóstico para el Macroproyecto La Iguaná. Además, se contrató en el mismo mes los estudios complementarios de estudios de riesgos de detalle y simulación de escenarios de movilidad para el Macroproyecto Santa Elena</t>
  </si>
  <si>
    <t>Aun se encuentra en ejecución la el estudio de prefactibilidad del proyecto de la Longitudinal Occidental, hasta no tener el estudio completo no se puede contar como estudio elaborado.</t>
  </si>
  <si>
    <t>Se entrega fachada edificio la naviera, se esta en licitación de cualificación de fachadas en Parque Olano</t>
  </si>
  <si>
    <t>Se cuenta con documentos de conceptualización y lineamientos de marco de pobreza</t>
  </si>
  <si>
    <t>Corresponde al avance hasta segundo trimestre del año 2021 (50,32%),  en el Seguimiento y evaluación del Plan de Ordenamiento Territorial implementado y fortalecido, y a la actualización del módulo sePOT para el seguimiento y Evaluación del POT.  V1: Porcentaje del  avance en la  Gestión  del seguimiento y la evaluación del  Plan de Ordenamiento Territorial. Este porcentaje está representado en el avance en la elaboración del documento  gestión de Fichas De Seguimiento Y Evaluación al POT,  al avance en el documento de seguimiento y evaluación de los sistemas físico espaciales del POT y  la lectura operativa y selectiva del POT.  V2:Porcentaje de actualización  de la herramienta  sePOT para el seguimiento y Evaluación del POT Se ha avanzado en la identificación y gestión propuestas de mejoramiento del módulo sePOT, con remanentes de 2020, para la carga masiva interna de solicitudes referentes a la ejecución del POT.</t>
  </si>
  <si>
    <t>Los indicadores de Plan de Desarrollo se les dará cumplimiento y ejecución a tráves del convenio con FAO el cual está en proceso de validación para firma.</t>
  </si>
  <si>
    <t>Se esta avanzando en la implementación de los programas de ejecución, a través de la ruta de PDL y PP vigencia 2021-2022, la cual se encuentra en socialización de proyectos. Se diseñaron e implementaron estrategias de fortalecimiento de la planeación del desarrollo local (laboratorio de innovación, cápsulas del saber, fichas territoriales, etc.). Se avanzó en la preparación de insumos para el seguimiento y en la articulación con los diferentes instrumentos del sistema municipal.</t>
  </si>
  <si>
    <t>Continuidad a los proyectos de ocupación referentes a la reactivación económica, así mismo, se reinició el desarrollo de eventos ocasionales entre los meses de enero y marzo de 2021, los anteriores proyectos integran a un alto número de personas que acceden al instrumento. Continuación de acompañamiento técnico para la formulación de las propuestas de intervención en los proyectos de transferencias patrimoniales.  A la fecha, son (8) propietarios de BIC del Barrio Prado, con solicitud de compensación.</t>
  </si>
  <si>
    <t>Proceso precontractual ECV año 2021, Proceso precontractual GEIH año 2021.</t>
  </si>
  <si>
    <t>Ya se encuentra contratado el recurso por medio del cual se realizará la caracterización; los resultados se obtendrán a partir del segundo semestre de la presente vigencia.</t>
  </si>
  <si>
    <t>En la actualidad se continua con el proceso de revisión de especificaciones tecnicas para solicitud de estudio de mercado y posteriormente construcción de estudios previos del aplicativo del PEM. Proceso precontractual  de prestación de servicios.</t>
  </si>
  <si>
    <t>Se avanzo en los acuerdos  con  municipios del valle de  Aburrá, oriente cercano y entidades de la región, al momento se encuentra en trámite la suscripción de los mismos y se realizo Documento de seguimiento y evaluación del POT en el componente Supramunicipal.</t>
  </si>
  <si>
    <t>Avance en la investigación y conceptualización de las variables y dimensiones que fundamentan la visión 2030 - 2050 Plan Estratégico Medellín Región.</t>
  </si>
  <si>
    <t>Corte Junio 30  de 2021: No se presenta avance</t>
  </si>
  <si>
    <t>Se ha dado continuidad a los espacios de articulación del Distrito San Ignacio;  se han realizado las acciones para el proceso de formalización de Áreas de Desarrollo Naranja-ADN, lo que facilitará la creación, producción, circulación, distribución y acceso a las manifestaciones, bienes y servicios culturales y creativos.</t>
  </si>
  <si>
    <t>Se realizó una validación y revisión de los contenidos de la página, en términos de accesibilidad, adaptabilidad, aceptabilidad, usabilidad, navegabilidad, interactividad, y arquitectura de la información, para identificar aspectos a mejorar y generar una propuesta para fortalecer su arquitectura.</t>
  </si>
  <si>
    <t>Actualmente el proyecto que aportará a este indicador se encuentra en etapa de Planeación, a fin de establecer inicio de acciones para el diseño y presentación de la Política Pública para Migrantes.</t>
  </si>
  <si>
    <t>En lo corrido del año se registran 1.315 personas migrantes atendidas y orientadas sobre acceso a rutas de derechos.</t>
  </si>
  <si>
    <t>Siguen generandose  muchas procesos de invasiones haciendo que se desbordeLa recuperacion y adecuacion de espacio publico a la fecha supera los mt2 proyectado para el año 2021; y esto obedece que las familias más necesitadas siguen  buscando  un techo para vivir y para lograrlo, proceden con mas frecuencia a tomarse los espacios publicos para sus construcciones precarias o conatos de invasion.</t>
  </si>
  <si>
    <t>De los cinco indicadores de producto que componen la agenda de desarrollo regional , se avanzo en dos,  Alianzas en instrumentos para la gestión del desarrollo articulado con la región generados y el Plan Estratégico Medellín Región.</t>
  </si>
  <si>
    <t>Se continúa con las acciones de divulgación de los programas y proyectos institucionales del Plan de Desarrollo.</t>
  </si>
  <si>
    <t>Al 31 de diciembre de 2020 se reportó como logrado este indicador. La Resolución No. 202050083370 de 2020 oficializó el Plan de Acción de la Política Pública de procesos y MAICC. Este plan deberá ser actualizado en un plazo de 8 años, por lo cual se define como un indicador no acumulado y no aplica la definición de metas para las siguientes vigencias.</t>
  </si>
  <si>
    <t>Al 30 de junio de 2021 se realizan 6 +Saberes, estrategia de formación diseñada para fortalecer el conocimiento y las capacidades de los procesos y medios de comunicación alternativos, independientes, comunitarios y ciudadanos.</t>
  </si>
  <si>
    <t>A junio 30 de 2021 se avanza en la propuesta temática para el encuentro académico que se articula al Premio de Periodismo; se planea para el mes de octubre.</t>
  </si>
  <si>
    <t>Al 30 de junio se cierra el proceso de evaluación de la convocatoria Medellín Palpita con nuevos medios ganadores con relación al 2020. Los gestores realizan acompañamiento permanente a los medios.</t>
  </si>
  <si>
    <t>Se asesoran y acompañan a las dependencias de la Administracion para adelantar estrategias de divulgación y comunicación de los planes, programas y proyectos del Conglomerado Público a través de procesos y medios alternativos, independientes, comunitarios y ciudadanos.</t>
  </si>
  <si>
    <t>Con corte al 30 de junio se  revisa la propuesta de formulario que se aplicará a la ciudadanía por parte de la firma consultora que realizará la encuesta.</t>
  </si>
  <si>
    <t>El porcentaje de dependencias asesoradas es directamente proporcional a las solicitudes hechas por las secretarías y departamentos administrativos con relación a la formulación, acompañamiento y revisión de elementos, planes y medios de las estrategias para divulgación.</t>
  </si>
  <si>
    <t>Los productos de comunicación mantienen los incrementos esperados en relación con las demandas de las dependencias y en función de la ejecución de programas y proyectos del Plan de Desarrollo.</t>
  </si>
  <si>
    <t>Da cuenta de la cantidad de ejecuciones de las dependencias asociadas a programas y proyectos y la necesidad de operación de estrategias de comunicación.</t>
  </si>
  <si>
    <t>El cumplimiento de este indicador se da a través de base de datos de las redes ciudadanas identificadas en la ciudad, instrumentos para diagnósticar a las redes ciudadanas en cuanto a temas de comunicaciones y el diligenciamiento del mismo y un documento diagnóstico.</t>
  </si>
  <si>
    <t>En el mes de junio las redes ciudadanas continuan enviando la información sobre sus necesidades en temas comunicacionales. Se realiza análisis de los datos recopilados.</t>
  </si>
  <si>
    <t>Se avanza el la definición del operador que dictará los procesos de formación.</t>
  </si>
  <si>
    <t>Se continua con el acompañamiento a las dependencias de la Administración.</t>
  </si>
  <si>
    <t>Se realiza reunión de relacionamiento para iniciar proceso de charlas con gestores territoriales de las secretarías de Desarrollo Económico, DAP Y Gestión Humana.</t>
  </si>
  <si>
    <t>A la fecha se continua realizando la encuesta a las redes ciudadanas, mediante la cual se les caracteriza en temas comunicacionales.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</si>
</sst>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0.000000000"/>
    <numFmt numFmtId="165" formatCode="0.00000000000000000"/>
    <numFmt numFmtId="166" formatCode="0.0%"/>
    <numFmt numFmtId="167" formatCode="0.0000000000"/>
    <numFmt numFmtId="172" formatCode="yyyy\-mm\-dd;@"/>
  </numFmts>
  <fonts count="2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2"/>
      <color theme="1"/>
      <name val="Calibri"/>
      <family val="2"/>
      <scheme val="minor"/>
    </font>
    <font>
      <sz val="12"/>
      <color rgb="FF006100"/>
      <name val="Calibri"/>
      <family val="2"/>
      <scheme val="minor"/>
    </font>
    <font>
      <sz val="12"/>
      <color theme="0"/>
      <name val="Calibri"/>
      <family val="2"/>
      <scheme val="minor"/>
    </font>
    <font>
      <b/>
      <sz val="9"/>
      <color indexed="81"/>
      <name val="Tahoma"/>
      <family val="2"/>
    </font>
    <font>
      <sz val="9"/>
      <color indexed="81"/>
      <name val="Tahoma"/>
      <family val="2"/>
    </font>
    <font>
      <i/>
      <sz val="12"/>
      <color theme="1"/>
      <name val="Calibri"/>
      <family val="2"/>
      <scheme val="minor"/>
    </font>
    <font>
      <i/>
      <sz val="11"/>
      <color theme="1"/>
      <name val="Calibri"/>
      <family val="2"/>
      <scheme val="minor"/>
    </font>
    <font>
      <sz val="12"/>
      <color rgb="FF9C0006"/>
      <name val="Calibri"/>
      <family val="2"/>
      <scheme val="minor"/>
    </font>
    <font>
      <sz val="11"/>
      <name val="Calibri"/>
      <family val="2"/>
      <scheme val="minor"/>
    </font>
    <font>
      <sz val="11"/>
      <color rgb="FF000000"/>
      <name val="Calibri"/>
      <family val="2"/>
      <scheme val="minor"/>
    </font>
    <font>
      <sz val="11"/>
      <color indexed="8"/>
      <name val="Calibri"/>
      <family val="2"/>
      <scheme val="minor"/>
    </font>
    <font>
      <sz val="11"/>
      <color theme="0"/>
      <name val="Calibri"/>
      <family val="2"/>
      <scheme val="minor"/>
    </font>
    <font>
      <sz val="11"/>
      <color rgb="FF9C0006"/>
      <name val="Calibri"/>
      <family val="2"/>
      <scheme val="minor"/>
    </font>
    <font>
      <b/>
      <sz val="9"/>
      <color rgb="FF000000"/>
      <name val="Tahoma"/>
      <family val="2"/>
    </font>
    <font>
      <sz val="9"/>
      <color rgb="FF000000"/>
      <name val="Tahoma"/>
      <family val="2"/>
    </font>
  </fonts>
  <fills count="19">
    <fill>
      <patternFill patternType="none"/>
    </fill>
    <fill>
      <patternFill patternType="gray125"/>
    </fill>
    <fill>
      <patternFill patternType="solid">
        <fgColor indexed="22"/>
        <bgColor indexed="0"/>
      </patternFill>
    </fill>
    <fill>
      <patternFill patternType="solid">
        <fgColor theme="4" tint="0.59999389629810485"/>
        <bgColor indexed="0"/>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6" tint="0.79998168889431442"/>
        <bgColor indexed="65"/>
      </patternFill>
    </fill>
    <fill>
      <patternFill patternType="solid">
        <fgColor theme="6"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5" tint="-0.249977111117893"/>
        <bgColor indexed="64"/>
      </patternFill>
    </fill>
    <fill>
      <patternFill patternType="solid">
        <fgColor rgb="FFC6EFCE"/>
      </patternFill>
    </fill>
    <fill>
      <patternFill patternType="solid">
        <fgColor theme="5"/>
      </patternFill>
    </fill>
    <fill>
      <patternFill patternType="solid">
        <fgColor rgb="FFFFC7CE"/>
      </patternFill>
    </fill>
    <fill>
      <patternFill patternType="solid">
        <fgColor theme="8" tint="0.59999389629810485"/>
        <bgColor indexed="64"/>
      </patternFill>
    </fill>
    <fill>
      <patternFill patternType="solid">
        <fgColor rgb="FFB7DEE8"/>
        <bgColor rgb="FF000000"/>
      </patternFill>
    </fill>
    <fill>
      <patternFill patternType="solid">
        <fgColor rgb="FF00FFFF"/>
        <bgColor rgb="FF000000"/>
      </patternFill>
    </fill>
    <fill>
      <patternFill patternType="solid">
        <fgColor theme="5"/>
        <bgColor indexed="0"/>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13">
    <xf numFmtId="0" fontId="0" fillId="0" borderId="0"/>
    <xf numFmtId="0" fontId="4" fillId="0" borderId="0"/>
    <xf numFmtId="0" fontId="3" fillId="0" borderId="0"/>
    <xf numFmtId="9" fontId="3" fillId="0" borderId="0" applyFont="0" applyFill="0" applyBorder="0" applyAlignment="0" applyProtection="0"/>
    <xf numFmtId="0" fontId="2" fillId="0" borderId="0"/>
    <xf numFmtId="44" fontId="2" fillId="0" borderId="0" applyFont="0" applyFill="0" applyBorder="0" applyAlignment="0" applyProtection="0"/>
    <xf numFmtId="0" fontId="5" fillId="7" borderId="0" applyNumberFormat="0" applyBorder="0" applyAlignment="0" applyProtection="0"/>
    <xf numFmtId="0" fontId="5" fillId="8" borderId="0" applyNumberFormat="0" applyBorder="0" applyAlignment="0" applyProtection="0"/>
    <xf numFmtId="0" fontId="6" fillId="12" borderId="0" applyNumberFormat="0" applyBorder="0" applyAlignment="0" applyProtection="0"/>
    <xf numFmtId="0" fontId="7" fillId="13" borderId="0" applyNumberFormat="0" applyBorder="0" applyAlignment="0" applyProtection="0"/>
    <xf numFmtId="0" fontId="1" fillId="0" borderId="0"/>
    <xf numFmtId="9" fontId="1" fillId="0" borderId="0" applyFont="0" applyFill="0" applyBorder="0" applyAlignment="0" applyProtection="0"/>
    <xf numFmtId="0" fontId="12" fillId="14" borderId="0" applyNumberFormat="0" applyBorder="0" applyAlignment="0" applyProtection="0"/>
  </cellStyleXfs>
  <cellXfs count="51">
    <xf numFmtId="0" fontId="0" fillId="0" borderId="0" xfId="0"/>
    <xf numFmtId="166" fontId="0" fillId="4" borderId="1" xfId="0" applyNumberFormat="1" applyFill="1" applyBorder="1"/>
    <xf numFmtId="166" fontId="0" fillId="6" borderId="1" xfId="0" applyNumberFormat="1" applyFill="1" applyBorder="1"/>
    <xf numFmtId="0" fontId="5" fillId="8" borderId="2" xfId="7" applyBorder="1"/>
    <xf numFmtId="0" fontId="5" fillId="8" borderId="3" xfId="7" applyBorder="1"/>
    <xf numFmtId="0" fontId="0" fillId="0" borderId="4" xfId="0" applyBorder="1"/>
    <xf numFmtId="0" fontId="0" fillId="0" borderId="5" xfId="0" applyBorder="1"/>
    <xf numFmtId="0" fontId="5" fillId="7" borderId="4" xfId="6" applyBorder="1"/>
    <xf numFmtId="0" fontId="5" fillId="7" borderId="5" xfId="6" applyBorder="1"/>
    <xf numFmtId="0" fontId="5" fillId="7" borderId="6" xfId="6" applyBorder="1"/>
    <xf numFmtId="0" fontId="5" fillId="7" borderId="7" xfId="6" applyBorder="1"/>
    <xf numFmtId="0" fontId="0" fillId="0" borderId="1" xfId="0" applyBorder="1"/>
    <xf numFmtId="17" fontId="0" fillId="0" borderId="1" xfId="0" applyNumberFormat="1" applyBorder="1"/>
    <xf numFmtId="17" fontId="0" fillId="9" borderId="1" xfId="0" applyNumberFormat="1" applyFill="1" applyBorder="1"/>
    <xf numFmtId="17" fontId="0" fillId="4" borderId="1" xfId="0" applyNumberFormat="1" applyFill="1" applyBorder="1"/>
    <xf numFmtId="17" fontId="0" fillId="10" borderId="1" xfId="0" applyNumberFormat="1" applyFill="1" applyBorder="1"/>
    <xf numFmtId="17" fontId="0" fillId="11" borderId="1" xfId="0" applyNumberFormat="1" applyFill="1" applyBorder="1"/>
    <xf numFmtId="166" fontId="0" fillId="0" borderId="1" xfId="0" applyNumberFormat="1" applyBorder="1"/>
    <xf numFmtId="166" fontId="6" fillId="12" borderId="1" xfId="8" applyNumberFormat="1" applyBorder="1"/>
    <xf numFmtId="0" fontId="1" fillId="0" borderId="1" xfId="10" applyBorder="1"/>
    <xf numFmtId="0" fontId="5" fillId="0" borderId="1" xfId="0" applyFont="1" applyBorder="1"/>
    <xf numFmtId="0" fontId="0" fillId="0" borderId="1" xfId="0" applyFont="1" applyBorder="1"/>
    <xf numFmtId="0" fontId="5" fillId="0" borderId="1" xfId="10" applyFont="1" applyBorder="1"/>
    <xf numFmtId="0" fontId="0" fillId="0" borderId="1" xfId="0" applyFont="1" applyFill="1" applyBorder="1"/>
    <xf numFmtId="0" fontId="5" fillId="0" borderId="1" xfId="10" applyFont="1" applyBorder="1" applyAlignment="1">
      <alignment horizontal="right"/>
    </xf>
    <xf numFmtId="0" fontId="0" fillId="0" borderId="0" xfId="0" applyAlignment="1">
      <alignment horizontal="right"/>
    </xf>
    <xf numFmtId="0" fontId="10" fillId="0" borderId="0" xfId="0" applyFont="1"/>
    <xf numFmtId="0" fontId="11" fillId="0" borderId="1" xfId="10" applyFont="1" applyBorder="1"/>
    <xf numFmtId="0" fontId="0" fillId="5" borderId="0" xfId="0" applyFill="1" applyAlignment="1">
      <alignment horizontal="center" vertical="center"/>
    </xf>
    <xf numFmtId="0" fontId="0" fillId="15" borderId="0" xfId="0" applyFill="1"/>
    <xf numFmtId="0" fontId="13" fillId="0" borderId="0" xfId="0" applyFont="1"/>
    <xf numFmtId="0" fontId="0" fillId="15" borderId="1" xfId="0" applyFill="1" applyBorder="1"/>
    <xf numFmtId="167" fontId="0" fillId="0" borderId="0" xfId="0" applyNumberFormat="1"/>
    <xf numFmtId="167" fontId="0" fillId="15" borderId="0" xfId="0" applyNumberFormat="1" applyFill="1"/>
    <xf numFmtId="172" fontId="14" fillId="16" borderId="1" xfId="0" applyNumberFormat="1" applyFont="1" applyFill="1" applyBorder="1"/>
    <xf numFmtId="0" fontId="14" fillId="16" borderId="8" xfId="0" applyFont="1" applyFill="1" applyBorder="1"/>
    <xf numFmtId="172" fontId="14" fillId="0" borderId="0" xfId="0" applyNumberFormat="1" applyFont="1"/>
    <xf numFmtId="0" fontId="14" fillId="0" borderId="0" xfId="0" applyFont="1"/>
    <xf numFmtId="0" fontId="14" fillId="0" borderId="0" xfId="0" applyNumberFormat="1" applyFont="1"/>
    <xf numFmtId="0" fontId="14" fillId="17" borderId="0" xfId="0" applyFont="1" applyFill="1"/>
    <xf numFmtId="1" fontId="5" fillId="0" borderId="1" xfId="0" applyNumberFormat="1" applyFont="1" applyBorder="1"/>
    <xf numFmtId="167" fontId="5" fillId="0" borderId="1" xfId="0" applyNumberFormat="1" applyFont="1" applyBorder="1"/>
    <xf numFmtId="0" fontId="15" fillId="2" borderId="1" xfId="1" applyFont="1" applyFill="1" applyBorder="1" applyAlignment="1">
      <alignment horizontal="center" vertical="center" wrapText="1"/>
    </xf>
    <xf numFmtId="0" fontId="15" fillId="18" borderId="1" xfId="1" applyFont="1" applyFill="1" applyBorder="1" applyAlignment="1">
      <alignment horizontal="center" vertical="center" wrapText="1"/>
    </xf>
    <xf numFmtId="0" fontId="16" fillId="13" borderId="1" xfId="9" applyFont="1" applyBorder="1" applyAlignment="1">
      <alignment horizontal="center" vertical="center" wrapText="1"/>
    </xf>
    <xf numFmtId="165" fontId="15" fillId="3" borderId="1" xfId="1" applyNumberFormat="1" applyFont="1" applyFill="1" applyBorder="1" applyAlignment="1">
      <alignment horizontal="center" vertical="center" wrapText="1"/>
    </xf>
    <xf numFmtId="2" fontId="17" fillId="14" borderId="1" xfId="12" applyNumberFormat="1" applyFont="1" applyBorder="1" applyAlignment="1">
      <alignment horizontal="center" vertical="center" wrapText="1"/>
    </xf>
    <xf numFmtId="167" fontId="16" fillId="13" borderId="1" xfId="9" applyNumberFormat="1" applyFont="1" applyBorder="1" applyAlignment="1">
      <alignment horizontal="center" vertical="center" wrapText="1"/>
    </xf>
    <xf numFmtId="164" fontId="16" fillId="13" borderId="1" xfId="9" applyNumberFormat="1" applyFont="1" applyBorder="1" applyAlignment="1">
      <alignment horizontal="right" vertical="center" wrapText="1"/>
    </xf>
    <xf numFmtId="164" fontId="16" fillId="13" borderId="1" xfId="9" applyNumberFormat="1" applyFont="1" applyBorder="1" applyAlignment="1">
      <alignment horizontal="center" vertical="center" wrapText="1"/>
    </xf>
    <xf numFmtId="0" fontId="1" fillId="0" borderId="0" xfId="0" applyFont="1"/>
  </cellXfs>
  <cellStyles count="13">
    <cellStyle name="20% - Énfasis3" xfId="6" builtinId="38"/>
    <cellStyle name="60% - Énfasis3" xfId="7" builtinId="40"/>
    <cellStyle name="Bueno" xfId="8" builtinId="26"/>
    <cellStyle name="Énfasis2" xfId="9" builtinId="33"/>
    <cellStyle name="Incorrecto" xfId="12" builtinId="27"/>
    <cellStyle name="Moneda 2" xfId="5" xr:uid="{00000000-0005-0000-0000-000005000000}"/>
    <cellStyle name="Normal" xfId="0" builtinId="0"/>
    <cellStyle name="Normal 2" xfId="2" xr:uid="{00000000-0005-0000-0000-000008000000}"/>
    <cellStyle name="Normal 3" xfId="4" xr:uid="{00000000-0005-0000-0000-000009000000}"/>
    <cellStyle name="Normal 4" xfId="10" xr:uid="{00000000-0005-0000-0000-00000A000000}"/>
    <cellStyle name="Normal_Hoja2" xfId="1" xr:uid="{00000000-0005-0000-0000-00000C000000}"/>
    <cellStyle name="Porcentaje 2" xfId="3" xr:uid="{00000000-0005-0000-0000-00000D000000}"/>
    <cellStyle name="Porcentaje 3" xfId="11"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811"/>
  <sheetViews>
    <sheetView topLeftCell="AA1" zoomScale="120" zoomScaleNormal="120" workbookViewId="0">
      <selection activeCell="AT2" sqref="AT2"/>
    </sheetView>
  </sheetViews>
  <sheetFormatPr baseColWidth="10" defaultRowHeight="16" x14ac:dyDescent="0.2"/>
  <cols>
    <col min="16" max="16" width="22.5" customWidth="1"/>
    <col min="17" max="17" width="24.5" customWidth="1"/>
    <col min="18" max="18" width="25.1640625" customWidth="1"/>
    <col min="33" max="33" width="19.5" customWidth="1"/>
    <col min="34" max="34" width="19.33203125" customWidth="1"/>
    <col min="35" max="35" width="16" customWidth="1"/>
    <col min="36" max="36" width="14.6640625" customWidth="1"/>
    <col min="38" max="38" width="39" customWidth="1"/>
    <col min="39" max="39" width="29" customWidth="1"/>
    <col min="43" max="43" width="23.6640625" customWidth="1"/>
    <col min="44" max="44" width="14" style="25" bestFit="1" customWidth="1"/>
    <col min="45" max="45" width="13.83203125" customWidth="1"/>
    <col min="46" max="46" width="15.33203125" bestFit="1" customWidth="1"/>
  </cols>
  <sheetData>
    <row r="1" spans="1:48" s="50" customFormat="1" ht="48" x14ac:dyDescent="0.2">
      <c r="A1" s="42" t="s">
        <v>0</v>
      </c>
      <c r="B1" s="42" t="s">
        <v>1</v>
      </c>
      <c r="C1" s="42" t="s">
        <v>2</v>
      </c>
      <c r="D1" s="42" t="s">
        <v>3</v>
      </c>
      <c r="E1" s="42" t="s">
        <v>4</v>
      </c>
      <c r="F1" s="42" t="s">
        <v>5</v>
      </c>
      <c r="G1" s="42" t="s">
        <v>6</v>
      </c>
      <c r="H1" s="42" t="s">
        <v>7</v>
      </c>
      <c r="I1" s="42" t="s">
        <v>8</v>
      </c>
      <c r="J1" s="42" t="s">
        <v>9</v>
      </c>
      <c r="K1" s="42" t="s">
        <v>10</v>
      </c>
      <c r="L1" s="42" t="s">
        <v>11</v>
      </c>
      <c r="M1" s="42" t="s">
        <v>12</v>
      </c>
      <c r="N1" s="42" t="s">
        <v>13</v>
      </c>
      <c r="O1" s="42" t="s">
        <v>14</v>
      </c>
      <c r="P1" s="42" t="s">
        <v>15</v>
      </c>
      <c r="Q1" s="43" t="s">
        <v>1968</v>
      </c>
      <c r="R1" s="43" t="s">
        <v>16</v>
      </c>
      <c r="S1" s="42" t="s">
        <v>17</v>
      </c>
      <c r="T1" s="42" t="s">
        <v>18</v>
      </c>
      <c r="U1" s="44" t="s">
        <v>19</v>
      </c>
      <c r="V1" s="44" t="s">
        <v>20</v>
      </c>
      <c r="W1" s="44" t="s">
        <v>21</v>
      </c>
      <c r="X1" s="44" t="s">
        <v>22</v>
      </c>
      <c r="Y1" s="44" t="s">
        <v>24</v>
      </c>
      <c r="Z1" s="44" t="s">
        <v>30</v>
      </c>
      <c r="AA1" s="44" t="s">
        <v>31</v>
      </c>
      <c r="AB1" s="44" t="s">
        <v>32</v>
      </c>
      <c r="AC1" s="44" t="s">
        <v>33</v>
      </c>
      <c r="AD1" s="44" t="s">
        <v>34</v>
      </c>
      <c r="AE1" s="44" t="s">
        <v>35</v>
      </c>
      <c r="AF1" s="44" t="s">
        <v>36</v>
      </c>
      <c r="AG1" s="44" t="s">
        <v>1913</v>
      </c>
      <c r="AH1" s="44" t="s">
        <v>1914</v>
      </c>
      <c r="AI1" s="44" t="s">
        <v>1915</v>
      </c>
      <c r="AJ1" s="44" t="s">
        <v>1916</v>
      </c>
      <c r="AK1" s="42" t="s">
        <v>23</v>
      </c>
      <c r="AL1" s="44" t="s">
        <v>1969</v>
      </c>
      <c r="AM1" s="44" t="s">
        <v>2080</v>
      </c>
      <c r="AN1" s="45" t="s">
        <v>29</v>
      </c>
      <c r="AO1" s="46" t="s">
        <v>25</v>
      </c>
      <c r="AP1" s="46" t="s">
        <v>26</v>
      </c>
      <c r="AQ1" s="47" t="s">
        <v>27</v>
      </c>
      <c r="AR1" s="48" t="s">
        <v>28</v>
      </c>
      <c r="AS1" s="49" t="s">
        <v>1917</v>
      </c>
      <c r="AT1" s="44" t="s">
        <v>1918</v>
      </c>
      <c r="AU1" s="44" t="s">
        <v>1919</v>
      </c>
      <c r="AV1" s="44" t="s">
        <v>1920</v>
      </c>
    </row>
    <row r="2" spans="1:48" x14ac:dyDescent="0.2">
      <c r="A2" s="20">
        <v>1</v>
      </c>
      <c r="B2" s="20" t="s">
        <v>37</v>
      </c>
      <c r="C2" s="20">
        <v>1</v>
      </c>
      <c r="D2" s="20" t="s">
        <v>38</v>
      </c>
      <c r="E2" s="20" t="s">
        <v>39</v>
      </c>
      <c r="F2" s="20">
        <v>1</v>
      </c>
      <c r="G2" s="20" t="s">
        <v>65</v>
      </c>
      <c r="H2" s="20" t="s">
        <v>66</v>
      </c>
      <c r="I2" s="20">
        <v>5</v>
      </c>
      <c r="J2" s="20" t="s">
        <v>1961</v>
      </c>
      <c r="K2" s="20" t="s">
        <v>67</v>
      </c>
      <c r="L2" s="20" t="s">
        <v>68</v>
      </c>
      <c r="M2" s="20" t="s">
        <v>50</v>
      </c>
      <c r="N2" s="20">
        <v>-1</v>
      </c>
      <c r="O2" s="20">
        <v>100</v>
      </c>
      <c r="P2" s="20" t="s">
        <v>69</v>
      </c>
      <c r="Q2" s="19">
        <f>+VLOOKUP(K2,Responsables!$A:$C,3,TRUE)</f>
        <v>915</v>
      </c>
      <c r="R2" s="19" t="str">
        <f>+VLOOKUP(K2,Responsables!$A:$C,2,TRUE)</f>
        <v>Sapiencia</v>
      </c>
      <c r="S2" s="20" t="s">
        <v>70</v>
      </c>
      <c r="T2" s="20" t="s">
        <v>47</v>
      </c>
      <c r="U2" s="20">
        <f>+VLOOKUP(K2,Programación!$A:$F,3,FALSE)</f>
        <v>100</v>
      </c>
      <c r="V2" s="20">
        <f>+VLOOKUP(K2,Programación!$A:$F,4,FALSE)</f>
        <v>100</v>
      </c>
      <c r="W2" s="20">
        <f>+VLOOKUP(K2,Programación!$A:$F,5,FALSE)</f>
        <v>100</v>
      </c>
      <c r="X2" s="20">
        <f>+VLOOKUP(K2,Programación!$A:$F,6,FALSE)</f>
        <v>100</v>
      </c>
      <c r="Y2" s="20">
        <v>100</v>
      </c>
      <c r="Z2" s="20">
        <f>+VLOOKUP(K2,Seguimiento!$A:$C,3,FALSE)</f>
        <v>50</v>
      </c>
      <c r="AA2" s="21">
        <v>0</v>
      </c>
      <c r="AB2" s="22">
        <v>0</v>
      </c>
      <c r="AC2" s="20">
        <v>0.25</v>
      </c>
      <c r="AD2" s="20">
        <f>+VLOOKUP(K2,Seguimiento!$A:$J,5,FALSE)</f>
        <v>0.3125</v>
      </c>
      <c r="AE2" s="22">
        <v>0</v>
      </c>
      <c r="AF2" s="22">
        <v>0</v>
      </c>
      <c r="AG2" s="20">
        <v>1</v>
      </c>
      <c r="AH2" s="20">
        <f>+VLOOKUP(K2,Seguimiento!$A:$J,6,FALSE)</f>
        <v>0.25</v>
      </c>
      <c r="AI2" s="21">
        <v>0</v>
      </c>
      <c r="AJ2" s="21">
        <v>0</v>
      </c>
      <c r="AK2" s="21">
        <v>0</v>
      </c>
      <c r="AL2" s="20" t="str">
        <f>+VLOOKUP(K2,Seguimiento!$A:$J,7,FALSE)</f>
        <v>Se consolidó la estrategia de inserción de la población carcelaria femenina de la ciudad de medellín a los cursos del programa Talento Especializado de la Agencia de Educación Postsecundaria - Sapiencia.</v>
      </c>
      <c r="AM2" s="20">
        <f>+AD2</f>
        <v>0.3125</v>
      </c>
      <c r="AN2" s="22">
        <v>3.2442985503907675E-4</v>
      </c>
      <c r="AO2" s="22">
        <v>0</v>
      </c>
      <c r="AP2" s="22">
        <v>0</v>
      </c>
      <c r="AQ2" s="41">
        <f>+VLOOKUP(K2,Seguimiento!$A:$J,9,FALSE)</f>
        <v>8.3135199999999996E-5</v>
      </c>
      <c r="AR2" s="40">
        <f>+VLOOKUP(K2,Seguimiento!$A:$J,10,FALSE)</f>
        <v>2</v>
      </c>
      <c r="AS2" s="20">
        <v>100</v>
      </c>
      <c r="AT2" s="40">
        <f>+VLOOKUP(K2,Seguimiento!$A:$J,4,FALSE)</f>
        <v>50</v>
      </c>
      <c r="AU2" s="22">
        <v>0</v>
      </c>
      <c r="AV2" s="22">
        <v>0</v>
      </c>
    </row>
    <row r="3" spans="1:48" x14ac:dyDescent="0.2">
      <c r="A3" s="20">
        <v>1</v>
      </c>
      <c r="B3" s="20" t="s">
        <v>37</v>
      </c>
      <c r="C3" s="20">
        <v>1</v>
      </c>
      <c r="D3" s="20" t="s">
        <v>38</v>
      </c>
      <c r="E3" s="20" t="s">
        <v>39</v>
      </c>
      <c r="F3" s="20">
        <v>2</v>
      </c>
      <c r="G3" s="20" t="s">
        <v>40</v>
      </c>
      <c r="H3" s="20" t="s">
        <v>41</v>
      </c>
      <c r="I3" s="20">
        <v>8</v>
      </c>
      <c r="J3" s="20" t="s">
        <v>1961</v>
      </c>
      <c r="K3" s="20" t="s">
        <v>52</v>
      </c>
      <c r="L3" s="20" t="s">
        <v>53</v>
      </c>
      <c r="M3" s="20" t="s">
        <v>44</v>
      </c>
      <c r="N3" s="20">
        <v>795</v>
      </c>
      <c r="O3" s="20">
        <v>1000</v>
      </c>
      <c r="P3" s="20" t="s">
        <v>54</v>
      </c>
      <c r="Q3" s="19">
        <f>+VLOOKUP(K3,Responsables!$A:$C,3,TRUE)</f>
        <v>706</v>
      </c>
      <c r="R3" s="19" t="str">
        <f>+VLOOKUP(K3,Responsables!$A:$C,2,TRUE)</f>
        <v>Secretaría de Gestión Humana y Servicio a la Ciudadanía</v>
      </c>
      <c r="S3" s="20" t="s">
        <v>51</v>
      </c>
      <c r="T3" s="20" t="s">
        <v>47</v>
      </c>
      <c r="U3" s="20">
        <f>+VLOOKUP(K3,Programación!$A:$F,3,FALSE)</f>
        <v>220</v>
      </c>
      <c r="V3" s="20">
        <f>+VLOOKUP(K3,Programación!$A:$F,4,FALSE)</f>
        <v>480</v>
      </c>
      <c r="W3" s="20">
        <f>+VLOOKUP(K3,Programación!$A:$F,5,FALSE)</f>
        <v>740</v>
      </c>
      <c r="X3" s="20">
        <f>+VLOOKUP(K3,Programación!$A:$F,6,FALSE)</f>
        <v>1000</v>
      </c>
      <c r="Y3" s="20">
        <v>221</v>
      </c>
      <c r="Z3" s="20">
        <f>+VLOOKUP(K3,Seguimiento!$A:$C,3,FALSE)</f>
        <v>330</v>
      </c>
      <c r="AA3" s="23">
        <v>0</v>
      </c>
      <c r="AB3" s="22">
        <v>0</v>
      </c>
      <c r="AC3" s="20">
        <v>0.221</v>
      </c>
      <c r="AD3" s="20">
        <f>+VLOOKUP(K3,Seguimiento!$A:$J,5,FALSE)</f>
        <v>0.33</v>
      </c>
      <c r="AE3" s="22">
        <v>0</v>
      </c>
      <c r="AF3" s="22">
        <v>0</v>
      </c>
      <c r="AG3" s="20">
        <v>1.00454545454545</v>
      </c>
      <c r="AH3" s="20">
        <f>+VLOOKUP(K3,Seguimiento!$A:$J,6,FALSE)</f>
        <v>0.6875</v>
      </c>
      <c r="AI3" s="23">
        <v>0</v>
      </c>
      <c r="AJ3" s="23">
        <v>0</v>
      </c>
      <c r="AK3" s="23">
        <v>0</v>
      </c>
      <c r="AL3" s="20" t="str">
        <f>+VLOOKUP(K3,Seguimiento!$A:$J,7,FALSE)</f>
        <v>En el primer semestre se vincularon 109 practicantes por la modalidad de excelencia</v>
      </c>
      <c r="AM3" s="20">
        <f t="shared" ref="AM3:AM66" si="0">+AD3</f>
        <v>0.33</v>
      </c>
      <c r="AN3" s="22">
        <v>1.2208968896709549E-3</v>
      </c>
      <c r="AO3" s="22">
        <v>0</v>
      </c>
      <c r="AP3" s="22">
        <v>0</v>
      </c>
      <c r="AQ3" s="41">
        <f>+VLOOKUP(K3,Seguimiento!$A:$J,9,FALSE)</f>
        <v>4.0289600000000003E-4</v>
      </c>
      <c r="AR3" s="40">
        <f>+VLOOKUP(K3,Seguimiento!$A:$J,10,FALSE)</f>
        <v>2</v>
      </c>
      <c r="AS3" s="20">
        <v>221</v>
      </c>
      <c r="AT3" s="40">
        <f>+VLOOKUP(K3,Seguimiento!$A:$J,4,FALSE)</f>
        <v>330</v>
      </c>
      <c r="AU3" s="22">
        <v>0</v>
      </c>
      <c r="AV3" s="22">
        <v>0</v>
      </c>
    </row>
    <row r="4" spans="1:48" x14ac:dyDescent="0.2">
      <c r="A4" s="20">
        <v>1</v>
      </c>
      <c r="B4" s="20" t="s">
        <v>37</v>
      </c>
      <c r="C4" s="20">
        <v>1</v>
      </c>
      <c r="D4" s="20" t="s">
        <v>38</v>
      </c>
      <c r="E4" s="20" t="s">
        <v>39</v>
      </c>
      <c r="F4" s="20">
        <v>1</v>
      </c>
      <c r="G4" s="20" t="s">
        <v>65</v>
      </c>
      <c r="H4" s="20" t="s">
        <v>66</v>
      </c>
      <c r="I4" s="20">
        <v>2</v>
      </c>
      <c r="J4" s="20" t="s">
        <v>1961</v>
      </c>
      <c r="K4" s="20" t="s">
        <v>75</v>
      </c>
      <c r="L4" s="20" t="s">
        <v>76</v>
      </c>
      <c r="M4" s="20" t="s">
        <v>44</v>
      </c>
      <c r="N4" s="20">
        <v>413</v>
      </c>
      <c r="O4" s="20">
        <v>17500</v>
      </c>
      <c r="P4" s="20" t="s">
        <v>45</v>
      </c>
      <c r="Q4" s="19">
        <f>+VLOOKUP(K4,Responsables!$A:$C,3,TRUE)</f>
        <v>751</v>
      </c>
      <c r="R4" s="19" t="str">
        <f>+VLOOKUP(K4,Responsables!$A:$C,2,TRUE)</f>
        <v>Secretaría de Desarrollo Económico</v>
      </c>
      <c r="S4" s="20" t="s">
        <v>46</v>
      </c>
      <c r="T4" s="20" t="s">
        <v>47</v>
      </c>
      <c r="U4" s="20">
        <f>+VLOOKUP(K4,Programación!$A:$F,3,FALSE)</f>
        <v>376</v>
      </c>
      <c r="V4" s="20">
        <f>+VLOOKUP(K4,Programación!$A:$F,4,FALSE)</f>
        <v>4342</v>
      </c>
      <c r="W4" s="20">
        <f>+VLOOKUP(K4,Programación!$A:$F,5,FALSE)</f>
        <v>7134</v>
      </c>
      <c r="X4" s="20">
        <f>+VLOOKUP(K4,Programación!$A:$F,6,FALSE)</f>
        <v>5708</v>
      </c>
      <c r="Y4" s="20">
        <v>316</v>
      </c>
      <c r="Z4" s="20">
        <f>+VLOOKUP(K4,Seguimiento!$A:$C,3,FALSE)</f>
        <v>0</v>
      </c>
      <c r="AA4" s="23">
        <v>0</v>
      </c>
      <c r="AB4" s="22">
        <v>0</v>
      </c>
      <c r="AC4" s="20">
        <v>1.80571428571429E-2</v>
      </c>
      <c r="AD4" s="20">
        <f>+VLOOKUP(K4,Seguimiento!$A:$J,5,FALSE)</f>
        <v>1.8057143000000001E-2</v>
      </c>
      <c r="AE4" s="22">
        <v>0</v>
      </c>
      <c r="AF4" s="22">
        <v>0</v>
      </c>
      <c r="AG4" s="20">
        <v>0.840425531914894</v>
      </c>
      <c r="AH4" s="20">
        <f>+VLOOKUP(K4,Seguimiento!$A:$J,6,FALSE)</f>
        <v>0</v>
      </c>
      <c r="AI4" s="23">
        <v>0</v>
      </c>
      <c r="AJ4" s="23">
        <v>0</v>
      </c>
      <c r="AK4" s="23">
        <v>0</v>
      </c>
      <c r="AL4" s="20" t="str">
        <f>+VLOOKUP(K4,Seguimiento!$A:$J,7,FALSE)</f>
        <v>Este indicador ser reporta al momento de la certificación de los beneficiarios de la formación, para la vigencia 2021 se cuenta con 210 personas en finalización proceso de formación a través de contrato interadministrativo con el pascual bravo y 1,823 personas que realizaron la matrícula para el inicio de la formación a través de convenio de cooperación internacional con la OIT, se proyecta el reporte de certificados en los meses de Septiembre y Diciembre.</v>
      </c>
      <c r="AM4" s="20">
        <f t="shared" si="0"/>
        <v>1.8057143000000001E-2</v>
      </c>
      <c r="AN4" s="22">
        <v>4.7506352467505111E-3</v>
      </c>
      <c r="AO4" s="22">
        <v>0</v>
      </c>
      <c r="AP4" s="22">
        <v>0</v>
      </c>
      <c r="AQ4" s="41">
        <f>+VLOOKUP(K4,Seguimiento!$A:$J,9,FALSE)</f>
        <v>8.5782899999999995E-5</v>
      </c>
      <c r="AR4" s="40">
        <f>+VLOOKUP(K4,Seguimiento!$A:$J,10,FALSE)</f>
        <v>1</v>
      </c>
      <c r="AS4" s="20">
        <v>316</v>
      </c>
      <c r="AT4" s="40">
        <f>+VLOOKUP(K4,Seguimiento!$A:$J,4,FALSE)</f>
        <v>316</v>
      </c>
      <c r="AU4" s="22">
        <v>0</v>
      </c>
      <c r="AV4" s="22">
        <v>0</v>
      </c>
    </row>
    <row r="5" spans="1:48" x14ac:dyDescent="0.2">
      <c r="A5" s="20">
        <v>1</v>
      </c>
      <c r="B5" s="20" t="s">
        <v>37</v>
      </c>
      <c r="C5" s="20">
        <v>1</v>
      </c>
      <c r="D5" s="20" t="s">
        <v>38</v>
      </c>
      <c r="E5" s="20" t="s">
        <v>39</v>
      </c>
      <c r="F5" s="20">
        <v>2</v>
      </c>
      <c r="G5" s="20" t="s">
        <v>40</v>
      </c>
      <c r="H5" s="20" t="s">
        <v>41</v>
      </c>
      <c r="I5" s="20">
        <v>4</v>
      </c>
      <c r="J5" s="20" t="s">
        <v>1961</v>
      </c>
      <c r="K5" s="20" t="s">
        <v>88</v>
      </c>
      <c r="L5" s="20" t="s">
        <v>89</v>
      </c>
      <c r="M5" s="20" t="s">
        <v>44</v>
      </c>
      <c r="N5" s="20">
        <v>2516</v>
      </c>
      <c r="O5" s="20">
        <v>2700</v>
      </c>
      <c r="P5" s="20" t="s">
        <v>45</v>
      </c>
      <c r="Q5" s="19">
        <f>+VLOOKUP(K5,Responsables!$A:$C,3,TRUE)</f>
        <v>751</v>
      </c>
      <c r="R5" s="19" t="str">
        <f>+VLOOKUP(K5,Responsables!$A:$C,2,TRUE)</f>
        <v>Secretaría de Desarrollo Económico</v>
      </c>
      <c r="S5" s="20" t="s">
        <v>46</v>
      </c>
      <c r="T5" s="20" t="s">
        <v>47</v>
      </c>
      <c r="U5" s="20">
        <f>+VLOOKUP(K5,Programación!$A:$F,3,FALSE)</f>
        <v>300</v>
      </c>
      <c r="V5" s="20">
        <f>+VLOOKUP(K5,Programación!$A:$F,4,FALSE)</f>
        <v>590</v>
      </c>
      <c r="W5" s="20">
        <f>+VLOOKUP(K5,Programación!$A:$F,5,FALSE)</f>
        <v>993</v>
      </c>
      <c r="X5" s="20">
        <f>+VLOOKUP(K5,Programación!$A:$F,6,FALSE)</f>
        <v>800</v>
      </c>
      <c r="Y5" s="20">
        <v>317</v>
      </c>
      <c r="Z5" s="20">
        <f>+VLOOKUP(K5,Seguimiento!$A:$C,3,FALSE)</f>
        <v>0</v>
      </c>
      <c r="AA5" s="23">
        <v>0</v>
      </c>
      <c r="AB5" s="22">
        <v>0</v>
      </c>
      <c r="AC5" s="20">
        <v>0.117407407407407</v>
      </c>
      <c r="AD5" s="20">
        <f>+VLOOKUP(K5,Seguimiento!$A:$J,5,FALSE)</f>
        <v>0.11740740700000001</v>
      </c>
      <c r="AE5" s="22">
        <v>0</v>
      </c>
      <c r="AF5" s="22">
        <v>0</v>
      </c>
      <c r="AG5" s="20">
        <v>1.05666666666667</v>
      </c>
      <c r="AH5" s="20">
        <f>+VLOOKUP(K5,Seguimiento!$A:$J,6,FALSE)</f>
        <v>0</v>
      </c>
      <c r="AI5" s="23">
        <v>0</v>
      </c>
      <c r="AJ5" s="23">
        <v>0</v>
      </c>
      <c r="AK5" s="23">
        <v>0</v>
      </c>
      <c r="AL5" s="20" t="str">
        <f>+VLOOKUP(K5,Seguimiento!$A:$J,7,FALSE)</f>
        <v>Este indicador ser reporta al momento de la certificación de los beneficiarios de la formación, para la vigencia 2021 se cuenta con 200 personas en finalización proceso de formación a través de contrato interadministrativo con el pascual bravo y 1,052 personas que realizaron la matrícula para el inicio de la formación a través de convenio de cooperación internacional con la OIT, se proyecta el reporte de certificados en los meses de Septiembre y Diciembre.</v>
      </c>
      <c r="AM5" s="20">
        <f t="shared" si="0"/>
        <v>0.11740740700000001</v>
      </c>
      <c r="AN5" s="22">
        <v>1.1503146135070997E-3</v>
      </c>
      <c r="AO5" s="22">
        <v>0</v>
      </c>
      <c r="AP5" s="22">
        <v>0</v>
      </c>
      <c r="AQ5" s="41">
        <f>+VLOOKUP(K5,Seguimiento!$A:$J,9,FALSE)</f>
        <v>1.35055E-4</v>
      </c>
      <c r="AR5" s="40">
        <f>+VLOOKUP(K5,Seguimiento!$A:$J,10,FALSE)</f>
        <v>1</v>
      </c>
      <c r="AS5" s="20">
        <v>317</v>
      </c>
      <c r="AT5" s="40">
        <f>+VLOOKUP(K5,Seguimiento!$A:$J,4,FALSE)</f>
        <v>317</v>
      </c>
      <c r="AU5" s="22">
        <v>0</v>
      </c>
      <c r="AV5" s="22">
        <v>0</v>
      </c>
    </row>
    <row r="6" spans="1:48" x14ac:dyDescent="0.2">
      <c r="A6" s="20">
        <v>1</v>
      </c>
      <c r="B6" s="20" t="s">
        <v>37</v>
      </c>
      <c r="C6" s="20">
        <v>1</v>
      </c>
      <c r="D6" s="20" t="s">
        <v>38</v>
      </c>
      <c r="E6" s="20" t="s">
        <v>39</v>
      </c>
      <c r="F6" s="20"/>
      <c r="G6" s="20"/>
      <c r="H6" s="20"/>
      <c r="I6" s="20">
        <v>6</v>
      </c>
      <c r="J6" s="20" t="s">
        <v>1960</v>
      </c>
      <c r="K6" s="20" t="s">
        <v>77</v>
      </c>
      <c r="L6" s="20" t="s">
        <v>78</v>
      </c>
      <c r="M6" s="20" t="s">
        <v>50</v>
      </c>
      <c r="N6" s="20">
        <v>48.2</v>
      </c>
      <c r="O6" s="20">
        <v>50.2</v>
      </c>
      <c r="P6" s="20" t="s">
        <v>45</v>
      </c>
      <c r="Q6" s="19">
        <f>+VLOOKUP(K6,Responsables!$A:$C,3,TRUE)</f>
        <v>751</v>
      </c>
      <c r="R6" s="19" t="str">
        <f>+VLOOKUP(K6,Responsables!$A:$C,2,TRUE)</f>
        <v>Secretaría de Desarrollo Económico</v>
      </c>
      <c r="S6" s="20" t="s">
        <v>51</v>
      </c>
      <c r="T6" s="20" t="s">
        <v>47</v>
      </c>
      <c r="U6" s="20">
        <f>+VLOOKUP(K6,Programación!$A:$F,3,FALSE)</f>
        <v>48.4</v>
      </c>
      <c r="V6" s="20">
        <f>+VLOOKUP(K6,Programación!$A:$F,4,FALSE)</f>
        <v>46.5</v>
      </c>
      <c r="W6" s="20">
        <f>+VLOOKUP(K6,Programación!$A:$F,5,FALSE)</f>
        <v>48</v>
      </c>
      <c r="X6" s="20">
        <f>+VLOOKUP(K6,Programación!$A:$F,6,FALSE)</f>
        <v>50.2</v>
      </c>
      <c r="Y6" s="20">
        <v>43.75</v>
      </c>
      <c r="Z6" s="20">
        <f>+VLOOKUP(K6,Seguimiento!$A:$C,3,FALSE)</f>
        <v>44.4</v>
      </c>
      <c r="AA6" s="23">
        <v>0</v>
      </c>
      <c r="AB6" s="22">
        <v>0</v>
      </c>
      <c r="AC6" s="20">
        <v>0.87151394422310802</v>
      </c>
      <c r="AD6" s="20">
        <f>+VLOOKUP(K6,Seguimiento!$A:$J,5,FALSE)</f>
        <v>0.88446215100000003</v>
      </c>
      <c r="AE6" s="24">
        <v>0</v>
      </c>
      <c r="AF6" s="22">
        <v>0</v>
      </c>
      <c r="AG6" s="20">
        <v>0.90392561983471098</v>
      </c>
      <c r="AH6" s="20">
        <f>+VLOOKUP(K6,Seguimiento!$A:$J,6,FALSE)</f>
        <v>0.95483870999999998</v>
      </c>
      <c r="AI6" s="23">
        <v>0</v>
      </c>
      <c r="AJ6" s="23">
        <v>0</v>
      </c>
      <c r="AK6" s="23">
        <v>0</v>
      </c>
      <c r="AL6" s="20" t="str">
        <f>+VLOOKUP(K6,Seguimiento!$A:$J,7,FALSE)</f>
        <v>Esta medición es realizada por el DANE  a través de la Gran Encuesta Integrada de Hogares, en el mes de mayo salió el reporte correspondiente al primer trimestre del año enero-marzo.</v>
      </c>
      <c r="AM6" s="20">
        <f t="shared" si="0"/>
        <v>0.88446215100000003</v>
      </c>
      <c r="AN6" s="22">
        <v>0</v>
      </c>
      <c r="AO6" s="22">
        <v>0</v>
      </c>
      <c r="AP6" s="22">
        <v>0</v>
      </c>
      <c r="AQ6" s="41">
        <f>+VLOOKUP(K6,Seguimiento!$A:$J,9,FALSE)</f>
        <v>0</v>
      </c>
      <c r="AR6" s="40">
        <f>+VLOOKUP(K6,Seguimiento!$A:$J,10,FALSE)</f>
        <v>3</v>
      </c>
      <c r="AS6" s="20">
        <v>43.75</v>
      </c>
      <c r="AT6" s="40">
        <f>+VLOOKUP(K6,Seguimiento!$A:$J,4,FALSE)</f>
        <v>44.4</v>
      </c>
      <c r="AU6" s="22">
        <v>0</v>
      </c>
      <c r="AV6" s="22">
        <v>0</v>
      </c>
    </row>
    <row r="7" spans="1:48" x14ac:dyDescent="0.2">
      <c r="A7" s="20">
        <v>1</v>
      </c>
      <c r="B7" s="20" t="s">
        <v>37</v>
      </c>
      <c r="C7" s="20">
        <v>1</v>
      </c>
      <c r="D7" s="20" t="s">
        <v>38</v>
      </c>
      <c r="E7" s="20" t="s">
        <v>39</v>
      </c>
      <c r="F7" s="20">
        <v>2</v>
      </c>
      <c r="G7" s="20" t="s">
        <v>40</v>
      </c>
      <c r="H7" s="20" t="s">
        <v>41</v>
      </c>
      <c r="I7" s="20">
        <v>6</v>
      </c>
      <c r="J7" s="20" t="s">
        <v>1961</v>
      </c>
      <c r="K7" s="20" t="s">
        <v>57</v>
      </c>
      <c r="L7" s="20" t="s">
        <v>58</v>
      </c>
      <c r="M7" s="20" t="s">
        <v>44</v>
      </c>
      <c r="N7" s="20">
        <v>3384</v>
      </c>
      <c r="O7" s="20">
        <v>5640</v>
      </c>
      <c r="P7" s="20" t="s">
        <v>45</v>
      </c>
      <c r="Q7" s="19">
        <f>+VLOOKUP(K7,Responsables!$A:$C,3,TRUE)</f>
        <v>751</v>
      </c>
      <c r="R7" s="19" t="str">
        <f>+VLOOKUP(K7,Responsables!$A:$C,2,TRUE)</f>
        <v>Secretaría de Desarrollo Económico</v>
      </c>
      <c r="S7" s="20" t="s">
        <v>46</v>
      </c>
      <c r="T7" s="20" t="s">
        <v>47</v>
      </c>
      <c r="U7" s="20">
        <f>+VLOOKUP(K7,Programación!$A:$F,3,FALSE)</f>
        <v>470</v>
      </c>
      <c r="V7" s="20">
        <f>+VLOOKUP(K7,Programación!$A:$F,4,FALSE)</f>
        <v>1657</v>
      </c>
      <c r="W7" s="20">
        <f>+VLOOKUP(K7,Programación!$A:$F,5,FALSE)</f>
        <v>1657</v>
      </c>
      <c r="X7" s="20">
        <f>+VLOOKUP(K7,Programación!$A:$F,6,FALSE)</f>
        <v>1653</v>
      </c>
      <c r="Y7" s="20">
        <v>673</v>
      </c>
      <c r="Z7" s="20">
        <f>+VLOOKUP(K7,Seguimiento!$A:$C,3,FALSE)</f>
        <v>827</v>
      </c>
      <c r="AA7" s="23">
        <v>0</v>
      </c>
      <c r="AB7" s="22">
        <v>0</v>
      </c>
      <c r="AC7" s="20">
        <v>0.119326241134752</v>
      </c>
      <c r="AD7" s="20">
        <f>+VLOOKUP(K7,Seguimiento!$A:$J,5,FALSE)</f>
        <v>0.26595744700000001</v>
      </c>
      <c r="AE7" s="22">
        <v>0</v>
      </c>
      <c r="AF7" s="22">
        <v>0</v>
      </c>
      <c r="AG7" s="20">
        <v>1.4319148936170201</v>
      </c>
      <c r="AH7" s="20">
        <f>+VLOOKUP(K7,Seguimiento!$A:$J,6,FALSE)</f>
        <v>0.49909474999999998</v>
      </c>
      <c r="AI7" s="23">
        <v>0</v>
      </c>
      <c r="AJ7" s="23">
        <v>0</v>
      </c>
      <c r="AK7" s="23">
        <v>0</v>
      </c>
      <c r="AL7" s="20" t="str">
        <f>+VLOOKUP(K7,Seguimiento!$A:$J,7,FALSE)</f>
        <v>Cumplimiento del 60.41% de la meta 2021 que corresponde al sector de la construcción, gestión y servicio al cliente y algunos perfiles especializados.</v>
      </c>
      <c r="AM7" s="20">
        <f t="shared" si="0"/>
        <v>0.26595744700000001</v>
      </c>
      <c r="AN7" s="22">
        <v>1.1192321199945615E-3</v>
      </c>
      <c r="AO7" s="22">
        <v>0</v>
      </c>
      <c r="AP7" s="22">
        <v>0</v>
      </c>
      <c r="AQ7" s="41">
        <f>+VLOOKUP(K7,Seguimiento!$A:$J,9,FALSE)</f>
        <v>1.8852300000000001E-4</v>
      </c>
      <c r="AR7" s="40">
        <f>+VLOOKUP(K7,Seguimiento!$A:$J,10,FALSE)</f>
        <v>2</v>
      </c>
      <c r="AS7" s="20">
        <v>673</v>
      </c>
      <c r="AT7" s="40">
        <f>+VLOOKUP(K7,Seguimiento!$A:$J,4,FALSE)</f>
        <v>1500</v>
      </c>
      <c r="AU7" s="22">
        <v>0</v>
      </c>
      <c r="AV7" s="22">
        <v>0</v>
      </c>
    </row>
    <row r="8" spans="1:48" x14ac:dyDescent="0.2">
      <c r="A8" s="20">
        <v>1</v>
      </c>
      <c r="B8" s="20" t="s">
        <v>37</v>
      </c>
      <c r="C8" s="20">
        <v>1</v>
      </c>
      <c r="D8" s="20" t="s">
        <v>38</v>
      </c>
      <c r="E8" s="20" t="s">
        <v>39</v>
      </c>
      <c r="F8" s="20">
        <v>2</v>
      </c>
      <c r="G8" s="20" t="s">
        <v>40</v>
      </c>
      <c r="H8" s="20" t="s">
        <v>41</v>
      </c>
      <c r="I8" s="20">
        <v>1</v>
      </c>
      <c r="J8" s="20" t="s">
        <v>1961</v>
      </c>
      <c r="K8" s="20" t="s">
        <v>63</v>
      </c>
      <c r="L8" s="20" t="s">
        <v>64</v>
      </c>
      <c r="M8" s="20" t="s">
        <v>44</v>
      </c>
      <c r="N8" s="20">
        <v>3524</v>
      </c>
      <c r="O8" s="20">
        <v>6360</v>
      </c>
      <c r="P8" s="20" t="s">
        <v>45</v>
      </c>
      <c r="Q8" s="19">
        <f>+VLOOKUP(K8,Responsables!$A:$C,3,TRUE)</f>
        <v>751</v>
      </c>
      <c r="R8" s="19" t="str">
        <f>+VLOOKUP(K8,Responsables!$A:$C,2,TRUE)</f>
        <v>Secretaría de Desarrollo Económico</v>
      </c>
      <c r="S8" s="20" t="s">
        <v>46</v>
      </c>
      <c r="T8" s="20" t="s">
        <v>47</v>
      </c>
      <c r="U8" s="20">
        <f>+VLOOKUP(K8,Programación!$A:$F,3,FALSE)</f>
        <v>530</v>
      </c>
      <c r="V8" s="20">
        <f>+VLOOKUP(K8,Programación!$A:$F,4,FALSE)</f>
        <v>1990</v>
      </c>
      <c r="W8" s="20">
        <f>+VLOOKUP(K8,Programación!$A:$F,5,FALSE)</f>
        <v>1990</v>
      </c>
      <c r="X8" s="20">
        <f>+VLOOKUP(K8,Programación!$A:$F,6,FALSE)</f>
        <v>1988</v>
      </c>
      <c r="Y8" s="20">
        <v>392</v>
      </c>
      <c r="Z8" s="20">
        <f>+VLOOKUP(K8,Seguimiento!$A:$C,3,FALSE)</f>
        <v>359</v>
      </c>
      <c r="AA8" s="23">
        <v>0</v>
      </c>
      <c r="AB8" s="22">
        <v>0</v>
      </c>
      <c r="AC8" s="20">
        <v>6.1635220125786198E-2</v>
      </c>
      <c r="AD8" s="20">
        <f>+VLOOKUP(K8,Seguimiento!$A:$J,5,FALSE)</f>
        <v>0.11808176099999999</v>
      </c>
      <c r="AE8" s="22">
        <v>0</v>
      </c>
      <c r="AF8" s="22">
        <v>0</v>
      </c>
      <c r="AG8" s="20">
        <v>0.73962264150943402</v>
      </c>
      <c r="AH8" s="20">
        <f>+VLOOKUP(K8,Seguimiento!$A:$J,6,FALSE)</f>
        <v>0.18040201</v>
      </c>
      <c r="AI8" s="23">
        <v>0</v>
      </c>
      <c r="AJ8" s="23">
        <v>0</v>
      </c>
      <c r="AK8" s="23">
        <v>0</v>
      </c>
      <c r="AL8" s="20" t="str">
        <f>+VLOOKUP(K8,Seguimiento!$A:$J,7,FALSE)</f>
        <v>Cumplimiento del 21.56% de la meta 2021 que corresponde en su mayoría al sector de la construcción.</v>
      </c>
      <c r="AM8" s="20">
        <f t="shared" si="0"/>
        <v>0.11808176099999999</v>
      </c>
      <c r="AN8" s="22">
        <v>1.1192321199945615E-3</v>
      </c>
      <c r="AO8" s="22">
        <v>0</v>
      </c>
      <c r="AP8" s="22">
        <v>0</v>
      </c>
      <c r="AQ8" s="41">
        <f>+VLOOKUP(K8,Seguimiento!$A:$J,9,FALSE)</f>
        <v>9.4853199999999995E-5</v>
      </c>
      <c r="AR8" s="40">
        <f>+VLOOKUP(K8,Seguimiento!$A:$J,10,FALSE)</f>
        <v>1</v>
      </c>
      <c r="AS8" s="20">
        <v>392</v>
      </c>
      <c r="AT8" s="40">
        <f>+VLOOKUP(K8,Seguimiento!$A:$J,4,FALSE)</f>
        <v>751</v>
      </c>
      <c r="AU8" s="22">
        <v>0</v>
      </c>
      <c r="AV8" s="22">
        <v>0</v>
      </c>
    </row>
    <row r="9" spans="1:48" x14ac:dyDescent="0.2">
      <c r="A9" s="20">
        <v>1</v>
      </c>
      <c r="B9" s="20" t="s">
        <v>37</v>
      </c>
      <c r="C9" s="20">
        <v>1</v>
      </c>
      <c r="D9" s="20" t="s">
        <v>38</v>
      </c>
      <c r="E9" s="20" t="s">
        <v>39</v>
      </c>
      <c r="F9" s="20">
        <v>1</v>
      </c>
      <c r="G9" s="20" t="s">
        <v>65</v>
      </c>
      <c r="H9" s="20" t="s">
        <v>66</v>
      </c>
      <c r="I9" s="20">
        <v>4</v>
      </c>
      <c r="J9" s="20" t="s">
        <v>1961</v>
      </c>
      <c r="K9" s="20" t="s">
        <v>71</v>
      </c>
      <c r="L9" s="20" t="s">
        <v>72</v>
      </c>
      <c r="M9" s="20" t="s">
        <v>50</v>
      </c>
      <c r="N9" s="20">
        <v>30</v>
      </c>
      <c r="O9" s="20">
        <v>35</v>
      </c>
      <c r="P9" s="20" t="s">
        <v>45</v>
      </c>
      <c r="Q9" s="19">
        <f>+VLOOKUP(K9,Responsables!$A:$C,3,TRUE)</f>
        <v>751</v>
      </c>
      <c r="R9" s="19" t="str">
        <f>+VLOOKUP(K9,Responsables!$A:$C,2,TRUE)</f>
        <v>Secretaría de Desarrollo Económico</v>
      </c>
      <c r="S9" s="20" t="s">
        <v>46</v>
      </c>
      <c r="T9" s="20" t="s">
        <v>47</v>
      </c>
      <c r="U9" s="20">
        <f>+VLOOKUP(K9,Programación!$A:$F,3,FALSE)</f>
        <v>2</v>
      </c>
      <c r="V9" s="20">
        <f>+VLOOKUP(K9,Programación!$A:$F,4,FALSE)</f>
        <v>9</v>
      </c>
      <c r="W9" s="20">
        <f>+VLOOKUP(K9,Programación!$A:$F,5,FALSE)</f>
        <v>13.69</v>
      </c>
      <c r="X9" s="20">
        <f>+VLOOKUP(K9,Programación!$A:$F,6,FALSE)</f>
        <v>11</v>
      </c>
      <c r="Y9" s="20">
        <v>1.31</v>
      </c>
      <c r="Z9" s="20">
        <f>+VLOOKUP(K9,Seguimiento!$A:$C,3,FALSE)</f>
        <v>0</v>
      </c>
      <c r="AA9" s="23">
        <v>0</v>
      </c>
      <c r="AB9" s="22">
        <v>0</v>
      </c>
      <c r="AC9" s="20">
        <v>3.7428571428571401E-2</v>
      </c>
      <c r="AD9" s="20">
        <f>+VLOOKUP(K9,Seguimiento!$A:$J,5,FALSE)</f>
        <v>3.7428571000000001E-2</v>
      </c>
      <c r="AE9" s="22">
        <v>0</v>
      </c>
      <c r="AF9" s="22">
        <v>0</v>
      </c>
      <c r="AG9" s="20">
        <v>0.65500000000000003</v>
      </c>
      <c r="AH9" s="20">
        <f>+VLOOKUP(K9,Seguimiento!$A:$J,6,FALSE)</f>
        <v>0</v>
      </c>
      <c r="AI9" s="23">
        <v>0</v>
      </c>
      <c r="AJ9" s="23">
        <v>0</v>
      </c>
      <c r="AK9" s="23">
        <v>0</v>
      </c>
      <c r="AL9" s="20" t="str">
        <f>+VLOOKUP(K9,Seguimiento!$A:$J,7,FALSE)</f>
        <v>Este indicador ser reporta al momento de la certificación de los beneficiarios de la formación, para la vigencia 2021 se cuenta con 210 personas en finalización proceso de formación a través de contrato interadministrativo con el pascual bravo y 1,823 personas que realizaron la matrícula para el inicio de la formación a través de convenio de cooperación internacional con la OIT, se proyecta el reporte de certificados en los meses de Septiembre y Diciembre.</v>
      </c>
      <c r="AM9" s="20">
        <f t="shared" si="0"/>
        <v>3.7428571000000001E-2</v>
      </c>
      <c r="AN9" s="22">
        <v>4.6825462262926202E-3</v>
      </c>
      <c r="AO9" s="22">
        <v>0</v>
      </c>
      <c r="AP9" s="22">
        <v>0</v>
      </c>
      <c r="AQ9" s="41">
        <f>+VLOOKUP(K9,Seguimiento!$A:$J,9,FALSE)</f>
        <v>1.7526099999999999E-4</v>
      </c>
      <c r="AR9" s="40">
        <f>+VLOOKUP(K9,Seguimiento!$A:$J,10,FALSE)</f>
        <v>1</v>
      </c>
      <c r="AS9" s="20">
        <v>1.31</v>
      </c>
      <c r="AT9" s="40">
        <f>+VLOOKUP(K9,Seguimiento!$A:$J,4,FALSE)</f>
        <v>1.31</v>
      </c>
      <c r="AU9" s="22">
        <v>0</v>
      </c>
      <c r="AV9" s="22">
        <v>0</v>
      </c>
    </row>
    <row r="10" spans="1:48" x14ac:dyDescent="0.2">
      <c r="A10" s="20">
        <v>1</v>
      </c>
      <c r="B10" s="20" t="s">
        <v>37</v>
      </c>
      <c r="C10" s="20">
        <v>1</v>
      </c>
      <c r="D10" s="20" t="s">
        <v>38</v>
      </c>
      <c r="E10" s="20" t="s">
        <v>39</v>
      </c>
      <c r="F10" s="20">
        <v>1</v>
      </c>
      <c r="G10" s="20" t="s">
        <v>65</v>
      </c>
      <c r="H10" s="20" t="s">
        <v>66</v>
      </c>
      <c r="I10" s="20">
        <v>1</v>
      </c>
      <c r="J10" s="20" t="s">
        <v>1961</v>
      </c>
      <c r="K10" s="20" t="s">
        <v>90</v>
      </c>
      <c r="L10" s="20" t="s">
        <v>91</v>
      </c>
      <c r="M10" s="20" t="s">
        <v>44</v>
      </c>
      <c r="N10" s="20">
        <v>-1</v>
      </c>
      <c r="O10" s="20">
        <v>25000</v>
      </c>
      <c r="P10" s="20" t="s">
        <v>69</v>
      </c>
      <c r="Q10" s="19">
        <f>+VLOOKUP(K10,Responsables!$A:$C,3,TRUE)</f>
        <v>915</v>
      </c>
      <c r="R10" s="19" t="str">
        <f>+VLOOKUP(K10,Responsables!$A:$C,2,TRUE)</f>
        <v>Sapiencia</v>
      </c>
      <c r="S10" s="20" t="s">
        <v>46</v>
      </c>
      <c r="T10" s="20" t="s">
        <v>47</v>
      </c>
      <c r="U10" s="20">
        <f>+VLOOKUP(K10,Programación!$A:$F,3,FALSE)</f>
        <v>2000</v>
      </c>
      <c r="V10" s="20">
        <f>+VLOOKUP(K10,Programación!$A:$F,4,FALSE)</f>
        <v>7000</v>
      </c>
      <c r="W10" s="20">
        <f>+VLOOKUP(K10,Programación!$A:$F,5,FALSE)</f>
        <v>8000</v>
      </c>
      <c r="X10" s="20">
        <f>+VLOOKUP(K10,Programación!$A:$F,6,FALSE)</f>
        <v>8000</v>
      </c>
      <c r="Y10" s="20">
        <v>2425</v>
      </c>
      <c r="Z10" s="20">
        <f>+VLOOKUP(K10,Seguimiento!$A:$C,3,FALSE)</f>
        <v>8906</v>
      </c>
      <c r="AA10" s="23">
        <v>0</v>
      </c>
      <c r="AB10" s="22">
        <v>0</v>
      </c>
      <c r="AC10" s="20">
        <v>9.7000000000000003E-2</v>
      </c>
      <c r="AD10" s="20">
        <f>+VLOOKUP(K10,Seguimiento!$A:$J,5,FALSE)</f>
        <v>0.45323999999999998</v>
      </c>
      <c r="AE10" s="22">
        <v>0</v>
      </c>
      <c r="AF10" s="22">
        <v>0</v>
      </c>
      <c r="AG10" s="20">
        <v>1.2124999999999999</v>
      </c>
      <c r="AH10" s="20">
        <f>+VLOOKUP(K10,Seguimiento!$A:$J,6,FALSE)</f>
        <v>1.2722857139999999</v>
      </c>
      <c r="AI10" s="23">
        <v>0</v>
      </c>
      <c r="AJ10" s="23">
        <v>0</v>
      </c>
      <c r="AK10" s="23">
        <v>0</v>
      </c>
      <c r="AL10" s="20" t="str">
        <f>+VLOOKUP(K10,Seguimiento!$A:$J,7,FALSE)</f>
        <v>Esta cifra podría variar, ya que se está consolidando la lista definitiva de los beneficiarios de la primera convocatoria de talento especializado.</v>
      </c>
      <c r="AM10" s="20">
        <f t="shared" si="0"/>
        <v>0.45323999999999998</v>
      </c>
      <c r="AN10" s="22">
        <v>6.6401574024709514E-3</v>
      </c>
      <c r="AO10" s="22">
        <v>0</v>
      </c>
      <c r="AP10" s="22">
        <v>0</v>
      </c>
      <c r="AQ10" s="41">
        <f>+VLOOKUP(K10,Seguimiento!$A:$J,9,FALSE)</f>
        <v>6.4409500000000002E-4</v>
      </c>
      <c r="AR10" s="40">
        <f>+VLOOKUP(K10,Seguimiento!$A:$J,10,FALSE)</f>
        <v>3</v>
      </c>
      <c r="AS10" s="20">
        <v>2425</v>
      </c>
      <c r="AT10" s="40">
        <f>+VLOOKUP(K10,Seguimiento!$A:$J,4,FALSE)</f>
        <v>11331</v>
      </c>
      <c r="AU10" s="22">
        <v>0</v>
      </c>
      <c r="AV10" s="22">
        <v>0</v>
      </c>
    </row>
    <row r="11" spans="1:48" x14ac:dyDescent="0.2">
      <c r="A11" s="20">
        <v>1</v>
      </c>
      <c r="B11" s="20" t="s">
        <v>37</v>
      </c>
      <c r="C11" s="20">
        <v>1</v>
      </c>
      <c r="D11" s="20" t="s">
        <v>38</v>
      </c>
      <c r="E11" s="20" t="s">
        <v>39</v>
      </c>
      <c r="F11" s="20">
        <v>2</v>
      </c>
      <c r="G11" s="20" t="s">
        <v>40</v>
      </c>
      <c r="H11" s="20" t="s">
        <v>41</v>
      </c>
      <c r="I11" s="20">
        <v>2</v>
      </c>
      <c r="J11" s="20" t="s">
        <v>1961</v>
      </c>
      <c r="K11" s="20" t="s">
        <v>42</v>
      </c>
      <c r="L11" s="20" t="s">
        <v>43</v>
      </c>
      <c r="M11" s="20" t="s">
        <v>44</v>
      </c>
      <c r="N11" s="20">
        <v>5600</v>
      </c>
      <c r="O11" s="20">
        <v>6300</v>
      </c>
      <c r="P11" s="20" t="s">
        <v>45</v>
      </c>
      <c r="Q11" s="19">
        <f>+VLOOKUP(K11,Responsables!$A:$C,3,TRUE)</f>
        <v>751</v>
      </c>
      <c r="R11" s="19" t="str">
        <f>+VLOOKUP(K11,Responsables!$A:$C,2,TRUE)</f>
        <v>Secretaría de Desarrollo Económico</v>
      </c>
      <c r="S11" s="20" t="s">
        <v>46</v>
      </c>
      <c r="T11" s="20" t="s">
        <v>47</v>
      </c>
      <c r="U11" s="20">
        <f>+VLOOKUP(K11,Programación!$A:$F,3,FALSE)</f>
        <v>570</v>
      </c>
      <c r="V11" s="20">
        <f>+VLOOKUP(K11,Programación!$A:$F,4,FALSE)</f>
        <v>1378</v>
      </c>
      <c r="W11" s="20">
        <f>+VLOOKUP(K11,Programación!$A:$F,5,FALSE)</f>
        <v>2414</v>
      </c>
      <c r="X11" s="20">
        <f>+VLOOKUP(K11,Programación!$A:$F,6,FALSE)</f>
        <v>1910</v>
      </c>
      <c r="Y11" s="20">
        <v>598</v>
      </c>
      <c r="Z11" s="20">
        <f>+VLOOKUP(K11,Seguimiento!$A:$C,3,FALSE)</f>
        <v>0</v>
      </c>
      <c r="AA11" s="23">
        <v>0</v>
      </c>
      <c r="AB11" s="22">
        <v>0</v>
      </c>
      <c r="AC11" s="20">
        <v>9.4920634920634905E-2</v>
      </c>
      <c r="AD11" s="20">
        <f>+VLOOKUP(K11,Seguimiento!$A:$J,5,FALSE)</f>
        <v>9.4920635000000003E-2</v>
      </c>
      <c r="AE11" s="22">
        <v>0</v>
      </c>
      <c r="AF11" s="22">
        <v>0</v>
      </c>
      <c r="AG11" s="20">
        <v>1.04912280701754</v>
      </c>
      <c r="AH11" s="20">
        <f>+VLOOKUP(K11,Seguimiento!$A:$J,6,FALSE)</f>
        <v>0</v>
      </c>
      <c r="AI11" s="23">
        <v>0</v>
      </c>
      <c r="AJ11" s="23">
        <v>0</v>
      </c>
      <c r="AK11" s="23">
        <v>0</v>
      </c>
      <c r="AL11" s="20" t="str">
        <f>+VLOOKUP(K11,Seguimiento!$A:$J,7,FALSE)</f>
        <v>Este indicador ser reporta al momento de la certificación de los beneficiarios de la formación, para la vigencia 2021 se cuenta con 200 personas en finalización proceso de formación a través de contrato interadministrativo con el pascual bravo y 1,052 personas que realizaron la matrícula para el inicio de la formación a través de convenio de cooperación internacional con la OIT, se proyecta el reporte de certificados en los meses de Septiembre y Diciembre.</v>
      </c>
      <c r="AM11" s="20">
        <f t="shared" si="0"/>
        <v>9.4920635000000003E-2</v>
      </c>
      <c r="AN11" s="22">
        <v>1.1858374632357147E-3</v>
      </c>
      <c r="AO11" s="22">
        <v>0</v>
      </c>
      <c r="AP11" s="22">
        <v>0</v>
      </c>
      <c r="AQ11" s="41">
        <f>+VLOOKUP(K11,Seguimiento!$A:$J,9,FALSE)</f>
        <v>1.1256000000000001E-4</v>
      </c>
      <c r="AR11" s="40">
        <f>+VLOOKUP(K11,Seguimiento!$A:$J,10,FALSE)</f>
        <v>1</v>
      </c>
      <c r="AS11" s="20">
        <v>598</v>
      </c>
      <c r="AT11" s="40">
        <f>+VLOOKUP(K11,Seguimiento!$A:$J,4,FALSE)</f>
        <v>598</v>
      </c>
      <c r="AU11" s="22">
        <v>0</v>
      </c>
      <c r="AV11" s="22">
        <v>0</v>
      </c>
    </row>
    <row r="12" spans="1:48" x14ac:dyDescent="0.2">
      <c r="A12" s="20">
        <v>1</v>
      </c>
      <c r="B12" s="20" t="s">
        <v>37</v>
      </c>
      <c r="C12" s="20">
        <v>1</v>
      </c>
      <c r="D12" s="20" t="s">
        <v>38</v>
      </c>
      <c r="E12" s="20" t="s">
        <v>39</v>
      </c>
      <c r="F12" s="20"/>
      <c r="G12" s="20"/>
      <c r="H12" s="20"/>
      <c r="I12" s="20">
        <v>1</v>
      </c>
      <c r="J12" s="20" t="s">
        <v>1960</v>
      </c>
      <c r="K12" s="20" t="s">
        <v>65</v>
      </c>
      <c r="L12" s="20" t="s">
        <v>87</v>
      </c>
      <c r="M12" s="20" t="s">
        <v>44</v>
      </c>
      <c r="N12" s="20">
        <v>95</v>
      </c>
      <c r="O12" s="20">
        <v>6449</v>
      </c>
      <c r="P12" s="20" t="s">
        <v>45</v>
      </c>
      <c r="Q12" s="19">
        <f>+VLOOKUP(K12,Responsables!$A:$C,3,TRUE)</f>
        <v>751</v>
      </c>
      <c r="R12" s="19" t="str">
        <f>+VLOOKUP(K12,Responsables!$A:$C,2,TRUE)</f>
        <v>Secretaría de Desarrollo Económico</v>
      </c>
      <c r="S12" s="20" t="s">
        <v>46</v>
      </c>
      <c r="T12" s="20" t="s">
        <v>47</v>
      </c>
      <c r="U12" s="20">
        <f>+VLOOKUP(K12,Programación!$A:$F,3,FALSE)</f>
        <v>0</v>
      </c>
      <c r="V12" s="20">
        <f>+VLOOKUP(K12,Programación!$A:$F,4,FALSE)</f>
        <v>1200</v>
      </c>
      <c r="W12" s="20">
        <f>+VLOOKUP(K12,Programación!$A:$F,5,FALSE)</f>
        <v>3000</v>
      </c>
      <c r="X12" s="20">
        <f>+VLOOKUP(K12,Programación!$A:$F,6,FALSE)</f>
        <v>2245</v>
      </c>
      <c r="Y12" s="20">
        <v>4</v>
      </c>
      <c r="Z12" s="20">
        <f>+VLOOKUP(K12,Seguimiento!$A:$C,3,FALSE)</f>
        <v>53</v>
      </c>
      <c r="AA12" s="23">
        <v>0</v>
      </c>
      <c r="AB12" s="22">
        <v>0</v>
      </c>
      <c r="AC12" s="20">
        <v>6.2025120173670302E-4</v>
      </c>
      <c r="AD12" s="20">
        <f>+VLOOKUP(K12,Seguimiento!$A:$J,5,FALSE)</f>
        <v>8.8385800000000004E-3</v>
      </c>
      <c r="AE12" s="24">
        <v>0</v>
      </c>
      <c r="AF12" s="22">
        <v>0</v>
      </c>
      <c r="AG12" s="20">
        <v>1</v>
      </c>
      <c r="AH12" s="20">
        <f>+VLOOKUP(K12,Seguimiento!$A:$J,6,FALSE)</f>
        <v>4.4166667E-2</v>
      </c>
      <c r="AI12" s="23">
        <v>0</v>
      </c>
      <c r="AJ12" s="23">
        <v>0</v>
      </c>
      <c r="AK12" s="23">
        <v>0</v>
      </c>
      <c r="AL12" s="20" t="str">
        <f>+VLOOKUP(K12,Seguimiento!$A:$J,7,FALSE)</f>
        <v>A la fecha se cuenta con los empleos generados en la nueva economía del Valle del Software a través del proyecto conexión de la oferta y demanda del mercado,  en el cual se adelamtan estrategias para incrementar las vinculaciones en este sector de la economía. El contrato Vigente para la formación con Pascual Bravo, está en etapa productiva y hasta el momento no ha generado inserción laboral la cual se reporta después del de la certificación y los contratos nuevos están en etapa precontractual.</v>
      </c>
      <c r="AM12" s="20">
        <f t="shared" si="0"/>
        <v>8.8385800000000004E-3</v>
      </c>
      <c r="AN12" s="22">
        <v>0</v>
      </c>
      <c r="AO12" s="22">
        <v>0</v>
      </c>
      <c r="AP12" s="22">
        <v>0</v>
      </c>
      <c r="AQ12" s="41">
        <f>+VLOOKUP(K12,Seguimiento!$A:$J,9,FALSE)</f>
        <v>0</v>
      </c>
      <c r="AR12" s="40">
        <f>+VLOOKUP(K12,Seguimiento!$A:$J,10,FALSE)</f>
        <v>1</v>
      </c>
      <c r="AS12" s="20">
        <v>4</v>
      </c>
      <c r="AT12" s="40">
        <f>+VLOOKUP(K12,Seguimiento!$A:$J,4,FALSE)</f>
        <v>57</v>
      </c>
      <c r="AU12" s="22">
        <v>0</v>
      </c>
      <c r="AV12" s="22">
        <v>0</v>
      </c>
    </row>
    <row r="13" spans="1:48" x14ac:dyDescent="0.2">
      <c r="A13" s="20">
        <v>1</v>
      </c>
      <c r="B13" s="20" t="s">
        <v>37</v>
      </c>
      <c r="C13" s="20">
        <v>1</v>
      </c>
      <c r="D13" s="20" t="s">
        <v>38</v>
      </c>
      <c r="E13" s="20" t="s">
        <v>39</v>
      </c>
      <c r="F13" s="20"/>
      <c r="G13" s="20"/>
      <c r="H13" s="20"/>
      <c r="I13" s="20">
        <v>2</v>
      </c>
      <c r="J13" s="20" t="s">
        <v>1960</v>
      </c>
      <c r="K13" s="20" t="s">
        <v>40</v>
      </c>
      <c r="L13" s="20" t="s">
        <v>86</v>
      </c>
      <c r="M13" s="20" t="s">
        <v>50</v>
      </c>
      <c r="N13" s="20">
        <v>7</v>
      </c>
      <c r="O13" s="20">
        <v>73</v>
      </c>
      <c r="P13" s="20" t="s">
        <v>45</v>
      </c>
      <c r="Q13" s="19">
        <f>+VLOOKUP(K13,Responsables!$A:$C,3,TRUE)</f>
        <v>751</v>
      </c>
      <c r="R13" s="19" t="str">
        <f>+VLOOKUP(K13,Responsables!$A:$C,2,TRUE)</f>
        <v>Secretaría de Desarrollo Económico</v>
      </c>
      <c r="S13" s="20" t="s">
        <v>46</v>
      </c>
      <c r="T13" s="20" t="s">
        <v>47</v>
      </c>
      <c r="U13" s="20">
        <f>+VLOOKUP(K13,Programación!$A:$F,3,FALSE)</f>
        <v>2</v>
      </c>
      <c r="V13" s="20">
        <f>+VLOOKUP(K13,Programación!$A:$F,4,FALSE)</f>
        <v>18</v>
      </c>
      <c r="W13" s="20">
        <f>+VLOOKUP(K13,Programación!$A:$F,5,FALSE)</f>
        <v>28.7</v>
      </c>
      <c r="X13" s="20">
        <f>+VLOOKUP(K13,Programación!$A:$F,6,FALSE)</f>
        <v>24</v>
      </c>
      <c r="Y13" s="20">
        <v>2.2999999999999998</v>
      </c>
      <c r="Z13" s="20">
        <f>+VLOOKUP(K13,Seguimiento!$A:$C,3,FALSE)</f>
        <v>0</v>
      </c>
      <c r="AA13" s="23">
        <v>0</v>
      </c>
      <c r="AB13" s="22">
        <v>0</v>
      </c>
      <c r="AC13" s="20">
        <v>3.1506849315068503E-2</v>
      </c>
      <c r="AD13" s="20">
        <f>+VLOOKUP(K13,Seguimiento!$A:$J,5,FALSE)</f>
        <v>3.1506849000000003E-2</v>
      </c>
      <c r="AE13" s="24">
        <v>0</v>
      </c>
      <c r="AF13" s="22">
        <v>0</v>
      </c>
      <c r="AG13" s="20">
        <v>1.1499999999999999</v>
      </c>
      <c r="AH13" s="20">
        <f>+VLOOKUP(K13,Seguimiento!$A:$J,6,FALSE)</f>
        <v>0</v>
      </c>
      <c r="AI13" s="23">
        <v>0</v>
      </c>
      <c r="AJ13" s="23">
        <v>0</v>
      </c>
      <c r="AK13" s="23">
        <v>0</v>
      </c>
      <c r="AL13" s="20" t="str">
        <f>+VLOOKUP(K13,Seguimiento!$A:$J,7,FALSE)</f>
        <v>Este indicador ser reporta al momento de la certificación de los beneficiarios de la formación, para la vigencia 2021 se cuenta con 210 personas en finalización proceso de formación a través de contrato interadministrativo con el pascual bravo y 1,823 personas que realizaron la matrícula para el inicio de la formación a través de convenio de cooperación internacional con la OIT, se proyecta el reporte de certificados en los meses de Septiembre y Diciembre.</v>
      </c>
      <c r="AM13" s="20">
        <f t="shared" si="0"/>
        <v>3.1506849000000003E-2</v>
      </c>
      <c r="AN13" s="22">
        <v>0</v>
      </c>
      <c r="AO13" s="22">
        <v>0</v>
      </c>
      <c r="AP13" s="22">
        <v>0</v>
      </c>
      <c r="AQ13" s="41">
        <f>+VLOOKUP(K13,Seguimiento!$A:$J,9,FALSE)</f>
        <v>0</v>
      </c>
      <c r="AR13" s="40">
        <f>+VLOOKUP(K13,Seguimiento!$A:$J,10,FALSE)</f>
        <v>1</v>
      </c>
      <c r="AS13" s="20">
        <v>2.2999999999999998</v>
      </c>
      <c r="AT13" s="40">
        <f>+VLOOKUP(K13,Seguimiento!$A:$J,4,FALSE)</f>
        <v>2.2999999999999998</v>
      </c>
      <c r="AU13" s="22">
        <v>0</v>
      </c>
      <c r="AV13" s="22">
        <v>0</v>
      </c>
    </row>
    <row r="14" spans="1:48" x14ac:dyDescent="0.2">
      <c r="A14" s="20">
        <v>1</v>
      </c>
      <c r="B14" s="20" t="s">
        <v>37</v>
      </c>
      <c r="C14" s="20">
        <v>1</v>
      </c>
      <c r="D14" s="20" t="s">
        <v>38</v>
      </c>
      <c r="E14" s="20" t="s">
        <v>39</v>
      </c>
      <c r="F14" s="20">
        <v>2</v>
      </c>
      <c r="G14" s="20" t="s">
        <v>40</v>
      </c>
      <c r="H14" s="20" t="s">
        <v>41</v>
      </c>
      <c r="I14" s="20">
        <v>5</v>
      </c>
      <c r="J14" s="20" t="s">
        <v>1961</v>
      </c>
      <c r="K14" s="20" t="s">
        <v>59</v>
      </c>
      <c r="L14" s="20" t="s">
        <v>60</v>
      </c>
      <c r="M14" s="20" t="s">
        <v>50</v>
      </c>
      <c r="N14" s="20">
        <v>72</v>
      </c>
      <c r="O14" s="20">
        <v>74</v>
      </c>
      <c r="P14" s="20" t="s">
        <v>45</v>
      </c>
      <c r="Q14" s="19">
        <f>+VLOOKUP(K14,Responsables!$A:$C,3,TRUE)</f>
        <v>751</v>
      </c>
      <c r="R14" s="19" t="str">
        <f>+VLOOKUP(K14,Responsables!$A:$C,2,TRUE)</f>
        <v>Secretaría de Desarrollo Económico</v>
      </c>
      <c r="S14" s="20" t="s">
        <v>46</v>
      </c>
      <c r="T14" s="20" t="s">
        <v>47</v>
      </c>
      <c r="U14" s="20">
        <f>+VLOOKUP(K14,Programación!$A:$F,3,FALSE)</f>
        <v>7</v>
      </c>
      <c r="V14" s="20">
        <f>+VLOOKUP(K14,Programación!$A:$F,4,FALSE)</f>
        <v>16</v>
      </c>
      <c r="W14" s="20">
        <f>+VLOOKUP(K14,Programación!$A:$F,5,FALSE)</f>
        <v>27.4</v>
      </c>
      <c r="X14" s="20">
        <f>+VLOOKUP(K14,Programación!$A:$F,6,FALSE)</f>
        <v>22</v>
      </c>
      <c r="Y14" s="20">
        <v>8.6</v>
      </c>
      <c r="Z14" s="20">
        <f>+VLOOKUP(K14,Seguimiento!$A:$C,3,FALSE)</f>
        <v>0</v>
      </c>
      <c r="AA14" s="23">
        <v>0</v>
      </c>
      <c r="AB14" s="22">
        <v>0</v>
      </c>
      <c r="AC14" s="20">
        <v>0.116216216216216</v>
      </c>
      <c r="AD14" s="20">
        <f>+VLOOKUP(K14,Seguimiento!$A:$J,5,FALSE)</f>
        <v>0.116216216</v>
      </c>
      <c r="AE14" s="22">
        <v>0</v>
      </c>
      <c r="AF14" s="22">
        <v>0</v>
      </c>
      <c r="AG14" s="20">
        <v>1.22857142857143</v>
      </c>
      <c r="AH14" s="20">
        <f>+VLOOKUP(K14,Seguimiento!$A:$J,6,FALSE)</f>
        <v>0</v>
      </c>
      <c r="AI14" s="23">
        <v>0</v>
      </c>
      <c r="AJ14" s="23">
        <v>0</v>
      </c>
      <c r="AK14" s="23">
        <v>0</v>
      </c>
      <c r="AL14" s="20" t="str">
        <f>+VLOOKUP(K14,Seguimiento!$A:$J,7,FALSE)</f>
        <v>Este indicador ser reporta al momento de la certificación de los beneficiarios de la formación, para la vigencia 2021 se cuenta con 200 personas en finalización proceso de formación a través de contrato interadministrativo con el pascual bravo y 1,052 personas que realizaron la matrícula para el inicio de la formación a través de convenio de cooperación internacional con la OIT, se proyecta el reporte de certificados en los meses de Septiembre y Diciembre.</v>
      </c>
      <c r="AM14" s="20">
        <f t="shared" si="0"/>
        <v>0.116216216</v>
      </c>
      <c r="AN14" s="22">
        <v>1.390093849175251E-3</v>
      </c>
      <c r="AO14" s="22">
        <v>0</v>
      </c>
      <c r="AP14" s="22">
        <v>0</v>
      </c>
      <c r="AQ14" s="41">
        <f>+VLOOKUP(K14,Seguimiento!$A:$J,9,FALSE)</f>
        <v>1.6155100000000001E-4</v>
      </c>
      <c r="AR14" s="40">
        <f>+VLOOKUP(K14,Seguimiento!$A:$J,10,FALSE)</f>
        <v>1</v>
      </c>
      <c r="AS14" s="20">
        <v>8.6</v>
      </c>
      <c r="AT14" s="40">
        <f>+VLOOKUP(K14,Seguimiento!$A:$J,4,FALSE)</f>
        <v>8.6</v>
      </c>
      <c r="AU14" s="22">
        <v>0</v>
      </c>
      <c r="AV14" s="22">
        <v>0</v>
      </c>
    </row>
    <row r="15" spans="1:48" x14ac:dyDescent="0.2">
      <c r="A15" s="20">
        <v>1</v>
      </c>
      <c r="B15" s="20" t="s">
        <v>37</v>
      </c>
      <c r="C15" s="20">
        <v>1</v>
      </c>
      <c r="D15" s="20" t="s">
        <v>38</v>
      </c>
      <c r="E15" s="20" t="s">
        <v>39</v>
      </c>
      <c r="F15" s="20"/>
      <c r="G15" s="20"/>
      <c r="H15" s="20"/>
      <c r="I15" s="20">
        <v>4</v>
      </c>
      <c r="J15" s="20" t="s">
        <v>1960</v>
      </c>
      <c r="K15" s="20" t="s">
        <v>81</v>
      </c>
      <c r="L15" s="20" t="s">
        <v>82</v>
      </c>
      <c r="M15" s="20" t="s">
        <v>44</v>
      </c>
      <c r="N15" s="20">
        <v>4837</v>
      </c>
      <c r="O15" s="20">
        <v>20000</v>
      </c>
      <c r="P15" s="20" t="s">
        <v>83</v>
      </c>
      <c r="Q15" s="19">
        <f>+VLOOKUP(K15,Responsables!$A:$C,3,TRUE)</f>
        <v>754</v>
      </c>
      <c r="R15" s="19" t="str">
        <f>+VLOOKUP(K15,Responsables!$A:$C,2,TRUE)</f>
        <v>Ruta N</v>
      </c>
      <c r="S15" s="20" t="s">
        <v>46</v>
      </c>
      <c r="T15" s="20" t="s">
        <v>47</v>
      </c>
      <c r="U15" s="20">
        <f>+VLOOKUP(K15,Programación!$A:$F,3,FALSE)</f>
        <v>1200</v>
      </c>
      <c r="V15" s="20">
        <f>+VLOOKUP(K15,Programación!$A:$F,4,FALSE)</f>
        <v>4000</v>
      </c>
      <c r="W15" s="20">
        <f>+VLOOKUP(K15,Programación!$A:$F,5,FALSE)</f>
        <v>7000</v>
      </c>
      <c r="X15" s="20">
        <f>+VLOOKUP(K15,Programación!$A:$F,6,FALSE)</f>
        <v>7486</v>
      </c>
      <c r="Y15" s="20">
        <v>1514</v>
      </c>
      <c r="Z15" s="20">
        <f>+VLOOKUP(K15,Seguimiento!$A:$C,3,FALSE)</f>
        <v>2050</v>
      </c>
      <c r="AA15" s="23">
        <v>0</v>
      </c>
      <c r="AB15" s="22">
        <v>0</v>
      </c>
      <c r="AC15" s="20">
        <v>7.5700000000000003E-2</v>
      </c>
      <c r="AD15" s="20">
        <f>+VLOOKUP(K15,Seguimiento!$A:$J,5,FALSE)</f>
        <v>0.1782</v>
      </c>
      <c r="AE15" s="24">
        <v>0</v>
      </c>
      <c r="AF15" s="22">
        <v>0</v>
      </c>
      <c r="AG15" s="20">
        <v>1.26166666666667</v>
      </c>
      <c r="AH15" s="20">
        <f>+VLOOKUP(K15,Seguimiento!$A:$J,6,FALSE)</f>
        <v>0.51249999999999996</v>
      </c>
      <c r="AI15" s="23">
        <v>0</v>
      </c>
      <c r="AJ15" s="23">
        <v>0</v>
      </c>
      <c r="AK15" s="23">
        <v>0</v>
      </c>
      <c r="AL15" s="20" t="str">
        <f>+VLOOKUP(K15,Seguimiento!$A:$J,7,FALSE)</f>
        <v>A la fecha se reportan 2050 empleos generados enfocados en CT+i</v>
      </c>
      <c r="AM15" s="20">
        <f t="shared" si="0"/>
        <v>0.1782</v>
      </c>
      <c r="AN15" s="22">
        <v>0</v>
      </c>
      <c r="AO15" s="22">
        <v>0</v>
      </c>
      <c r="AP15" s="22">
        <v>0</v>
      </c>
      <c r="AQ15" s="41">
        <f>+VLOOKUP(K15,Seguimiento!$A:$J,9,FALSE)</f>
        <v>0</v>
      </c>
      <c r="AR15" s="40">
        <f>+VLOOKUP(K15,Seguimiento!$A:$J,10,FALSE)</f>
        <v>1</v>
      </c>
      <c r="AS15" s="20">
        <v>1514</v>
      </c>
      <c r="AT15" s="40">
        <f>+VLOOKUP(K15,Seguimiento!$A:$J,4,FALSE)</f>
        <v>3564</v>
      </c>
      <c r="AU15" s="22">
        <v>0</v>
      </c>
      <c r="AV15" s="22">
        <v>0</v>
      </c>
    </row>
    <row r="16" spans="1:48" x14ac:dyDescent="0.2">
      <c r="A16" s="20">
        <v>1</v>
      </c>
      <c r="B16" s="20" t="s">
        <v>37</v>
      </c>
      <c r="C16" s="20">
        <v>1</v>
      </c>
      <c r="D16" s="20" t="s">
        <v>38</v>
      </c>
      <c r="E16" s="20" t="s">
        <v>39</v>
      </c>
      <c r="F16" s="20">
        <v>2</v>
      </c>
      <c r="G16" s="20" t="s">
        <v>40</v>
      </c>
      <c r="H16" s="20" t="s">
        <v>41</v>
      </c>
      <c r="I16" s="20">
        <v>9</v>
      </c>
      <c r="J16" s="20" t="s">
        <v>1961</v>
      </c>
      <c r="K16" s="20" t="s">
        <v>48</v>
      </c>
      <c r="L16" s="20" t="s">
        <v>49</v>
      </c>
      <c r="M16" s="20" t="s">
        <v>50</v>
      </c>
      <c r="N16" s="20">
        <v>-2</v>
      </c>
      <c r="O16" s="20">
        <v>11</v>
      </c>
      <c r="P16" s="20" t="s">
        <v>45</v>
      </c>
      <c r="Q16" s="19">
        <f>+VLOOKUP(K16,Responsables!$A:$C,3,TRUE)</f>
        <v>751</v>
      </c>
      <c r="R16" s="19" t="str">
        <f>+VLOOKUP(K16,Responsables!$A:$C,2,TRUE)</f>
        <v>Secretaría de Desarrollo Económico</v>
      </c>
      <c r="S16" s="20" t="s">
        <v>51</v>
      </c>
      <c r="T16" s="20" t="s">
        <v>47</v>
      </c>
      <c r="U16" s="20">
        <f>+VLOOKUP(K16,Programación!$A:$F,3,FALSE)</f>
        <v>1.5</v>
      </c>
      <c r="V16" s="20">
        <f>+VLOOKUP(K16,Programación!$A:$F,4,FALSE)</f>
        <v>4</v>
      </c>
      <c r="W16" s="20">
        <f>+VLOOKUP(K16,Programación!$A:$F,5,FALSE)</f>
        <v>7</v>
      </c>
      <c r="X16" s="20">
        <f>+VLOOKUP(K16,Programación!$A:$F,6,FALSE)</f>
        <v>11</v>
      </c>
      <c r="Y16" s="20">
        <v>7.9</v>
      </c>
      <c r="Z16" s="20">
        <f>+VLOOKUP(K16,Seguimiento!$A:$C,3,FALSE)</f>
        <v>14.27</v>
      </c>
      <c r="AA16" s="23">
        <v>0</v>
      </c>
      <c r="AB16" s="22">
        <v>0</v>
      </c>
      <c r="AC16" s="20">
        <v>0.71818181818181803</v>
      </c>
      <c r="AD16" s="20">
        <f>+VLOOKUP(K16,Seguimiento!$A:$J,5,FALSE)</f>
        <v>1.297272727</v>
      </c>
      <c r="AE16" s="22">
        <v>0</v>
      </c>
      <c r="AF16" s="22">
        <v>0</v>
      </c>
      <c r="AG16" s="20">
        <v>5.2666666666666702</v>
      </c>
      <c r="AH16" s="20">
        <f>+VLOOKUP(K16,Seguimiento!$A:$J,6,FALSE)</f>
        <v>3.5674999999999999</v>
      </c>
      <c r="AI16" s="23">
        <v>0</v>
      </c>
      <c r="AJ16" s="23">
        <v>0</v>
      </c>
      <c r="AK16" s="23">
        <v>0</v>
      </c>
      <c r="AL16" s="20" t="str">
        <f>+VLOOKUP(K16,Seguimiento!$A:$J,7,FALSE)</f>
        <v>En el acumulado del periodo a reportar fueron colocados 827 jóvenes de los cuales 118 corresponden a su primer empleo. La meta establecida para este indicador fue conservadora. Sin embargo, para una gran cantidad de los jóvenes que han sido colocados correspondía a su primer empleo y esto explica el cumplimiento de este indicador de manera importante.</v>
      </c>
      <c r="AM16" s="20">
        <f t="shared" si="0"/>
        <v>1.297272727</v>
      </c>
      <c r="AN16" s="22">
        <v>1.1192321199945615E-3</v>
      </c>
      <c r="AO16" s="22">
        <v>0</v>
      </c>
      <c r="AP16" s="22">
        <v>0</v>
      </c>
      <c r="AQ16" s="41">
        <f>+VLOOKUP(K16,Seguimiento!$A:$J,9,FALSE)</f>
        <v>4.0699300000000002E-4</v>
      </c>
      <c r="AR16" s="40">
        <f>+VLOOKUP(K16,Seguimiento!$A:$J,10,FALSE)</f>
        <v>3</v>
      </c>
      <c r="AS16" s="20">
        <v>7.9</v>
      </c>
      <c r="AT16" s="40">
        <f>+VLOOKUP(K16,Seguimiento!$A:$J,4,FALSE)</f>
        <v>14.27</v>
      </c>
      <c r="AU16" s="22">
        <v>0</v>
      </c>
      <c r="AV16" s="22">
        <v>0</v>
      </c>
    </row>
    <row r="17" spans="1:48" x14ac:dyDescent="0.2">
      <c r="A17" s="20">
        <v>1</v>
      </c>
      <c r="B17" s="20" t="s">
        <v>37</v>
      </c>
      <c r="C17" s="20">
        <v>1</v>
      </c>
      <c r="D17" s="20" t="s">
        <v>38</v>
      </c>
      <c r="E17" s="20" t="s">
        <v>39</v>
      </c>
      <c r="F17" s="20">
        <v>2</v>
      </c>
      <c r="G17" s="20" t="s">
        <v>40</v>
      </c>
      <c r="H17" s="20" t="s">
        <v>41</v>
      </c>
      <c r="I17" s="20">
        <v>3</v>
      </c>
      <c r="J17" s="20" t="s">
        <v>1961</v>
      </c>
      <c r="K17" s="20" t="s">
        <v>61</v>
      </c>
      <c r="L17" s="20" t="s">
        <v>62</v>
      </c>
      <c r="M17" s="20" t="s">
        <v>44</v>
      </c>
      <c r="N17" s="20">
        <v>-1</v>
      </c>
      <c r="O17" s="20">
        <v>200</v>
      </c>
      <c r="P17" s="20" t="s">
        <v>45</v>
      </c>
      <c r="Q17" s="19">
        <f>+VLOOKUP(K17,Responsables!$A:$C,3,TRUE)</f>
        <v>751</v>
      </c>
      <c r="R17" s="19" t="str">
        <f>+VLOOKUP(K17,Responsables!$A:$C,2,TRUE)</f>
        <v>Secretaría de Desarrollo Económico</v>
      </c>
      <c r="S17" s="20" t="s">
        <v>46</v>
      </c>
      <c r="T17" s="20" t="s">
        <v>47</v>
      </c>
      <c r="U17" s="20">
        <f>+VLOOKUP(K17,Programación!$A:$F,3,FALSE)</f>
        <v>0</v>
      </c>
      <c r="V17" s="20">
        <f>+VLOOKUP(K17,Programación!$A:$F,4,FALSE)</f>
        <v>58</v>
      </c>
      <c r="W17" s="20">
        <f>+VLOOKUP(K17,Programación!$A:$F,5,FALSE)</f>
        <v>102</v>
      </c>
      <c r="X17" s="20">
        <f>+VLOOKUP(K17,Programación!$A:$F,6,FALSE)</f>
        <v>40</v>
      </c>
      <c r="Y17" s="20">
        <v>-1</v>
      </c>
      <c r="Z17" s="20">
        <f>+VLOOKUP(K17,Seguimiento!$A:$C,3,FALSE)</f>
        <v>0</v>
      </c>
      <c r="AA17" s="23">
        <v>0</v>
      </c>
      <c r="AB17" s="22">
        <v>0</v>
      </c>
      <c r="AC17" s="20">
        <v>-1</v>
      </c>
      <c r="AD17" s="20">
        <f>+VLOOKUP(K17,Seguimiento!$A:$J,5,FALSE)</f>
        <v>0</v>
      </c>
      <c r="AE17" s="22">
        <v>0</v>
      </c>
      <c r="AF17" s="22">
        <v>0</v>
      </c>
      <c r="AG17" s="20">
        <v>-1</v>
      </c>
      <c r="AH17" s="20">
        <f>+VLOOKUP(K17,Seguimiento!$A:$J,6,FALSE)</f>
        <v>0</v>
      </c>
      <c r="AI17" s="23">
        <v>0</v>
      </c>
      <c r="AJ17" s="23">
        <v>0</v>
      </c>
      <c r="AK17" s="23">
        <v>0</v>
      </c>
      <c r="AL17" s="20" t="str">
        <f>+VLOOKUP(K17,Seguimiento!$A:$J,7,FALSE)</f>
        <v>El contrato dio inicio el  05 de junio y se encuentra en etapa de alistamiento y preparación.</v>
      </c>
      <c r="AM17" s="20">
        <f t="shared" si="0"/>
        <v>0</v>
      </c>
      <c r="AN17" s="22">
        <v>1.1947181756678685E-3</v>
      </c>
      <c r="AO17" s="22">
        <v>0</v>
      </c>
      <c r="AP17" s="22">
        <v>0</v>
      </c>
      <c r="AQ17" s="41">
        <f>+VLOOKUP(K17,Seguimiento!$A:$J,9,FALSE)</f>
        <v>0</v>
      </c>
      <c r="AR17" s="40">
        <f>+VLOOKUP(K17,Seguimiento!$A:$J,10,FALSE)</f>
        <v>1</v>
      </c>
      <c r="AS17" s="20">
        <v>-1</v>
      </c>
      <c r="AT17" s="40">
        <f>+VLOOKUP(K17,Seguimiento!$A:$J,4,FALSE)</f>
        <v>0</v>
      </c>
      <c r="AU17" s="22">
        <v>0</v>
      </c>
      <c r="AV17" s="22">
        <v>0</v>
      </c>
    </row>
    <row r="18" spans="1:48" x14ac:dyDescent="0.2">
      <c r="A18" s="20">
        <v>1</v>
      </c>
      <c r="B18" s="20" t="s">
        <v>37</v>
      </c>
      <c r="C18" s="20">
        <v>1</v>
      </c>
      <c r="D18" s="20" t="s">
        <v>38</v>
      </c>
      <c r="E18" s="20" t="s">
        <v>39</v>
      </c>
      <c r="F18" s="20">
        <v>1</v>
      </c>
      <c r="G18" s="20" t="s">
        <v>65</v>
      </c>
      <c r="H18" s="20" t="s">
        <v>66</v>
      </c>
      <c r="I18" s="20">
        <v>3</v>
      </c>
      <c r="J18" s="20" t="s">
        <v>1961</v>
      </c>
      <c r="K18" s="20" t="s">
        <v>73</v>
      </c>
      <c r="L18" s="20" t="s">
        <v>74</v>
      </c>
      <c r="M18" s="20" t="s">
        <v>44</v>
      </c>
      <c r="N18" s="20">
        <v>231</v>
      </c>
      <c r="O18" s="20">
        <v>7500</v>
      </c>
      <c r="P18" s="20" t="s">
        <v>45</v>
      </c>
      <c r="Q18" s="19">
        <f>+VLOOKUP(K18,Responsables!$A:$C,3,TRUE)</f>
        <v>751</v>
      </c>
      <c r="R18" s="19" t="str">
        <f>+VLOOKUP(K18,Responsables!$A:$C,2,TRUE)</f>
        <v>Secretaría de Desarrollo Económico</v>
      </c>
      <c r="S18" s="20" t="s">
        <v>46</v>
      </c>
      <c r="T18" s="20" t="s">
        <v>47</v>
      </c>
      <c r="U18" s="20">
        <f>+VLOOKUP(K18,Programación!$A:$F,3,FALSE)</f>
        <v>159</v>
      </c>
      <c r="V18" s="20">
        <f>+VLOOKUP(K18,Programación!$A:$F,4,FALSE)</f>
        <v>1861</v>
      </c>
      <c r="W18" s="20">
        <f>+VLOOKUP(K18,Programación!$A:$F,5,FALSE)</f>
        <v>2730</v>
      </c>
      <c r="X18" s="20">
        <f>+VLOOKUP(K18,Programación!$A:$F,6,FALSE)</f>
        <v>2447</v>
      </c>
      <c r="Y18" s="20">
        <v>462</v>
      </c>
      <c r="Z18" s="20">
        <f>+VLOOKUP(K18,Seguimiento!$A:$C,3,FALSE)</f>
        <v>0</v>
      </c>
      <c r="AA18" s="23">
        <v>0</v>
      </c>
      <c r="AB18" s="22">
        <v>0</v>
      </c>
      <c r="AC18" s="20">
        <v>6.1600000000000002E-2</v>
      </c>
      <c r="AD18" s="20">
        <f>+VLOOKUP(K18,Seguimiento!$A:$J,5,FALSE)</f>
        <v>6.1600000000000002E-2</v>
      </c>
      <c r="AE18" s="22">
        <v>0</v>
      </c>
      <c r="AF18" s="22">
        <v>0</v>
      </c>
      <c r="AG18" s="20">
        <v>2.9056603773584899</v>
      </c>
      <c r="AH18" s="20">
        <f>+VLOOKUP(K18,Seguimiento!$A:$J,6,FALSE)</f>
        <v>0</v>
      </c>
      <c r="AI18" s="23">
        <v>0</v>
      </c>
      <c r="AJ18" s="23">
        <v>0</v>
      </c>
      <c r="AK18" s="23">
        <v>0</v>
      </c>
      <c r="AL18" s="20" t="str">
        <f>+VLOOKUP(K18,Seguimiento!$A:$J,7,FALSE)</f>
        <v>Este indicador ser reporta al momento de la certificación de los beneficiarios de la formación, para la vigencia 2021 se cuenta con 210 personas en finalización proceso de formación a través de contrato interadministrativo con el pascual bravo y 1,823 personas que realizaron la matrícula para el inicio de la formación a través de convenio de cooperación internacional con la OIT, se proyecta el reporte de certificados en los meses de Septiembre y Diciembre.</v>
      </c>
      <c r="AM18" s="20">
        <f t="shared" si="0"/>
        <v>6.1600000000000002E-2</v>
      </c>
      <c r="AN18" s="22">
        <v>4.5820338627595436E-3</v>
      </c>
      <c r="AO18" s="22">
        <v>0</v>
      </c>
      <c r="AP18" s="22">
        <v>0</v>
      </c>
      <c r="AQ18" s="41">
        <f>+VLOOKUP(K18,Seguimiento!$A:$J,9,FALSE)</f>
        <v>2.82253E-4</v>
      </c>
      <c r="AR18" s="40">
        <f>+VLOOKUP(K18,Seguimiento!$A:$J,10,FALSE)</f>
        <v>1</v>
      </c>
      <c r="AS18" s="20">
        <v>462</v>
      </c>
      <c r="AT18" s="40">
        <f>+VLOOKUP(K18,Seguimiento!$A:$J,4,FALSE)</f>
        <v>462</v>
      </c>
      <c r="AU18" s="22">
        <v>0</v>
      </c>
      <c r="AV18" s="22">
        <v>0</v>
      </c>
    </row>
    <row r="19" spans="1:48" x14ac:dyDescent="0.2">
      <c r="A19" s="20">
        <v>1</v>
      </c>
      <c r="B19" s="20" t="s">
        <v>37</v>
      </c>
      <c r="C19" s="20">
        <v>1</v>
      </c>
      <c r="D19" s="20" t="s">
        <v>38</v>
      </c>
      <c r="E19" s="20" t="s">
        <v>39</v>
      </c>
      <c r="F19" s="20">
        <v>2</v>
      </c>
      <c r="G19" s="20" t="s">
        <v>40</v>
      </c>
      <c r="H19" s="20" t="s">
        <v>41</v>
      </c>
      <c r="I19" s="20">
        <v>7</v>
      </c>
      <c r="J19" s="20" t="s">
        <v>1961</v>
      </c>
      <c r="K19" s="20" t="s">
        <v>55</v>
      </c>
      <c r="L19" s="20" t="s">
        <v>56</v>
      </c>
      <c r="M19" s="20" t="s">
        <v>50</v>
      </c>
      <c r="N19" s="20">
        <v>44</v>
      </c>
      <c r="O19" s="20">
        <v>46</v>
      </c>
      <c r="P19" s="20" t="s">
        <v>45</v>
      </c>
      <c r="Q19" s="19">
        <f>+VLOOKUP(K19,Responsables!$A:$C,3,TRUE)</f>
        <v>751</v>
      </c>
      <c r="R19" s="19" t="str">
        <f>+VLOOKUP(K19,Responsables!$A:$C,2,TRUE)</f>
        <v>Secretaría de Desarrollo Económico</v>
      </c>
      <c r="S19" s="20" t="s">
        <v>51</v>
      </c>
      <c r="T19" s="20" t="s">
        <v>47</v>
      </c>
      <c r="U19" s="20">
        <f>+VLOOKUP(K19,Programación!$A:$F,3,FALSE)</f>
        <v>44.2</v>
      </c>
      <c r="V19" s="20">
        <f>+VLOOKUP(K19,Programación!$A:$F,4,FALSE)</f>
        <v>44.5</v>
      </c>
      <c r="W19" s="20">
        <f>+VLOOKUP(K19,Programación!$A:$F,5,FALSE)</f>
        <v>44.9</v>
      </c>
      <c r="X19" s="20">
        <f>+VLOOKUP(K19,Programación!$A:$F,6,FALSE)</f>
        <v>46</v>
      </c>
      <c r="Y19" s="20">
        <v>50</v>
      </c>
      <c r="Z19" s="20">
        <f>+VLOOKUP(K19,Seguimiento!$A:$C,3,FALSE)</f>
        <v>29.62</v>
      </c>
      <c r="AA19" s="23">
        <v>0</v>
      </c>
      <c r="AB19" s="22">
        <v>0</v>
      </c>
      <c r="AC19" s="20">
        <v>1.0869565217391299</v>
      </c>
      <c r="AD19" s="20">
        <f>+VLOOKUP(K19,Seguimiento!$A:$J,5,FALSE)</f>
        <v>0.64391304299999996</v>
      </c>
      <c r="AE19" s="22">
        <v>0</v>
      </c>
      <c r="AF19" s="22">
        <v>0</v>
      </c>
      <c r="AG19" s="20">
        <v>1.13122171945701</v>
      </c>
      <c r="AH19" s="20">
        <f>+VLOOKUP(K19,Seguimiento!$A:$J,6,FALSE)</f>
        <v>0.665617978</v>
      </c>
      <c r="AI19" s="23">
        <v>0</v>
      </c>
      <c r="AJ19" s="23">
        <v>0</v>
      </c>
      <c r="AK19" s="23">
        <v>0</v>
      </c>
      <c r="AL19" s="20" t="str">
        <f>+VLOOKUP(K19,Seguimiento!$A:$J,7,FALSE)</f>
        <v>El acumulado periodo a reportar fueron remitidas 1553 mujeres de las cuales  fueron vinculadas 460; lo que corresponde al 29.62%. La desagregación mensual corresponde al 44,5% sobre el total de mujeres que participaron en procesos de intermediación laboral por medio de la articulación de la oferta y demanda en el respectivo mes. Por error no se había considerado que era un indicador acumulado, por lo tanto se realiza ajuste sumando lo logrado 2020</v>
      </c>
      <c r="AM19" s="20">
        <f t="shared" si="0"/>
        <v>0.64391304299999996</v>
      </c>
      <c r="AN19" s="22">
        <v>1.1192321199945615E-3</v>
      </c>
      <c r="AO19" s="22">
        <v>0</v>
      </c>
      <c r="AP19" s="22">
        <v>0</v>
      </c>
      <c r="AQ19" s="41">
        <f>+VLOOKUP(K19,Seguimiento!$A:$J,9,FALSE)</f>
        <v>5.3528500000000004E-4</v>
      </c>
      <c r="AR19" s="40">
        <f>+VLOOKUP(K19,Seguimiento!$A:$J,10,FALSE)</f>
        <v>3</v>
      </c>
      <c r="AS19" s="20">
        <v>50</v>
      </c>
      <c r="AT19" s="40">
        <f>+VLOOKUP(K19,Seguimiento!$A:$J,4,FALSE)</f>
        <v>29.62</v>
      </c>
      <c r="AU19" s="22">
        <v>0</v>
      </c>
      <c r="AV19" s="22">
        <v>0</v>
      </c>
    </row>
    <row r="20" spans="1:48" x14ac:dyDescent="0.2">
      <c r="A20" s="20">
        <v>1</v>
      </c>
      <c r="B20" s="20" t="s">
        <v>37</v>
      </c>
      <c r="C20" s="20">
        <v>1</v>
      </c>
      <c r="D20" s="20" t="s">
        <v>38</v>
      </c>
      <c r="E20" s="20" t="s">
        <v>39</v>
      </c>
      <c r="F20" s="20"/>
      <c r="G20" s="20"/>
      <c r="H20" s="20"/>
      <c r="I20" s="20">
        <v>3</v>
      </c>
      <c r="J20" s="20" t="s">
        <v>1960</v>
      </c>
      <c r="K20" s="20" t="s">
        <v>84</v>
      </c>
      <c r="L20" s="20" t="s">
        <v>85</v>
      </c>
      <c r="M20" s="20" t="s">
        <v>44</v>
      </c>
      <c r="N20" s="20">
        <v>9315</v>
      </c>
      <c r="O20" s="20">
        <v>12110</v>
      </c>
      <c r="P20" s="20" t="s">
        <v>45</v>
      </c>
      <c r="Q20" s="19">
        <f>+VLOOKUP(K20,Responsables!$A:$C,3,TRUE)</f>
        <v>751</v>
      </c>
      <c r="R20" s="19" t="str">
        <f>+VLOOKUP(K20,Responsables!$A:$C,2,TRUE)</f>
        <v>Secretaría de Desarrollo Económico</v>
      </c>
      <c r="S20" s="20" t="s">
        <v>46</v>
      </c>
      <c r="T20" s="20" t="s">
        <v>47</v>
      </c>
      <c r="U20" s="20">
        <f>+VLOOKUP(K20,Programación!$A:$F,3,FALSE)</f>
        <v>1013</v>
      </c>
      <c r="V20" s="20">
        <f>+VLOOKUP(K20,Programación!$A:$F,4,FALSE)</f>
        <v>3343</v>
      </c>
      <c r="W20" s="20">
        <f>+VLOOKUP(K20,Programación!$A:$F,5,FALSE)</f>
        <v>3344</v>
      </c>
      <c r="X20" s="20">
        <f>+VLOOKUP(K20,Programación!$A:$F,6,FALSE)</f>
        <v>3344</v>
      </c>
      <c r="Y20" s="20">
        <v>2079</v>
      </c>
      <c r="Z20" s="20">
        <f>+VLOOKUP(K20,Seguimiento!$A:$C,3,FALSE)</f>
        <v>1133</v>
      </c>
      <c r="AA20" s="23">
        <v>0</v>
      </c>
      <c r="AB20" s="22">
        <v>0</v>
      </c>
      <c r="AC20" s="20">
        <v>0.17167630057803501</v>
      </c>
      <c r="AD20" s="20">
        <f>+VLOOKUP(K20,Seguimiento!$A:$J,5,FALSE)</f>
        <v>0.26523534300000001</v>
      </c>
      <c r="AE20" s="24">
        <v>0</v>
      </c>
      <c r="AF20" s="22">
        <v>0</v>
      </c>
      <c r="AG20" s="20">
        <v>2.05231984205331</v>
      </c>
      <c r="AH20" s="20">
        <f>+VLOOKUP(K20,Seguimiento!$A:$J,6,FALSE)</f>
        <v>0.33891714000000001</v>
      </c>
      <c r="AI20" s="23">
        <v>0</v>
      </c>
      <c r="AJ20" s="23">
        <v>0</v>
      </c>
      <c r="AK20" s="23">
        <v>0</v>
      </c>
      <c r="AL20" s="20" t="str">
        <f>+VLOOKUP(K20,Seguimiento!$A:$J,7,FALSE)</f>
        <v>A la fecha se cuenta con los empleos generados en los sectores tradicionales de la economía, a través del proyecto conexión de la oferta y demanda del mercado laboral. El contrato Vigente para la formación con Pascual Bravo, está en etapa productiva, hasta el momento no ha generado inserción laboral que se reporta después de la certificación y los contratos nuevos están en etapa precontractual.</v>
      </c>
      <c r="AM20" s="20">
        <f t="shared" si="0"/>
        <v>0.26523534300000001</v>
      </c>
      <c r="AN20" s="22">
        <v>0</v>
      </c>
      <c r="AO20" s="22">
        <v>0</v>
      </c>
      <c r="AP20" s="22">
        <v>0</v>
      </c>
      <c r="AQ20" s="41">
        <f>+VLOOKUP(K20,Seguimiento!$A:$J,9,FALSE)</f>
        <v>0</v>
      </c>
      <c r="AR20" s="40">
        <f>+VLOOKUP(K20,Seguimiento!$A:$J,10,FALSE)</f>
        <v>2</v>
      </c>
      <c r="AS20" s="20">
        <v>2079</v>
      </c>
      <c r="AT20" s="40">
        <f>+VLOOKUP(K20,Seguimiento!$A:$J,4,FALSE)</f>
        <v>3212</v>
      </c>
      <c r="AU20" s="22">
        <v>0</v>
      </c>
      <c r="AV20" s="22">
        <v>0</v>
      </c>
    </row>
    <row r="21" spans="1:48" x14ac:dyDescent="0.2">
      <c r="A21" s="20">
        <v>1</v>
      </c>
      <c r="B21" s="20" t="s">
        <v>37</v>
      </c>
      <c r="C21" s="20">
        <v>1</v>
      </c>
      <c r="D21" s="20" t="s">
        <v>38</v>
      </c>
      <c r="E21" s="20" t="s">
        <v>39</v>
      </c>
      <c r="F21" s="20"/>
      <c r="G21" s="20"/>
      <c r="H21" s="20"/>
      <c r="I21" s="20">
        <v>5</v>
      </c>
      <c r="J21" s="20" t="s">
        <v>1960</v>
      </c>
      <c r="K21" s="20" t="s">
        <v>79</v>
      </c>
      <c r="L21" s="20" t="s">
        <v>80</v>
      </c>
      <c r="M21" s="20" t="s">
        <v>50</v>
      </c>
      <c r="N21" s="20">
        <v>59.4</v>
      </c>
      <c r="O21" s="20">
        <v>60.3</v>
      </c>
      <c r="P21" s="20" t="s">
        <v>45</v>
      </c>
      <c r="Q21" s="19">
        <f>+VLOOKUP(K21,Responsables!$A:$C,3,TRUE)</f>
        <v>751</v>
      </c>
      <c r="R21" s="19" t="str">
        <f>+VLOOKUP(K21,Responsables!$A:$C,2,TRUE)</f>
        <v>Secretaría de Desarrollo Económico</v>
      </c>
      <c r="S21" s="20" t="s">
        <v>51</v>
      </c>
      <c r="T21" s="20" t="s">
        <v>47</v>
      </c>
      <c r="U21" s="20">
        <f>+VLOOKUP(K21,Programación!$A:$F,3,FALSE)</f>
        <v>59.49</v>
      </c>
      <c r="V21" s="20">
        <f>+VLOOKUP(K21,Programación!$A:$F,4,FALSE)</f>
        <v>58.7</v>
      </c>
      <c r="W21" s="20">
        <f>+VLOOKUP(K21,Programación!$A:$F,5,FALSE)</f>
        <v>59.4</v>
      </c>
      <c r="X21" s="20">
        <f>+VLOOKUP(K21,Programación!$A:$F,6,FALSE)</f>
        <v>60.3</v>
      </c>
      <c r="Y21" s="20">
        <v>57.25</v>
      </c>
      <c r="Z21" s="20">
        <f>+VLOOKUP(K21,Seguimiento!$A:$C,3,FALSE)</f>
        <v>58.1</v>
      </c>
      <c r="AA21" s="23">
        <v>0</v>
      </c>
      <c r="AB21" s="22">
        <v>0</v>
      </c>
      <c r="AC21" s="20">
        <v>0.94941956882255396</v>
      </c>
      <c r="AD21" s="20">
        <f>+VLOOKUP(K21,Seguimiento!$A:$J,5,FALSE)</f>
        <v>0.96351575499999997</v>
      </c>
      <c r="AE21" s="24">
        <v>0</v>
      </c>
      <c r="AF21" s="22">
        <v>0</v>
      </c>
      <c r="AG21" s="20">
        <v>0.962346612876114</v>
      </c>
      <c r="AH21" s="20">
        <f>+VLOOKUP(K21,Seguimiento!$A:$J,6,FALSE)</f>
        <v>0.98977853500000001</v>
      </c>
      <c r="AI21" s="23">
        <v>0</v>
      </c>
      <c r="AJ21" s="23">
        <v>0</v>
      </c>
      <c r="AK21" s="23">
        <v>0</v>
      </c>
      <c r="AL21" s="20" t="str">
        <f>+VLOOKUP(K21,Seguimiento!$A:$J,7,FALSE)</f>
        <v>Esta medición es realizada por el DANE  a través de la Gran Encuesta Integrada de Hogares, en el mes de mayo salió el reporte correspondiente al primer trimestre del año enero-marzo.</v>
      </c>
      <c r="AM21" s="20">
        <f t="shared" si="0"/>
        <v>0.96351575499999997</v>
      </c>
      <c r="AN21" s="22">
        <v>0</v>
      </c>
      <c r="AO21" s="22">
        <v>0</v>
      </c>
      <c r="AP21" s="22">
        <v>0</v>
      </c>
      <c r="AQ21" s="41">
        <f>+VLOOKUP(K21,Seguimiento!$A:$J,9,FALSE)</f>
        <v>0</v>
      </c>
      <c r="AR21" s="40">
        <f>+VLOOKUP(K21,Seguimiento!$A:$J,10,FALSE)</f>
        <v>3</v>
      </c>
      <c r="AS21" s="20">
        <v>57.25</v>
      </c>
      <c r="AT21" s="40">
        <f>+VLOOKUP(K21,Seguimiento!$A:$J,4,FALSE)</f>
        <v>58.1</v>
      </c>
      <c r="AU21" s="22">
        <v>0</v>
      </c>
      <c r="AV21" s="22">
        <v>0</v>
      </c>
    </row>
    <row r="22" spans="1:48" x14ac:dyDescent="0.2">
      <c r="A22" s="20">
        <v>1</v>
      </c>
      <c r="B22" s="20" t="s">
        <v>37</v>
      </c>
      <c r="C22" s="20">
        <v>2</v>
      </c>
      <c r="D22" s="20" t="s">
        <v>92</v>
      </c>
      <c r="E22" s="20" t="s">
        <v>93</v>
      </c>
      <c r="F22" s="20">
        <v>2</v>
      </c>
      <c r="G22" s="20" t="s">
        <v>94</v>
      </c>
      <c r="H22" s="20" t="s">
        <v>95</v>
      </c>
      <c r="I22" s="20">
        <v>1</v>
      </c>
      <c r="J22" s="20" t="s">
        <v>1961</v>
      </c>
      <c r="K22" s="20" t="s">
        <v>114</v>
      </c>
      <c r="L22" s="20" t="s">
        <v>115</v>
      </c>
      <c r="M22" s="20" t="s">
        <v>44</v>
      </c>
      <c r="N22" s="20">
        <v>175</v>
      </c>
      <c r="O22" s="20">
        <v>290</v>
      </c>
      <c r="P22" s="20" t="s">
        <v>45</v>
      </c>
      <c r="Q22" s="19">
        <f>+VLOOKUP(K22,Responsables!$A:$C,3,TRUE)</f>
        <v>751</v>
      </c>
      <c r="R22" s="19" t="str">
        <f>+VLOOKUP(K22,Responsables!$A:$C,2,TRUE)</f>
        <v>Secretaría de Desarrollo Económico</v>
      </c>
      <c r="S22" s="20" t="s">
        <v>46</v>
      </c>
      <c r="T22" s="20" t="s">
        <v>47</v>
      </c>
      <c r="U22" s="20">
        <f>+VLOOKUP(K22,Programación!$A:$F,3,FALSE)</f>
        <v>50</v>
      </c>
      <c r="V22" s="20">
        <f>+VLOOKUP(K22,Programación!$A:$F,4,FALSE)</f>
        <v>80</v>
      </c>
      <c r="W22" s="20">
        <f>+VLOOKUP(K22,Programación!$A:$F,5,FALSE)</f>
        <v>80</v>
      </c>
      <c r="X22" s="20">
        <f>+VLOOKUP(K22,Programación!$A:$F,6,FALSE)</f>
        <v>80</v>
      </c>
      <c r="Y22" s="20">
        <v>50</v>
      </c>
      <c r="Z22" s="20">
        <f>+VLOOKUP(K22,Seguimiento!$A:$C,3,FALSE)</f>
        <v>56</v>
      </c>
      <c r="AA22" s="23">
        <v>0</v>
      </c>
      <c r="AB22" s="22">
        <v>0</v>
      </c>
      <c r="AC22" s="20">
        <v>0.17241379310344801</v>
      </c>
      <c r="AD22" s="20">
        <f>+VLOOKUP(K22,Seguimiento!$A:$J,5,FALSE)</f>
        <v>0.36551724099999999</v>
      </c>
      <c r="AE22" s="22">
        <v>0</v>
      </c>
      <c r="AF22" s="22">
        <v>0</v>
      </c>
      <c r="AG22" s="20">
        <v>1</v>
      </c>
      <c r="AH22" s="20">
        <f>+VLOOKUP(K22,Seguimiento!$A:$J,6,FALSE)</f>
        <v>0.7</v>
      </c>
      <c r="AI22" s="23">
        <v>0</v>
      </c>
      <c r="AJ22" s="23">
        <v>0</v>
      </c>
      <c r="AK22" s="23">
        <v>0</v>
      </c>
      <c r="AL22" s="20" t="str">
        <f>+VLOOKUP(K22,Seguimiento!$A:$J,7,FALSE)</f>
        <v>A la fecha se está realizando el acompañamiento a 56 empresas seleccionadas</v>
      </c>
      <c r="AM22" s="20">
        <f t="shared" si="0"/>
        <v>0.36551724099999999</v>
      </c>
      <c r="AN22" s="22">
        <v>1.1363747365290076E-3</v>
      </c>
      <c r="AO22" s="22">
        <v>0</v>
      </c>
      <c r="AP22" s="22">
        <v>0</v>
      </c>
      <c r="AQ22" s="41">
        <f>+VLOOKUP(K22,Seguimiento!$A:$J,9,FALSE)</f>
        <v>1.9592700000000001E-4</v>
      </c>
      <c r="AR22" s="40">
        <f>+VLOOKUP(K22,Seguimiento!$A:$J,10,FALSE)</f>
        <v>3</v>
      </c>
      <c r="AS22" s="20">
        <v>50</v>
      </c>
      <c r="AT22" s="40">
        <f>+VLOOKUP(K22,Seguimiento!$A:$J,4,FALSE)</f>
        <v>106</v>
      </c>
      <c r="AU22" s="22">
        <v>0</v>
      </c>
      <c r="AV22" s="22">
        <v>0</v>
      </c>
    </row>
    <row r="23" spans="1:48" x14ac:dyDescent="0.2">
      <c r="A23" s="20">
        <v>1</v>
      </c>
      <c r="B23" s="20" t="s">
        <v>37</v>
      </c>
      <c r="C23" s="20">
        <v>2</v>
      </c>
      <c r="D23" s="20" t="s">
        <v>92</v>
      </c>
      <c r="E23" s="20" t="s">
        <v>93</v>
      </c>
      <c r="F23" s="20"/>
      <c r="G23" s="20"/>
      <c r="H23" s="20"/>
      <c r="I23" s="20">
        <v>7</v>
      </c>
      <c r="J23" s="20" t="s">
        <v>1960</v>
      </c>
      <c r="K23" s="20" t="s">
        <v>156</v>
      </c>
      <c r="L23" s="20" t="s">
        <v>157</v>
      </c>
      <c r="M23" s="20" t="s">
        <v>44</v>
      </c>
      <c r="N23" s="20">
        <v>22000000</v>
      </c>
      <c r="O23" s="20">
        <v>100000000</v>
      </c>
      <c r="P23" s="20" t="s">
        <v>45</v>
      </c>
      <c r="Q23" s="19">
        <f>+VLOOKUP(K23,Responsables!$A:$C,3,TRUE)</f>
        <v>751</v>
      </c>
      <c r="R23" s="19" t="str">
        <f>+VLOOKUP(K23,Responsables!$A:$C,2,TRUE)</f>
        <v>Secretaría de Desarrollo Económico</v>
      </c>
      <c r="S23" s="20" t="s">
        <v>51</v>
      </c>
      <c r="T23" s="20" t="s">
        <v>47</v>
      </c>
      <c r="U23" s="20">
        <f>+VLOOKUP(K23,Programación!$A:$F,3,FALSE)</f>
        <v>12000000</v>
      </c>
      <c r="V23" s="20">
        <f>+VLOOKUP(K23,Programación!$A:$F,4,FALSE)</f>
        <v>20000000</v>
      </c>
      <c r="W23" s="20">
        <f>+VLOOKUP(K23,Programación!$A:$F,5,FALSE)</f>
        <v>55000000</v>
      </c>
      <c r="X23" s="20">
        <f>+VLOOKUP(K23,Programación!$A:$F,6,FALSE)</f>
        <v>100000000</v>
      </c>
      <c r="Y23" s="20">
        <v>12906309</v>
      </c>
      <c r="Z23" s="20">
        <f>+VLOOKUP(K23,Seguimiento!$A:$C,3,FALSE)</f>
        <v>20170369</v>
      </c>
      <c r="AA23" s="23">
        <v>0</v>
      </c>
      <c r="AB23" s="22">
        <v>0</v>
      </c>
      <c r="AC23" s="20">
        <v>0.12906308999999999</v>
      </c>
      <c r="AD23" s="20">
        <f>+VLOOKUP(K23,Seguimiento!$A:$J,5,FALSE)</f>
        <v>0.20170368999999999</v>
      </c>
      <c r="AE23" s="24">
        <v>0</v>
      </c>
      <c r="AF23" s="22">
        <v>0</v>
      </c>
      <c r="AG23" s="20">
        <v>1.0755257499999999</v>
      </c>
      <c r="AH23" s="20">
        <f>+VLOOKUP(K23,Seguimiento!$A:$J,6,FALSE)</f>
        <v>1.00851845</v>
      </c>
      <c r="AI23" s="23">
        <v>0</v>
      </c>
      <c r="AJ23" s="23">
        <v>0</v>
      </c>
      <c r="AK23" s="23">
        <v>0</v>
      </c>
      <c r="AL23" s="20" t="str">
        <f>+VLOOKUP(K23,Seguimiento!$A:$J,7,FALSE)</f>
        <v>Se reportan conexiónes hasta la fecha realizadas por la ciudadania</v>
      </c>
      <c r="AM23" s="20">
        <f t="shared" si="0"/>
        <v>0.20170368999999999</v>
      </c>
      <c r="AN23" s="22">
        <v>0</v>
      </c>
      <c r="AO23" s="22">
        <v>0</v>
      </c>
      <c r="AP23" s="22">
        <v>0</v>
      </c>
      <c r="AQ23" s="41">
        <f>+VLOOKUP(K23,Seguimiento!$A:$J,9,FALSE)</f>
        <v>0</v>
      </c>
      <c r="AR23" s="40">
        <f>+VLOOKUP(K23,Seguimiento!$A:$J,10,FALSE)</f>
        <v>1</v>
      </c>
      <c r="AS23" s="20">
        <v>12906309</v>
      </c>
      <c r="AT23" s="40">
        <f>+VLOOKUP(K23,Seguimiento!$A:$J,4,FALSE)</f>
        <v>20170369</v>
      </c>
      <c r="AU23" s="22">
        <v>0</v>
      </c>
      <c r="AV23" s="22">
        <v>0</v>
      </c>
    </row>
    <row r="24" spans="1:48" x14ac:dyDescent="0.2">
      <c r="A24" s="20">
        <v>1</v>
      </c>
      <c r="B24" s="20" t="s">
        <v>37</v>
      </c>
      <c r="C24" s="20">
        <v>2</v>
      </c>
      <c r="D24" s="20" t="s">
        <v>92</v>
      </c>
      <c r="E24" s="20" t="s">
        <v>93</v>
      </c>
      <c r="F24" s="20">
        <v>3</v>
      </c>
      <c r="G24" s="20" t="s">
        <v>108</v>
      </c>
      <c r="H24" s="20" t="s">
        <v>109</v>
      </c>
      <c r="I24" s="20">
        <v>1</v>
      </c>
      <c r="J24" s="20" t="s">
        <v>1961</v>
      </c>
      <c r="K24" s="20" t="s">
        <v>110</v>
      </c>
      <c r="L24" s="20" t="s">
        <v>111</v>
      </c>
      <c r="M24" s="20" t="s">
        <v>44</v>
      </c>
      <c r="N24" s="20">
        <v>-1</v>
      </c>
      <c r="O24" s="20">
        <v>7</v>
      </c>
      <c r="P24" s="20" t="s">
        <v>45</v>
      </c>
      <c r="Q24" s="19">
        <f>+VLOOKUP(K24,Responsables!$A:$C,3,TRUE)</f>
        <v>751</v>
      </c>
      <c r="R24" s="19" t="str">
        <f>+VLOOKUP(K24,Responsables!$A:$C,2,TRUE)</f>
        <v>Secretaría de Desarrollo Económico</v>
      </c>
      <c r="S24" s="20" t="s">
        <v>46</v>
      </c>
      <c r="T24" s="20" t="s">
        <v>47</v>
      </c>
      <c r="U24" s="20">
        <f>+VLOOKUP(K24,Programación!$A:$F,3,FALSE)</f>
        <v>0</v>
      </c>
      <c r="V24" s="20">
        <f>+VLOOKUP(K24,Programación!$A:$F,4,FALSE)</f>
        <v>1</v>
      </c>
      <c r="W24" s="20">
        <f>+VLOOKUP(K24,Programación!$A:$F,5,FALSE)</f>
        <v>4</v>
      </c>
      <c r="X24" s="20">
        <f>+VLOOKUP(K24,Programación!$A:$F,6,FALSE)</f>
        <v>2</v>
      </c>
      <c r="Y24" s="20">
        <v>-1</v>
      </c>
      <c r="Z24" s="20">
        <f>+VLOOKUP(K24,Seguimiento!$A:$C,3,FALSE)</f>
        <v>0</v>
      </c>
      <c r="AA24" s="23">
        <v>0</v>
      </c>
      <c r="AB24" s="22">
        <v>0</v>
      </c>
      <c r="AC24" s="20">
        <v>-1</v>
      </c>
      <c r="AD24" s="20">
        <f>+VLOOKUP(K24,Seguimiento!$A:$J,5,FALSE)</f>
        <v>0</v>
      </c>
      <c r="AE24" s="22">
        <v>0</v>
      </c>
      <c r="AF24" s="22">
        <v>0</v>
      </c>
      <c r="AG24" s="20">
        <v>-1</v>
      </c>
      <c r="AH24" s="20">
        <f>+VLOOKUP(K24,Seguimiento!$A:$J,6,FALSE)</f>
        <v>0</v>
      </c>
      <c r="AI24" s="23">
        <v>0</v>
      </c>
      <c r="AJ24" s="23">
        <v>0</v>
      </c>
      <c r="AK24" s="23">
        <v>0</v>
      </c>
      <c r="AL24" s="20" t="str">
        <f>+VLOOKUP(K24,Seguimiento!$A:$J,7,FALSE)</f>
        <v>Ruta N seleccionó firma consultara que desarrollará modelos y marco de actuación para el CIE en Medicina Avanzada y Bienestar, así como el mapeo de actores y la estrategia de articulación de estos. También se se abrió proceso de invitación privada de firma consultora para   el primer componente en el cual se diseñará el modelo de gobernanza, negocio, operación y gobernanza de los CIE que operaran en 2022 y 2023, adicionalmente se definirá el marco de actuación del Cie y se realizará el estudio de áreas priorizadas</v>
      </c>
      <c r="AM24" s="20">
        <f t="shared" si="0"/>
        <v>0</v>
      </c>
      <c r="AN24" s="22">
        <v>4.7420756109279559E-3</v>
      </c>
      <c r="AO24" s="22">
        <v>0</v>
      </c>
      <c r="AP24" s="22">
        <v>0</v>
      </c>
      <c r="AQ24" s="41">
        <f>+VLOOKUP(K24,Seguimiento!$A:$J,9,FALSE)</f>
        <v>0</v>
      </c>
      <c r="AR24" s="40">
        <f>+VLOOKUP(K24,Seguimiento!$A:$J,10,FALSE)</f>
        <v>1</v>
      </c>
      <c r="AS24" s="20">
        <v>-1</v>
      </c>
      <c r="AT24" s="40">
        <f>+VLOOKUP(K24,Seguimiento!$A:$J,4,FALSE)</f>
        <v>0</v>
      </c>
      <c r="AU24" s="22">
        <v>0</v>
      </c>
      <c r="AV24" s="22">
        <v>0</v>
      </c>
    </row>
    <row r="25" spans="1:48" x14ac:dyDescent="0.2">
      <c r="A25" s="20">
        <v>1</v>
      </c>
      <c r="B25" s="20" t="s">
        <v>37</v>
      </c>
      <c r="C25" s="20">
        <v>2</v>
      </c>
      <c r="D25" s="20" t="s">
        <v>92</v>
      </c>
      <c r="E25" s="20" t="s">
        <v>93</v>
      </c>
      <c r="F25" s="20">
        <v>4</v>
      </c>
      <c r="G25" s="20" t="s">
        <v>122</v>
      </c>
      <c r="H25" s="20" t="s">
        <v>123</v>
      </c>
      <c r="I25" s="20">
        <v>3</v>
      </c>
      <c r="J25" s="20" t="s">
        <v>1961</v>
      </c>
      <c r="K25" s="20" t="s">
        <v>130</v>
      </c>
      <c r="L25" s="20" t="s">
        <v>131</v>
      </c>
      <c r="M25" s="20" t="s">
        <v>50</v>
      </c>
      <c r="N25" s="20">
        <v>-1</v>
      </c>
      <c r="O25" s="20">
        <v>100</v>
      </c>
      <c r="P25" s="20" t="s">
        <v>45</v>
      </c>
      <c r="Q25" s="19">
        <f>+VLOOKUP(K25,Responsables!$A:$C,3,TRUE)</f>
        <v>751</v>
      </c>
      <c r="R25" s="19" t="str">
        <f>+VLOOKUP(K25,Responsables!$A:$C,2,TRUE)</f>
        <v>Secretaría de Desarrollo Económico</v>
      </c>
      <c r="S25" s="20" t="s">
        <v>51</v>
      </c>
      <c r="T25" s="20" t="s">
        <v>47</v>
      </c>
      <c r="U25" s="20">
        <f>+VLOOKUP(K25,Programación!$A:$F,3,FALSE)</f>
        <v>15</v>
      </c>
      <c r="V25" s="20">
        <f>+VLOOKUP(K25,Programación!$A:$F,4,FALSE)</f>
        <v>80</v>
      </c>
      <c r="W25" s="20">
        <f>+VLOOKUP(K25,Programación!$A:$F,5,FALSE)</f>
        <v>90</v>
      </c>
      <c r="X25" s="20">
        <f>+VLOOKUP(K25,Programación!$A:$F,6,FALSE)</f>
        <v>100</v>
      </c>
      <c r="Y25" s="20">
        <v>70</v>
      </c>
      <c r="Z25" s="20">
        <f>+VLOOKUP(K25,Seguimiento!$A:$C,3,FALSE)</f>
        <v>70</v>
      </c>
      <c r="AA25" s="23">
        <v>0</v>
      </c>
      <c r="AB25" s="22">
        <v>0</v>
      </c>
      <c r="AC25" s="20">
        <v>0.7</v>
      </c>
      <c r="AD25" s="20">
        <f>+VLOOKUP(K25,Seguimiento!$A:$J,5,FALSE)</f>
        <v>0.7</v>
      </c>
      <c r="AE25" s="22">
        <v>0</v>
      </c>
      <c r="AF25" s="22">
        <v>0</v>
      </c>
      <c r="AG25" s="20">
        <v>4.6666666666666696</v>
      </c>
      <c r="AH25" s="20">
        <f>+VLOOKUP(K25,Seguimiento!$A:$J,6,FALSE)</f>
        <v>0.875</v>
      </c>
      <c r="AI25" s="23">
        <v>0</v>
      </c>
      <c r="AJ25" s="23">
        <v>0</v>
      </c>
      <c r="AK25" s="23">
        <v>0</v>
      </c>
      <c r="AL25" s="20" t="str">
        <f>+VLOOKUP(K25,Seguimiento!$A:$J,7,FALSE)</f>
        <v>Se realiza el proceso de selección y curaduría del total de las 100 empresas que van hacer parte del marketplace</v>
      </c>
      <c r="AM25" s="20">
        <f t="shared" si="0"/>
        <v>0.7</v>
      </c>
      <c r="AN25" s="22">
        <v>1.1630710943788941E-3</v>
      </c>
      <c r="AO25" s="22">
        <v>0</v>
      </c>
      <c r="AP25" s="22">
        <v>0</v>
      </c>
      <c r="AQ25" s="41">
        <f>+VLOOKUP(K25,Seguimiento!$A:$J,9,FALSE)</f>
        <v>8.1415000000000003E-4</v>
      </c>
      <c r="AR25" s="40">
        <f>+VLOOKUP(K25,Seguimiento!$A:$J,10,FALSE)</f>
        <v>3</v>
      </c>
      <c r="AS25" s="20">
        <v>70</v>
      </c>
      <c r="AT25" s="40">
        <f>+VLOOKUP(K25,Seguimiento!$A:$J,4,FALSE)</f>
        <v>70</v>
      </c>
      <c r="AU25" s="22">
        <v>0</v>
      </c>
      <c r="AV25" s="22">
        <v>0</v>
      </c>
    </row>
    <row r="26" spans="1:48" x14ac:dyDescent="0.2">
      <c r="A26" s="20">
        <v>1</v>
      </c>
      <c r="B26" s="20" t="s">
        <v>37</v>
      </c>
      <c r="C26" s="20">
        <v>2</v>
      </c>
      <c r="D26" s="20" t="s">
        <v>92</v>
      </c>
      <c r="E26" s="20" t="s">
        <v>93</v>
      </c>
      <c r="F26" s="20">
        <v>2</v>
      </c>
      <c r="G26" s="20" t="s">
        <v>94</v>
      </c>
      <c r="H26" s="20" t="s">
        <v>95</v>
      </c>
      <c r="I26" s="20">
        <v>4</v>
      </c>
      <c r="J26" s="20" t="s">
        <v>1961</v>
      </c>
      <c r="K26" s="20" t="s">
        <v>116</v>
      </c>
      <c r="L26" s="20" t="s">
        <v>117</v>
      </c>
      <c r="M26" s="20" t="s">
        <v>44</v>
      </c>
      <c r="N26" s="20">
        <v>1</v>
      </c>
      <c r="O26" s="20">
        <v>3</v>
      </c>
      <c r="P26" s="20" t="s">
        <v>45</v>
      </c>
      <c r="Q26" s="19">
        <f>+VLOOKUP(K26,Responsables!$A:$C,3,TRUE)</f>
        <v>751</v>
      </c>
      <c r="R26" s="19" t="str">
        <f>+VLOOKUP(K26,Responsables!$A:$C,2,TRUE)</f>
        <v>Secretaría de Desarrollo Económico</v>
      </c>
      <c r="S26" s="20" t="s">
        <v>46</v>
      </c>
      <c r="T26" s="20" t="s">
        <v>47</v>
      </c>
      <c r="U26" s="20">
        <f>+VLOOKUP(K26,Programación!$A:$F,3,FALSE)</f>
        <v>0</v>
      </c>
      <c r="V26" s="20">
        <f>+VLOOKUP(K26,Programación!$A:$F,4,FALSE)</f>
        <v>1</v>
      </c>
      <c r="W26" s="20">
        <f>+VLOOKUP(K26,Programación!$A:$F,5,FALSE)</f>
        <v>1</v>
      </c>
      <c r="X26" s="20">
        <f>+VLOOKUP(K26,Programación!$A:$F,6,FALSE)</f>
        <v>1</v>
      </c>
      <c r="Y26" s="20">
        <v>-1</v>
      </c>
      <c r="Z26" s="20">
        <f>+VLOOKUP(K26,Seguimiento!$A:$C,3,FALSE)</f>
        <v>0</v>
      </c>
      <c r="AA26" s="23">
        <v>0</v>
      </c>
      <c r="AB26" s="22">
        <v>0</v>
      </c>
      <c r="AC26" s="20">
        <v>-1</v>
      </c>
      <c r="AD26" s="20">
        <f>+VLOOKUP(K26,Seguimiento!$A:$J,5,FALSE)</f>
        <v>0</v>
      </c>
      <c r="AE26" s="22">
        <v>0</v>
      </c>
      <c r="AF26" s="22">
        <v>0</v>
      </c>
      <c r="AG26" s="20">
        <v>-1</v>
      </c>
      <c r="AH26" s="20">
        <f>+VLOOKUP(K26,Seguimiento!$A:$J,6,FALSE)</f>
        <v>0</v>
      </c>
      <c r="AI26" s="23">
        <v>0</v>
      </c>
      <c r="AJ26" s="23">
        <v>0</v>
      </c>
      <c r="AK26" s="23">
        <v>0</v>
      </c>
      <c r="AL26" s="20" t="str">
        <f>+VLOOKUP(K26,Seguimiento!$A:$J,7,FALSE)</f>
        <v>Se avanza en los ajustes del proceso de ajustar documentos con recomendaciones de la Secretaría de Servicios y suministros para pasar en el mes de Julio a la publicación en Medellín Compra eficiente como una oferta a través de la modalidad de concurso de méritos.diagnóstico para la declaratoria de dos territorios ADN. La meta se  reporta para el segundo semetre</v>
      </c>
      <c r="AM26" s="20">
        <f t="shared" si="0"/>
        <v>0</v>
      </c>
      <c r="AN26" s="22">
        <v>1.1220120037569042E-3</v>
      </c>
      <c r="AO26" s="22">
        <v>0</v>
      </c>
      <c r="AP26" s="22">
        <v>0</v>
      </c>
      <c r="AQ26" s="41">
        <f>+VLOOKUP(K26,Seguimiento!$A:$J,9,FALSE)</f>
        <v>0</v>
      </c>
      <c r="AR26" s="40">
        <f>+VLOOKUP(K26,Seguimiento!$A:$J,10,FALSE)</f>
        <v>1</v>
      </c>
      <c r="AS26" s="20">
        <v>-1</v>
      </c>
      <c r="AT26" s="40">
        <f>+VLOOKUP(K26,Seguimiento!$A:$J,4,FALSE)</f>
        <v>0</v>
      </c>
      <c r="AU26" s="22">
        <v>0</v>
      </c>
      <c r="AV26" s="22">
        <v>0</v>
      </c>
    </row>
    <row r="27" spans="1:48" x14ac:dyDescent="0.2">
      <c r="A27" s="20">
        <v>1</v>
      </c>
      <c r="B27" s="20" t="s">
        <v>37</v>
      </c>
      <c r="C27" s="20">
        <v>2</v>
      </c>
      <c r="D27" s="20" t="s">
        <v>92</v>
      </c>
      <c r="E27" s="20" t="s">
        <v>93</v>
      </c>
      <c r="F27" s="20">
        <v>2</v>
      </c>
      <c r="G27" s="20" t="s">
        <v>94</v>
      </c>
      <c r="H27" s="20" t="s">
        <v>95</v>
      </c>
      <c r="I27" s="20">
        <v>5</v>
      </c>
      <c r="J27" s="20" t="s">
        <v>1961</v>
      </c>
      <c r="K27" s="20" t="s">
        <v>105</v>
      </c>
      <c r="L27" s="20" t="s">
        <v>106</v>
      </c>
      <c r="M27" s="20" t="s">
        <v>44</v>
      </c>
      <c r="N27" s="20">
        <v>10</v>
      </c>
      <c r="O27" s="20">
        <v>10</v>
      </c>
      <c r="P27" s="20" t="s">
        <v>107</v>
      </c>
      <c r="Q27" s="19">
        <f>+VLOOKUP(K27,Responsables!$A:$C,3,TRUE)</f>
        <v>751</v>
      </c>
      <c r="R27" s="19" t="str">
        <f>+VLOOKUP(K27,Responsables!$A:$C,2,TRUE)</f>
        <v>Secretaría de Desarrollo Económico</v>
      </c>
      <c r="S27" s="20" t="s">
        <v>46</v>
      </c>
      <c r="T27" s="20" t="s">
        <v>47</v>
      </c>
      <c r="U27" s="20">
        <f>+VLOOKUP(K27,Programación!$A:$F,3,FALSE)</f>
        <v>2</v>
      </c>
      <c r="V27" s="20">
        <f>+VLOOKUP(K27,Programación!$A:$F,4,FALSE)</f>
        <v>3</v>
      </c>
      <c r="W27" s="20">
        <f>+VLOOKUP(K27,Programación!$A:$F,5,FALSE)</f>
        <v>3</v>
      </c>
      <c r="X27" s="20">
        <f>+VLOOKUP(K27,Programación!$A:$F,6,FALSE)</f>
        <v>2</v>
      </c>
      <c r="Y27" s="20">
        <v>2</v>
      </c>
      <c r="Z27" s="20">
        <f>+VLOOKUP(K27,Seguimiento!$A:$C,3,FALSE)</f>
        <v>0</v>
      </c>
      <c r="AA27" s="21">
        <v>0</v>
      </c>
      <c r="AB27" s="22">
        <v>0</v>
      </c>
      <c r="AC27" s="20">
        <v>0.2</v>
      </c>
      <c r="AD27" s="20">
        <f>+VLOOKUP(K27,Seguimiento!$A:$J,5,FALSE)</f>
        <v>0.2</v>
      </c>
      <c r="AE27" s="22">
        <v>0</v>
      </c>
      <c r="AF27" s="22">
        <v>0</v>
      </c>
      <c r="AG27" s="20">
        <v>1</v>
      </c>
      <c r="AH27" s="20">
        <f>+VLOOKUP(K27,Seguimiento!$A:$J,6,FALSE)</f>
        <v>0</v>
      </c>
      <c r="AI27" s="21">
        <v>0</v>
      </c>
      <c r="AJ27" s="21">
        <v>0</v>
      </c>
      <c r="AK27" s="21">
        <v>0</v>
      </c>
      <c r="AL27" s="20" t="str">
        <f>+VLOOKUP(K27,Seguimiento!$A:$J,7,FALSE)</f>
        <v>Los indicadores de Plan de Desarrollo se les dara cumplimiento y ejecución a tráves del convenio con FAO el cual está en proceso de validación para firma.</v>
      </c>
      <c r="AM27" s="20">
        <f t="shared" si="0"/>
        <v>0.2</v>
      </c>
      <c r="AN27" s="22">
        <v>1.1331315388062744E-3</v>
      </c>
      <c r="AO27" s="22">
        <v>0</v>
      </c>
      <c r="AP27" s="22">
        <v>0</v>
      </c>
      <c r="AQ27" s="41">
        <f>+VLOOKUP(K27,Seguimiento!$A:$J,9,FALSE)</f>
        <v>2.2662600000000001E-4</v>
      </c>
      <c r="AR27" s="40">
        <f>+VLOOKUP(K27,Seguimiento!$A:$J,10,FALSE)</f>
        <v>1</v>
      </c>
      <c r="AS27" s="20">
        <v>2</v>
      </c>
      <c r="AT27" s="40">
        <f>+VLOOKUP(K27,Seguimiento!$A:$J,4,FALSE)</f>
        <v>2</v>
      </c>
      <c r="AU27" s="22">
        <v>0</v>
      </c>
      <c r="AV27" s="22">
        <v>0</v>
      </c>
    </row>
    <row r="28" spans="1:48" x14ac:dyDescent="0.2">
      <c r="A28" s="20">
        <v>1</v>
      </c>
      <c r="B28" s="20" t="s">
        <v>37</v>
      </c>
      <c r="C28" s="20">
        <v>2</v>
      </c>
      <c r="D28" s="20" t="s">
        <v>92</v>
      </c>
      <c r="E28" s="20" t="s">
        <v>93</v>
      </c>
      <c r="F28" s="20">
        <v>1</v>
      </c>
      <c r="G28" s="20" t="s">
        <v>134</v>
      </c>
      <c r="H28" s="20" t="s">
        <v>135</v>
      </c>
      <c r="I28" s="20">
        <v>4</v>
      </c>
      <c r="J28" s="20" t="s">
        <v>1961</v>
      </c>
      <c r="K28" s="20" t="s">
        <v>164</v>
      </c>
      <c r="L28" s="20" t="s">
        <v>165</v>
      </c>
      <c r="M28" s="20" t="s">
        <v>50</v>
      </c>
      <c r="N28" s="20">
        <v>-1</v>
      </c>
      <c r="O28" s="20">
        <v>70</v>
      </c>
      <c r="P28" s="20" t="s">
        <v>45</v>
      </c>
      <c r="Q28" s="19">
        <f>+VLOOKUP(K28,Responsables!$A:$C,3,TRUE)</f>
        <v>751</v>
      </c>
      <c r="R28" s="19" t="str">
        <f>+VLOOKUP(K28,Responsables!$A:$C,2,TRUE)</f>
        <v>Secretaría de Desarrollo Económico</v>
      </c>
      <c r="S28" s="20" t="s">
        <v>51</v>
      </c>
      <c r="T28" s="20" t="s">
        <v>47</v>
      </c>
      <c r="U28" s="20">
        <f>+VLOOKUP(K28,Programación!$A:$F,3,FALSE)</f>
        <v>-1</v>
      </c>
      <c r="V28" s="20">
        <f>+VLOOKUP(K28,Programación!$A:$F,4,FALSE)</f>
        <v>0</v>
      </c>
      <c r="W28" s="20">
        <f>+VLOOKUP(K28,Programación!$A:$F,5,FALSE)</f>
        <v>70</v>
      </c>
      <c r="X28" s="20">
        <f>+VLOOKUP(K28,Programación!$A:$F,6,FALSE)</f>
        <v>70</v>
      </c>
      <c r="Y28" s="20">
        <v>-1</v>
      </c>
      <c r="Z28" s="20">
        <f>+VLOOKUP(K28,Seguimiento!$A:$C,3,FALSE)</f>
        <v>0</v>
      </c>
      <c r="AA28" s="23">
        <v>0</v>
      </c>
      <c r="AB28" s="22">
        <v>0</v>
      </c>
      <c r="AC28" s="20">
        <v>-1</v>
      </c>
      <c r="AD28" s="20">
        <f>+VLOOKUP(K28,Seguimiento!$A:$J,5,FALSE)</f>
        <v>0</v>
      </c>
      <c r="AE28" s="22">
        <v>0</v>
      </c>
      <c r="AF28" s="22">
        <v>0</v>
      </c>
      <c r="AG28" s="20">
        <v>-1</v>
      </c>
      <c r="AH28" s="20">
        <v>-1</v>
      </c>
      <c r="AI28" s="23">
        <v>0</v>
      </c>
      <c r="AJ28" s="23">
        <v>0</v>
      </c>
      <c r="AK28" s="23">
        <v>0</v>
      </c>
      <c r="AL28" s="20" t="str">
        <f>+VLOOKUP(K28,Seguimiento!$A:$J,7,FALSE)</f>
        <v>Pendiente de definición traslados de recursos de este proyecto por emergencia covid-19.</v>
      </c>
      <c r="AM28" s="20">
        <f t="shared" si="0"/>
        <v>0</v>
      </c>
      <c r="AN28" s="22">
        <v>5.6433522394942065E-4</v>
      </c>
      <c r="AO28" s="22">
        <v>0</v>
      </c>
      <c r="AP28" s="22">
        <v>0</v>
      </c>
      <c r="AQ28" s="41">
        <f>+VLOOKUP(K28,Seguimiento!$A:$J,9,FALSE)</f>
        <v>0</v>
      </c>
      <c r="AR28" s="40">
        <f>+VLOOKUP(K28,Seguimiento!$A:$J,10,FALSE)</f>
        <v>0</v>
      </c>
      <c r="AS28" s="20">
        <v>-1</v>
      </c>
      <c r="AT28" s="40">
        <f>+VLOOKUP(K28,Seguimiento!$A:$J,4,FALSE)</f>
        <v>0</v>
      </c>
      <c r="AU28" s="22">
        <v>0</v>
      </c>
      <c r="AV28" s="22">
        <v>0</v>
      </c>
    </row>
    <row r="29" spans="1:48" x14ac:dyDescent="0.2">
      <c r="A29" s="20">
        <v>1</v>
      </c>
      <c r="B29" s="20" t="s">
        <v>37</v>
      </c>
      <c r="C29" s="20">
        <v>2</v>
      </c>
      <c r="D29" s="20" t="s">
        <v>92</v>
      </c>
      <c r="E29" s="20" t="s">
        <v>93</v>
      </c>
      <c r="F29" s="20">
        <v>1</v>
      </c>
      <c r="G29" s="20" t="s">
        <v>134</v>
      </c>
      <c r="H29" s="20" t="s">
        <v>135</v>
      </c>
      <c r="I29" s="20">
        <v>1</v>
      </c>
      <c r="J29" s="20" t="s">
        <v>1961</v>
      </c>
      <c r="K29" s="20" t="s">
        <v>158</v>
      </c>
      <c r="L29" s="20" t="s">
        <v>159</v>
      </c>
      <c r="M29" s="20" t="s">
        <v>44</v>
      </c>
      <c r="N29" s="20">
        <v>-1</v>
      </c>
      <c r="O29" s="20">
        <v>21</v>
      </c>
      <c r="P29" s="20" t="s">
        <v>45</v>
      </c>
      <c r="Q29" s="19">
        <f>+VLOOKUP(K29,Responsables!$A:$C,3,TRUE)</f>
        <v>751</v>
      </c>
      <c r="R29" s="19" t="str">
        <f>+VLOOKUP(K29,Responsables!$A:$C,2,TRUE)</f>
        <v>Secretaría de Desarrollo Económico</v>
      </c>
      <c r="S29" s="20" t="s">
        <v>51</v>
      </c>
      <c r="T29" s="20" t="s">
        <v>47</v>
      </c>
      <c r="U29" s="20">
        <f>+VLOOKUP(K29,Programación!$A:$F,3,FALSE)</f>
        <v>1</v>
      </c>
      <c r="V29" s="20">
        <f>+VLOOKUP(K29,Programación!$A:$F,4,FALSE)</f>
        <v>11</v>
      </c>
      <c r="W29" s="20">
        <f>+VLOOKUP(K29,Programación!$A:$F,5,FALSE)</f>
        <v>17</v>
      </c>
      <c r="X29" s="20">
        <f>+VLOOKUP(K29,Programación!$A:$F,6,FALSE)</f>
        <v>21</v>
      </c>
      <c r="Y29" s="20">
        <v>0</v>
      </c>
      <c r="Z29" s="20">
        <f>+VLOOKUP(K29,Seguimiento!$A:$C,3,FALSE)</f>
        <v>1</v>
      </c>
      <c r="AA29" s="23">
        <v>0</v>
      </c>
      <c r="AB29" s="22">
        <v>0</v>
      </c>
      <c r="AC29" s="20">
        <v>0</v>
      </c>
      <c r="AD29" s="20">
        <f>+VLOOKUP(K29,Seguimiento!$A:$J,5,FALSE)</f>
        <v>4.7619047999999997E-2</v>
      </c>
      <c r="AE29" s="22">
        <v>0</v>
      </c>
      <c r="AF29" s="22">
        <v>0</v>
      </c>
      <c r="AG29" s="20">
        <v>0</v>
      </c>
      <c r="AH29" s="20">
        <f>+VLOOKUP(K29,Seguimiento!$A:$J,6,FALSE)</f>
        <v>9.0909090999999997E-2</v>
      </c>
      <c r="AI29" s="23">
        <v>0</v>
      </c>
      <c r="AJ29" s="23">
        <v>0</v>
      </c>
      <c r="AK29" s="23">
        <v>0</v>
      </c>
      <c r="AL29" s="20" t="str">
        <f>+VLOOKUP(K29,Seguimiento!$A:$J,7,FALSE)</f>
        <v>A corte de 30 de junio de 2021, se creó el primer Centro del Valle del Software ubicado en San Javier, se realizaron diagnósticos y diseños a detalle para nueve sedes (01 Popular, 03 Manrique, 05 Castilla, 07 Robledo, 08 Villa Hermosa, 09 Buenos Aires, 16 Belén, 60 San Cristóbal, 80 San Antonio de Prado)</v>
      </c>
      <c r="AM29" s="20">
        <f t="shared" si="0"/>
        <v>4.7619047999999997E-2</v>
      </c>
      <c r="AN29" s="22">
        <v>4.7766053870112483E-3</v>
      </c>
      <c r="AO29" s="22">
        <v>0</v>
      </c>
      <c r="AP29" s="22">
        <v>0</v>
      </c>
      <c r="AQ29" s="41">
        <f>+VLOOKUP(K29,Seguimiento!$A:$J,9,FALSE)</f>
        <v>0</v>
      </c>
      <c r="AR29" s="40">
        <f>+VLOOKUP(K29,Seguimiento!$A:$J,10,FALSE)</f>
        <v>1</v>
      </c>
      <c r="AS29" s="20">
        <v>0</v>
      </c>
      <c r="AT29" s="40">
        <f>+VLOOKUP(K29,Seguimiento!$A:$J,4,FALSE)</f>
        <v>1</v>
      </c>
      <c r="AU29" s="22">
        <v>0</v>
      </c>
      <c r="AV29" s="22">
        <v>0</v>
      </c>
    </row>
    <row r="30" spans="1:48" x14ac:dyDescent="0.2">
      <c r="A30" s="20">
        <v>1</v>
      </c>
      <c r="B30" s="20" t="s">
        <v>37</v>
      </c>
      <c r="C30" s="20">
        <v>2</v>
      </c>
      <c r="D30" s="20" t="s">
        <v>92</v>
      </c>
      <c r="E30" s="20" t="s">
        <v>93</v>
      </c>
      <c r="F30" s="20"/>
      <c r="G30" s="20"/>
      <c r="H30" s="20"/>
      <c r="I30" s="20">
        <v>1</v>
      </c>
      <c r="J30" s="20" t="s">
        <v>1960</v>
      </c>
      <c r="K30" s="20" t="s">
        <v>134</v>
      </c>
      <c r="L30" s="20" t="s">
        <v>168</v>
      </c>
      <c r="M30" s="20" t="s">
        <v>129</v>
      </c>
      <c r="N30" s="20">
        <v>-1</v>
      </c>
      <c r="O30" s="20">
        <v>200000</v>
      </c>
      <c r="P30" s="20" t="s">
        <v>45</v>
      </c>
      <c r="Q30" s="19">
        <f>+VLOOKUP(K30,Responsables!$A:$C,3,TRUE)</f>
        <v>751</v>
      </c>
      <c r="R30" s="19" t="str">
        <f>+VLOOKUP(K30,Responsables!$A:$C,2,TRUE)</f>
        <v>Secretaría de Desarrollo Económico</v>
      </c>
      <c r="S30" s="20" t="s">
        <v>51</v>
      </c>
      <c r="T30" s="20" t="s">
        <v>47</v>
      </c>
      <c r="U30" s="20">
        <f>+VLOOKUP(K30,Programación!$A:$F,3,FALSE)</f>
        <v>5000</v>
      </c>
      <c r="V30" s="20">
        <f>+VLOOKUP(K30,Programación!$A:$F,4,FALSE)</f>
        <v>44000</v>
      </c>
      <c r="W30" s="20">
        <f>+VLOOKUP(K30,Programación!$A:$F,5,FALSE)</f>
        <v>112250</v>
      </c>
      <c r="X30" s="20">
        <f>+VLOOKUP(K30,Programación!$A:$F,6,FALSE)</f>
        <v>200000</v>
      </c>
      <c r="Y30" s="20">
        <v>24383</v>
      </c>
      <c r="Z30" s="20">
        <f>+VLOOKUP(K30,Seguimiento!$A:$C,3,FALSE)</f>
        <v>35935</v>
      </c>
      <c r="AA30" s="23">
        <v>0</v>
      </c>
      <c r="AB30" s="22">
        <v>0</v>
      </c>
      <c r="AC30" s="20">
        <v>0.121915</v>
      </c>
      <c r="AD30" s="20">
        <f>+VLOOKUP(K30,Seguimiento!$A:$J,5,FALSE)</f>
        <v>0.179675</v>
      </c>
      <c r="AE30" s="24">
        <v>0</v>
      </c>
      <c r="AF30" s="22">
        <v>0</v>
      </c>
      <c r="AG30" s="20">
        <v>4.8765999999999998</v>
      </c>
      <c r="AH30" s="20">
        <f>+VLOOKUP(K30,Seguimiento!$A:$J,6,FALSE)</f>
        <v>0.816704545</v>
      </c>
      <c r="AI30" s="23">
        <v>0</v>
      </c>
      <c r="AJ30" s="23">
        <v>0</v>
      </c>
      <c r="AK30" s="23">
        <v>0</v>
      </c>
      <c r="AL30" s="20" t="str">
        <f>+VLOOKUP(K30,Seguimiento!$A:$J,7,FALSE)</f>
        <v>Se presentan ventas acumuladas del mes de enero febrero de 2021, para el mes de junio no se presneta ningun reporte ya que el contrato terminó el 15 de febrero.  Las nueva contratacion inició en el mes de abril, una vez se tenga seleccionadas las empresas y realicen sus ventas  fruto de la intervención realizada se reporta nuevamente.</v>
      </c>
      <c r="AM30" s="20">
        <f t="shared" si="0"/>
        <v>0.179675</v>
      </c>
      <c r="AN30" s="22">
        <v>0</v>
      </c>
      <c r="AO30" s="22">
        <v>0</v>
      </c>
      <c r="AP30" s="22">
        <v>0</v>
      </c>
      <c r="AQ30" s="41">
        <f>+VLOOKUP(K30,Seguimiento!$A:$J,9,FALSE)</f>
        <v>0</v>
      </c>
      <c r="AR30" s="40">
        <f>+VLOOKUP(K30,Seguimiento!$A:$J,10,FALSE)</f>
        <v>1</v>
      </c>
      <c r="AS30" s="20">
        <v>24383</v>
      </c>
      <c r="AT30" s="40">
        <f>+VLOOKUP(K30,Seguimiento!$A:$J,4,FALSE)</f>
        <v>35935</v>
      </c>
      <c r="AU30" s="22">
        <v>0</v>
      </c>
      <c r="AV30" s="22">
        <v>0</v>
      </c>
    </row>
    <row r="31" spans="1:48" x14ac:dyDescent="0.2">
      <c r="A31" s="20">
        <v>1</v>
      </c>
      <c r="B31" s="20" t="s">
        <v>37</v>
      </c>
      <c r="C31" s="20">
        <v>2</v>
      </c>
      <c r="D31" s="20" t="s">
        <v>92</v>
      </c>
      <c r="E31" s="20" t="s">
        <v>93</v>
      </c>
      <c r="F31" s="20"/>
      <c r="G31" s="20"/>
      <c r="H31" s="20"/>
      <c r="I31" s="20">
        <v>3</v>
      </c>
      <c r="J31" s="20" t="s">
        <v>1960</v>
      </c>
      <c r="K31" s="20" t="s">
        <v>108</v>
      </c>
      <c r="L31" s="20" t="s">
        <v>144</v>
      </c>
      <c r="M31" s="20" t="s">
        <v>50</v>
      </c>
      <c r="N31" s="20">
        <v>-1</v>
      </c>
      <c r="O31" s="20">
        <v>100</v>
      </c>
      <c r="P31" s="20" t="s">
        <v>100</v>
      </c>
      <c r="Q31" s="19">
        <f>+VLOOKUP(K31,Responsables!$A:$C,3,TRUE)</f>
        <v>713</v>
      </c>
      <c r="R31" s="19" t="str">
        <f>+VLOOKUP(K31,Responsables!$A:$C,2,TRUE)</f>
        <v>Secretaría de Cultura Ciudadana</v>
      </c>
      <c r="S31" s="20" t="s">
        <v>51</v>
      </c>
      <c r="T31" s="20" t="s">
        <v>47</v>
      </c>
      <c r="U31" s="20">
        <f>+VLOOKUP(K31,Programación!$A:$F,3,FALSE)</f>
        <v>10</v>
      </c>
      <c r="V31" s="20">
        <f>+VLOOKUP(K31,Programación!$A:$F,4,FALSE)</f>
        <v>40</v>
      </c>
      <c r="W31" s="20">
        <f>+VLOOKUP(K31,Programación!$A:$F,5,FALSE)</f>
        <v>70</v>
      </c>
      <c r="X31" s="20">
        <f>+VLOOKUP(K31,Programación!$A:$F,6,FALSE)</f>
        <v>100</v>
      </c>
      <c r="Y31" s="20">
        <v>10</v>
      </c>
      <c r="Z31" s="20">
        <f>+VLOOKUP(K31,Seguimiento!$A:$C,3,FALSE)</f>
        <v>10</v>
      </c>
      <c r="AA31" s="23">
        <v>0</v>
      </c>
      <c r="AB31" s="22">
        <v>0</v>
      </c>
      <c r="AC31" s="20">
        <v>0.1</v>
      </c>
      <c r="AD31" s="20">
        <f>+VLOOKUP(K31,Seguimiento!$A:$J,5,FALSE)</f>
        <v>0.1</v>
      </c>
      <c r="AE31" s="24">
        <v>0</v>
      </c>
      <c r="AF31" s="22">
        <v>0</v>
      </c>
      <c r="AG31" s="20">
        <v>1</v>
      </c>
      <c r="AH31" s="20">
        <f>+VLOOKUP(K31,Seguimiento!$A:$J,6,FALSE)</f>
        <v>0.25</v>
      </c>
      <c r="AI31" s="23">
        <v>0</v>
      </c>
      <c r="AJ31" s="23">
        <v>0</v>
      </c>
      <c r="AK31" s="23">
        <v>0</v>
      </c>
      <c r="AL31" s="20" t="str">
        <f>+VLOOKUP(K31,Seguimiento!$A:$J,7,FALSE)</f>
        <v>El proceso se encuentra en proceso de caracterización.</v>
      </c>
      <c r="AM31" s="20">
        <f t="shared" si="0"/>
        <v>0.1</v>
      </c>
      <c r="AN31" s="22">
        <v>0</v>
      </c>
      <c r="AO31" s="22">
        <v>0</v>
      </c>
      <c r="AP31" s="22">
        <v>0</v>
      </c>
      <c r="AQ31" s="41">
        <f>+VLOOKUP(K31,Seguimiento!$A:$J,9,FALSE)</f>
        <v>0</v>
      </c>
      <c r="AR31" s="40">
        <f>+VLOOKUP(K31,Seguimiento!$A:$J,10,FALSE)</f>
        <v>1</v>
      </c>
      <c r="AS31" s="20">
        <v>10</v>
      </c>
      <c r="AT31" s="40">
        <f>+VLOOKUP(K31,Seguimiento!$A:$J,4,FALSE)</f>
        <v>10</v>
      </c>
      <c r="AU31" s="22">
        <v>0</v>
      </c>
      <c r="AV31" s="22">
        <v>0</v>
      </c>
    </row>
    <row r="32" spans="1:48" x14ac:dyDescent="0.2">
      <c r="A32" s="20">
        <v>1</v>
      </c>
      <c r="B32" s="20" t="s">
        <v>37</v>
      </c>
      <c r="C32" s="20">
        <v>2</v>
      </c>
      <c r="D32" s="20" t="s">
        <v>92</v>
      </c>
      <c r="E32" s="20" t="s">
        <v>93</v>
      </c>
      <c r="F32" s="20">
        <v>2</v>
      </c>
      <c r="G32" s="20" t="s">
        <v>94</v>
      </c>
      <c r="H32" s="20" t="s">
        <v>95</v>
      </c>
      <c r="I32" s="20">
        <v>8</v>
      </c>
      <c r="J32" s="20" t="s">
        <v>1961</v>
      </c>
      <c r="K32" s="20" t="s">
        <v>98</v>
      </c>
      <c r="L32" s="20" t="s">
        <v>99</v>
      </c>
      <c r="M32" s="20" t="s">
        <v>50</v>
      </c>
      <c r="N32" s="20">
        <v>-1</v>
      </c>
      <c r="O32" s="20">
        <v>100</v>
      </c>
      <c r="P32" s="20" t="s">
        <v>100</v>
      </c>
      <c r="Q32" s="19">
        <f>+VLOOKUP(K32,Responsables!$A:$C,3,TRUE)</f>
        <v>713</v>
      </c>
      <c r="R32" s="19" t="str">
        <f>+VLOOKUP(K32,Responsables!$A:$C,2,TRUE)</f>
        <v>Secretaría de Cultura Ciudadana</v>
      </c>
      <c r="S32" s="20" t="s">
        <v>51</v>
      </c>
      <c r="T32" s="20" t="s">
        <v>47</v>
      </c>
      <c r="U32" s="20">
        <f>+VLOOKUP(K32,Programación!$A:$F,3,FALSE)</f>
        <v>0</v>
      </c>
      <c r="V32" s="20">
        <f>+VLOOKUP(K32,Programación!$A:$F,4,FALSE)</f>
        <v>33</v>
      </c>
      <c r="W32" s="20">
        <f>+VLOOKUP(K32,Programación!$A:$F,5,FALSE)</f>
        <v>66</v>
      </c>
      <c r="X32" s="20">
        <f>+VLOOKUP(K32,Programación!$A:$F,6,FALSE)</f>
        <v>100</v>
      </c>
      <c r="Y32" s="20">
        <v>0</v>
      </c>
      <c r="Z32" s="20">
        <f>+VLOOKUP(K32,Seguimiento!$A:$C,3,FALSE)</f>
        <v>0</v>
      </c>
      <c r="AA32" s="23">
        <v>0</v>
      </c>
      <c r="AB32" s="22">
        <v>0</v>
      </c>
      <c r="AC32" s="20">
        <v>0</v>
      </c>
      <c r="AD32" s="20">
        <f>+VLOOKUP(K32,Seguimiento!$A:$J,5,FALSE)</f>
        <v>0</v>
      </c>
      <c r="AE32" s="22">
        <v>0</v>
      </c>
      <c r="AF32" s="22">
        <v>0</v>
      </c>
      <c r="AG32" s="20">
        <v>-1</v>
      </c>
      <c r="AH32" s="20">
        <f>+VLOOKUP(K32,Seguimiento!$A:$J,6,FALSE)</f>
        <v>0</v>
      </c>
      <c r="AI32" s="23">
        <v>0</v>
      </c>
      <c r="AJ32" s="23">
        <v>0</v>
      </c>
      <c r="AK32" s="23">
        <v>0</v>
      </c>
      <c r="AL32" s="20" t="str">
        <f>+VLOOKUP(K32,Seguimiento!$A:$J,7,FALSE)</f>
        <v>Se encuentra en proceso de contratación.</v>
      </c>
      <c r="AM32" s="20">
        <f t="shared" si="0"/>
        <v>0</v>
      </c>
      <c r="AN32" s="22">
        <v>1.6591968775235496E-3</v>
      </c>
      <c r="AO32" s="22">
        <v>0</v>
      </c>
      <c r="AP32" s="22">
        <v>0</v>
      </c>
      <c r="AQ32" s="41">
        <f>+VLOOKUP(K32,Seguimiento!$A:$J,9,FALSE)</f>
        <v>0</v>
      </c>
      <c r="AR32" s="40">
        <f>+VLOOKUP(K32,Seguimiento!$A:$J,10,FALSE)</f>
        <v>1</v>
      </c>
      <c r="AS32" s="20">
        <v>0</v>
      </c>
      <c r="AT32" s="40">
        <f>+VLOOKUP(K32,Seguimiento!$A:$J,4,FALSE)</f>
        <v>0</v>
      </c>
      <c r="AU32" s="22">
        <v>0</v>
      </c>
      <c r="AV32" s="22">
        <v>0</v>
      </c>
    </row>
    <row r="33" spans="1:48" x14ac:dyDescent="0.2">
      <c r="A33" s="20">
        <v>1</v>
      </c>
      <c r="B33" s="20" t="s">
        <v>37</v>
      </c>
      <c r="C33" s="20">
        <v>2</v>
      </c>
      <c r="D33" s="20" t="s">
        <v>92</v>
      </c>
      <c r="E33" s="20" t="s">
        <v>93</v>
      </c>
      <c r="F33" s="20">
        <v>1</v>
      </c>
      <c r="G33" s="20" t="s">
        <v>134</v>
      </c>
      <c r="H33" s="20" t="s">
        <v>135</v>
      </c>
      <c r="I33" s="20">
        <v>6</v>
      </c>
      <c r="J33" s="20" t="s">
        <v>1961</v>
      </c>
      <c r="K33" s="20" t="s">
        <v>148</v>
      </c>
      <c r="L33" s="20" t="s">
        <v>149</v>
      </c>
      <c r="M33" s="20" t="s">
        <v>50</v>
      </c>
      <c r="N33" s="20">
        <v>-1</v>
      </c>
      <c r="O33" s="20">
        <v>100</v>
      </c>
      <c r="P33" s="20" t="s">
        <v>45</v>
      </c>
      <c r="Q33" s="19">
        <f>+VLOOKUP(K33,Responsables!$A:$C,3,TRUE)</f>
        <v>751</v>
      </c>
      <c r="R33" s="19" t="str">
        <f>+VLOOKUP(K33,Responsables!$A:$C,2,TRUE)</f>
        <v>Secretaría de Desarrollo Económico</v>
      </c>
      <c r="S33" s="20" t="s">
        <v>51</v>
      </c>
      <c r="T33" s="20" t="s">
        <v>47</v>
      </c>
      <c r="U33" s="20">
        <f>+VLOOKUP(K33,Programación!$A:$F,3,FALSE)</f>
        <v>20</v>
      </c>
      <c r="V33" s="20">
        <f>+VLOOKUP(K33,Programación!$A:$F,4,FALSE)</f>
        <v>70</v>
      </c>
      <c r="W33" s="20">
        <f>+VLOOKUP(K33,Programación!$A:$F,5,FALSE)</f>
        <v>90</v>
      </c>
      <c r="X33" s="20">
        <f>+VLOOKUP(K33,Programación!$A:$F,6,FALSE)</f>
        <v>100</v>
      </c>
      <c r="Y33" s="20">
        <v>20</v>
      </c>
      <c r="Z33" s="20">
        <f>+VLOOKUP(K33,Seguimiento!$A:$C,3,FALSE)</f>
        <v>20</v>
      </c>
      <c r="AA33" s="21">
        <v>0</v>
      </c>
      <c r="AB33" s="22">
        <v>0</v>
      </c>
      <c r="AC33" s="20">
        <v>0.2</v>
      </c>
      <c r="AD33" s="20">
        <f>+VLOOKUP(K33,Seguimiento!$A:$J,5,FALSE)</f>
        <v>0.2</v>
      </c>
      <c r="AE33" s="22">
        <v>0</v>
      </c>
      <c r="AF33" s="22">
        <v>0</v>
      </c>
      <c r="AG33" s="20">
        <v>1</v>
      </c>
      <c r="AH33" s="20">
        <f>+VLOOKUP(K33,Seguimiento!$A:$J,6,FALSE)</f>
        <v>0.28571428599999998</v>
      </c>
      <c r="AI33" s="21">
        <v>0</v>
      </c>
      <c r="AJ33" s="21">
        <v>0</v>
      </c>
      <c r="AK33" s="21">
        <v>0</v>
      </c>
      <c r="AL33" s="20" t="str">
        <f>+VLOOKUP(K33,Seguimiento!$A:$J,7,FALSE)</f>
        <v>Se encuentra definida la estrategia, con su respectivo cronograma, presupuesto y especificaciones técnicas. Se realizó transferencia de aportes a la corporación Ruta N, para la ejecución de la estrategia de promoción de la formalización.</v>
      </c>
      <c r="AM33" s="20">
        <f t="shared" si="0"/>
        <v>0.2</v>
      </c>
      <c r="AN33" s="22">
        <v>4.0842811781487414E-4</v>
      </c>
      <c r="AO33" s="22">
        <v>0</v>
      </c>
      <c r="AP33" s="22">
        <v>0</v>
      </c>
      <c r="AQ33" s="41">
        <f>+VLOOKUP(K33,Seguimiento!$A:$J,9,FALSE)</f>
        <v>8.1685600000000003E-5</v>
      </c>
      <c r="AR33" s="40">
        <f>+VLOOKUP(K33,Seguimiento!$A:$J,10,FALSE)</f>
        <v>1</v>
      </c>
      <c r="AS33" s="20">
        <v>20</v>
      </c>
      <c r="AT33" s="40">
        <f>+VLOOKUP(K33,Seguimiento!$A:$J,4,FALSE)</f>
        <v>20</v>
      </c>
      <c r="AU33" s="22">
        <v>0</v>
      </c>
      <c r="AV33" s="22">
        <v>0</v>
      </c>
    </row>
    <row r="34" spans="1:48" x14ac:dyDescent="0.2">
      <c r="A34" s="20">
        <v>1</v>
      </c>
      <c r="B34" s="20" t="s">
        <v>37</v>
      </c>
      <c r="C34" s="20">
        <v>2</v>
      </c>
      <c r="D34" s="20" t="s">
        <v>92</v>
      </c>
      <c r="E34" s="20" t="s">
        <v>93</v>
      </c>
      <c r="F34" s="20">
        <v>1</v>
      </c>
      <c r="G34" s="20" t="s">
        <v>134</v>
      </c>
      <c r="H34" s="20" t="s">
        <v>135</v>
      </c>
      <c r="I34" s="20">
        <v>7</v>
      </c>
      <c r="J34" s="20" t="s">
        <v>1961</v>
      </c>
      <c r="K34" s="20" t="s">
        <v>145</v>
      </c>
      <c r="L34" s="20" t="s">
        <v>146</v>
      </c>
      <c r="M34" s="20" t="s">
        <v>44</v>
      </c>
      <c r="N34" s="20">
        <v>-1</v>
      </c>
      <c r="O34" s="20">
        <v>1</v>
      </c>
      <c r="P34" s="20" t="s">
        <v>147</v>
      </c>
      <c r="Q34" s="19">
        <f>+VLOOKUP(K34,Responsables!$A:$C,3,TRUE)</f>
        <v>761</v>
      </c>
      <c r="R34" s="19" t="str">
        <f>+VLOOKUP(K34,Responsables!$A:$C,2,TRUE)</f>
        <v>Departamento Administrativo de Planeación</v>
      </c>
      <c r="S34" s="20" t="s">
        <v>51</v>
      </c>
      <c r="T34" s="20" t="s">
        <v>47</v>
      </c>
      <c r="U34" s="20">
        <f>+VLOOKUP(K34,Programación!$A:$F,3,FALSE)</f>
        <v>0.2</v>
      </c>
      <c r="V34" s="20">
        <f>+VLOOKUP(K34,Programación!$A:$F,4,FALSE)</f>
        <v>0.3</v>
      </c>
      <c r="W34" s="20">
        <f>+VLOOKUP(K34,Programación!$A:$F,5,FALSE)</f>
        <v>0.4</v>
      </c>
      <c r="X34" s="20">
        <f>+VLOOKUP(K34,Programación!$A:$F,6,FALSE)</f>
        <v>1</v>
      </c>
      <c r="Y34" s="20">
        <v>0</v>
      </c>
      <c r="Z34" s="20">
        <f>+VLOOKUP(K34,Seguimiento!$A:$C,3,FALSE)</f>
        <v>0</v>
      </c>
      <c r="AA34" s="23">
        <v>0</v>
      </c>
      <c r="AB34" s="22">
        <v>0</v>
      </c>
      <c r="AC34" s="20">
        <v>0</v>
      </c>
      <c r="AD34" s="20">
        <f>+VLOOKUP(K34,Seguimiento!$A:$J,5,FALSE)</f>
        <v>0</v>
      </c>
      <c r="AE34" s="22">
        <v>0</v>
      </c>
      <c r="AF34" s="22">
        <v>0</v>
      </c>
      <c r="AG34" s="20">
        <v>0</v>
      </c>
      <c r="AH34" s="20">
        <f>+VLOOKUP(K34,Seguimiento!$A:$J,6,FALSE)</f>
        <v>0</v>
      </c>
      <c r="AI34" s="23">
        <v>0</v>
      </c>
      <c r="AJ34" s="23">
        <v>0</v>
      </c>
      <c r="AK34" s="23">
        <v>0</v>
      </c>
      <c r="AL34" s="20" t="str">
        <f>+VLOOKUP(K34,Seguimiento!$A:$J,7,FALSE)</f>
        <v>Este indicador no reporta avance  no le han sido incorporado los recursos  para iniciar su ejecución.</v>
      </c>
      <c r="AM34" s="20">
        <f t="shared" si="0"/>
        <v>0</v>
      </c>
      <c r="AN34" s="22">
        <v>4.4555828247663191E-3</v>
      </c>
      <c r="AO34" s="22">
        <v>0</v>
      </c>
      <c r="AP34" s="22">
        <v>0</v>
      </c>
      <c r="AQ34" s="41">
        <f>+VLOOKUP(K34,Seguimiento!$A:$J,9,FALSE)</f>
        <v>0</v>
      </c>
      <c r="AR34" s="40">
        <f>+VLOOKUP(K34,Seguimiento!$A:$J,10,FALSE)</f>
        <v>1</v>
      </c>
      <c r="AS34" s="20">
        <v>0</v>
      </c>
      <c r="AT34" s="40">
        <f>+VLOOKUP(K34,Seguimiento!$A:$J,4,FALSE)</f>
        <v>0</v>
      </c>
      <c r="AU34" s="22">
        <v>0</v>
      </c>
      <c r="AV34" s="22">
        <v>0</v>
      </c>
    </row>
    <row r="35" spans="1:48" x14ac:dyDescent="0.2">
      <c r="A35" s="20">
        <v>1</v>
      </c>
      <c r="B35" s="20" t="s">
        <v>37</v>
      </c>
      <c r="C35" s="20">
        <v>2</v>
      </c>
      <c r="D35" s="20" t="s">
        <v>92</v>
      </c>
      <c r="E35" s="20" t="s">
        <v>93</v>
      </c>
      <c r="F35" s="20">
        <v>4</v>
      </c>
      <c r="G35" s="20" t="s">
        <v>122</v>
      </c>
      <c r="H35" s="20" t="s">
        <v>123</v>
      </c>
      <c r="I35" s="20">
        <v>1</v>
      </c>
      <c r="J35" s="20" t="s">
        <v>1961</v>
      </c>
      <c r="K35" s="20" t="s">
        <v>138</v>
      </c>
      <c r="L35" s="20" t="s">
        <v>139</v>
      </c>
      <c r="M35" s="20" t="s">
        <v>50</v>
      </c>
      <c r="N35" s="20">
        <v>-1</v>
      </c>
      <c r="O35" s="20">
        <v>100</v>
      </c>
      <c r="P35" s="20" t="s">
        <v>45</v>
      </c>
      <c r="Q35" s="19">
        <f>+VLOOKUP(K35,Responsables!$A:$C,3,TRUE)</f>
        <v>751</v>
      </c>
      <c r="R35" s="19" t="str">
        <f>+VLOOKUP(K35,Responsables!$A:$C,2,TRUE)</f>
        <v>Secretaría de Desarrollo Económico</v>
      </c>
      <c r="S35" s="20" t="s">
        <v>51</v>
      </c>
      <c r="T35" s="20" t="s">
        <v>47</v>
      </c>
      <c r="U35" s="20">
        <f>+VLOOKUP(K35,Programación!$A:$F,3,FALSE)</f>
        <v>15</v>
      </c>
      <c r="V35" s="20">
        <f>+VLOOKUP(K35,Programación!$A:$F,4,FALSE)</f>
        <v>40</v>
      </c>
      <c r="W35" s="20">
        <f>+VLOOKUP(K35,Programación!$A:$F,5,FALSE)</f>
        <v>75</v>
      </c>
      <c r="X35" s="20">
        <f>+VLOOKUP(K35,Programación!$A:$F,6,FALSE)</f>
        <v>100</v>
      </c>
      <c r="Y35" s="20">
        <v>15</v>
      </c>
      <c r="Z35" s="20">
        <f>+VLOOKUP(K35,Seguimiento!$A:$C,3,FALSE)</f>
        <v>37</v>
      </c>
      <c r="AA35" s="23">
        <v>0</v>
      </c>
      <c r="AB35" s="22">
        <v>0</v>
      </c>
      <c r="AC35" s="20">
        <v>0.15</v>
      </c>
      <c r="AD35" s="20">
        <f>+VLOOKUP(K35,Seguimiento!$A:$J,5,FALSE)</f>
        <v>0.37</v>
      </c>
      <c r="AE35" s="22">
        <v>0</v>
      </c>
      <c r="AF35" s="22">
        <v>0</v>
      </c>
      <c r="AG35" s="20">
        <v>1</v>
      </c>
      <c r="AH35" s="20">
        <f>+VLOOKUP(K35,Seguimiento!$A:$J,6,FALSE)</f>
        <v>0.92500000000000004</v>
      </c>
      <c r="AI35" s="23">
        <v>0</v>
      </c>
      <c r="AJ35" s="23">
        <v>0</v>
      </c>
      <c r="AK35" s="23">
        <v>0</v>
      </c>
      <c r="AL35" s="20" t="str">
        <f>+VLOOKUP(K35,Seguimiento!$A:$J,7,FALSE)</f>
        <v>Para este trimestre se obtuvo avance en: instalación de los nuevos puntos wifi en la cuidad hablando del componente de conectividad, y con el fortalecimiento de la nueva línea grafica de los sitios de la OPE  y el observatorio  de desarrollo económico se tiene un peso significativo en el porcentaje de avence.</v>
      </c>
      <c r="AM35" s="20">
        <f t="shared" si="0"/>
        <v>0.37</v>
      </c>
      <c r="AN35" s="22">
        <v>1.1636924242360137E-3</v>
      </c>
      <c r="AO35" s="22">
        <v>0</v>
      </c>
      <c r="AP35" s="22">
        <v>0</v>
      </c>
      <c r="AQ35" s="41">
        <f>+VLOOKUP(K35,Seguimiento!$A:$J,9,FALSE)</f>
        <v>2.3273799999999999E-4</v>
      </c>
      <c r="AR35" s="40">
        <f>+VLOOKUP(K35,Seguimiento!$A:$J,10,FALSE)</f>
        <v>3</v>
      </c>
      <c r="AS35" s="20">
        <v>15</v>
      </c>
      <c r="AT35" s="40">
        <f>+VLOOKUP(K35,Seguimiento!$A:$J,4,FALSE)</f>
        <v>37</v>
      </c>
      <c r="AU35" s="22">
        <v>0</v>
      </c>
      <c r="AV35" s="22">
        <v>0</v>
      </c>
    </row>
    <row r="36" spans="1:48" x14ac:dyDescent="0.2">
      <c r="A36" s="20">
        <v>1</v>
      </c>
      <c r="B36" s="20" t="s">
        <v>37</v>
      </c>
      <c r="C36" s="20">
        <v>2</v>
      </c>
      <c r="D36" s="20" t="s">
        <v>92</v>
      </c>
      <c r="E36" s="20" t="s">
        <v>93</v>
      </c>
      <c r="F36" s="20">
        <v>4</v>
      </c>
      <c r="G36" s="20" t="s">
        <v>122</v>
      </c>
      <c r="H36" s="20" t="s">
        <v>123</v>
      </c>
      <c r="I36" s="20">
        <v>2</v>
      </c>
      <c r="J36" s="20" t="s">
        <v>1961</v>
      </c>
      <c r="K36" s="20" t="s">
        <v>132</v>
      </c>
      <c r="L36" s="20" t="s">
        <v>133</v>
      </c>
      <c r="M36" s="20" t="s">
        <v>44</v>
      </c>
      <c r="N36" s="20">
        <v>302</v>
      </c>
      <c r="O36" s="20">
        <v>402</v>
      </c>
      <c r="P36" s="20" t="s">
        <v>45</v>
      </c>
      <c r="Q36" s="19">
        <f>+VLOOKUP(K36,Responsables!$A:$C,3,TRUE)</f>
        <v>751</v>
      </c>
      <c r="R36" s="19" t="str">
        <f>+VLOOKUP(K36,Responsables!$A:$C,2,TRUE)</f>
        <v>Secretaría de Desarrollo Económico</v>
      </c>
      <c r="S36" s="20" t="s">
        <v>51</v>
      </c>
      <c r="T36" s="20" t="s">
        <v>47</v>
      </c>
      <c r="U36" s="20">
        <f>+VLOOKUP(K36,Programación!$A:$F,3,FALSE)</f>
        <v>302</v>
      </c>
      <c r="V36" s="20">
        <f>+VLOOKUP(K36,Programación!$A:$F,4,FALSE)</f>
        <v>332</v>
      </c>
      <c r="W36" s="20">
        <f>+VLOOKUP(K36,Programación!$A:$F,5,FALSE)</f>
        <v>372</v>
      </c>
      <c r="X36" s="20">
        <f>+VLOOKUP(K36,Programación!$A:$F,6,FALSE)</f>
        <v>402</v>
      </c>
      <c r="Y36" s="20">
        <v>302</v>
      </c>
      <c r="Z36" s="20">
        <f>+VLOOKUP(K36,Seguimiento!$A:$C,3,FALSE)</f>
        <v>327</v>
      </c>
      <c r="AA36" s="23">
        <v>0</v>
      </c>
      <c r="AB36" s="22">
        <v>0</v>
      </c>
      <c r="AC36" s="20">
        <v>0.75124378109452705</v>
      </c>
      <c r="AD36" s="20">
        <f>+VLOOKUP(K36,Seguimiento!$A:$J,5,FALSE)</f>
        <v>0.81343283600000005</v>
      </c>
      <c r="AE36" s="22">
        <v>0</v>
      </c>
      <c r="AF36" s="22">
        <v>0</v>
      </c>
      <c r="AG36" s="20">
        <v>1</v>
      </c>
      <c r="AH36" s="20">
        <f>+VLOOKUP(K36,Seguimiento!$A:$J,6,FALSE)</f>
        <v>0.98493975899999997</v>
      </c>
      <c r="AI36" s="23">
        <v>0</v>
      </c>
      <c r="AJ36" s="23">
        <v>0</v>
      </c>
      <c r="AK36" s="23">
        <v>0</v>
      </c>
      <c r="AL36" s="20" t="str">
        <f>+VLOOKUP(K36,Seguimiento!$A:$J,7,FALSE)</f>
        <v>A la fecha se  han instalado 327 puntos de los 332 que se tienen planeados . Para el mes de mayo se instalaron 15 puntos.</v>
      </c>
      <c r="AM36" s="20">
        <f t="shared" si="0"/>
        <v>0.81343283600000005</v>
      </c>
      <c r="AN36" s="22">
        <v>1.5193748581676322E-3</v>
      </c>
      <c r="AO36" s="22">
        <v>0</v>
      </c>
      <c r="AP36" s="22">
        <v>0</v>
      </c>
      <c r="AQ36" s="41">
        <f>+VLOOKUP(K36,Seguimiento!$A:$J,9,FALSE)</f>
        <v>1.1414210000000001E-3</v>
      </c>
      <c r="AR36" s="40">
        <f>+VLOOKUP(K36,Seguimiento!$A:$J,10,FALSE)</f>
        <v>3</v>
      </c>
      <c r="AS36" s="20">
        <v>302</v>
      </c>
      <c r="AT36" s="40">
        <f>+VLOOKUP(K36,Seguimiento!$A:$J,4,FALSE)</f>
        <v>327</v>
      </c>
      <c r="AU36" s="22">
        <v>0</v>
      </c>
      <c r="AV36" s="22">
        <v>0</v>
      </c>
    </row>
    <row r="37" spans="1:48" x14ac:dyDescent="0.2">
      <c r="A37" s="20">
        <v>1</v>
      </c>
      <c r="B37" s="20" t="s">
        <v>37</v>
      </c>
      <c r="C37" s="20">
        <v>2</v>
      </c>
      <c r="D37" s="20" t="s">
        <v>92</v>
      </c>
      <c r="E37" s="20" t="s">
        <v>93</v>
      </c>
      <c r="F37" s="20">
        <v>4</v>
      </c>
      <c r="G37" s="20" t="s">
        <v>122</v>
      </c>
      <c r="H37" s="20" t="s">
        <v>123</v>
      </c>
      <c r="I37" s="20">
        <v>5</v>
      </c>
      <c r="J37" s="20" t="s">
        <v>1961</v>
      </c>
      <c r="K37" s="20" t="s">
        <v>124</v>
      </c>
      <c r="L37" s="20" t="s">
        <v>125</v>
      </c>
      <c r="M37" s="20" t="s">
        <v>50</v>
      </c>
      <c r="N37" s="20">
        <v>-1</v>
      </c>
      <c r="O37" s="20">
        <v>70</v>
      </c>
      <c r="P37" s="20" t="s">
        <v>126</v>
      </c>
      <c r="Q37" s="19">
        <f>+VLOOKUP(K37,Responsables!$A:$C,3,TRUE)</f>
        <v>902</v>
      </c>
      <c r="R37" s="19" t="str">
        <f>+VLOOKUP(K37,Responsables!$A:$C,2,TRUE)</f>
        <v>Biblioteca Pública Piloto</v>
      </c>
      <c r="S37" s="20" t="s">
        <v>46</v>
      </c>
      <c r="T37" s="20" t="s">
        <v>47</v>
      </c>
      <c r="U37" s="20">
        <f>+VLOOKUP(K37,Programación!$A:$F,3,FALSE)</f>
        <v>0</v>
      </c>
      <c r="V37" s="20">
        <f>+VLOOKUP(K37,Programación!$A:$F,4,FALSE)</f>
        <v>23</v>
      </c>
      <c r="W37" s="20">
        <f>+VLOOKUP(K37,Programación!$A:$F,5,FALSE)</f>
        <v>23</v>
      </c>
      <c r="X37" s="20">
        <f>+VLOOKUP(K37,Programación!$A:$F,6,FALSE)</f>
        <v>24</v>
      </c>
      <c r="Y37" s="20">
        <v>0</v>
      </c>
      <c r="Z37" s="20">
        <f>+VLOOKUP(K37,Seguimiento!$A:$C,3,FALSE)</f>
        <v>10</v>
      </c>
      <c r="AA37" s="23">
        <v>0</v>
      </c>
      <c r="AB37" s="22">
        <v>0</v>
      </c>
      <c r="AC37" s="20">
        <v>0</v>
      </c>
      <c r="AD37" s="20">
        <f>+VLOOKUP(K37,Seguimiento!$A:$J,5,FALSE)</f>
        <v>0.14285714299999999</v>
      </c>
      <c r="AE37" s="22">
        <v>0</v>
      </c>
      <c r="AF37" s="22">
        <v>0</v>
      </c>
      <c r="AG37" s="20">
        <v>-1</v>
      </c>
      <c r="AH37" s="20">
        <f>+VLOOKUP(K37,Seguimiento!$A:$J,6,FALSE)</f>
        <v>0.43478260899999999</v>
      </c>
      <c r="AI37" s="23">
        <v>0</v>
      </c>
      <c r="AJ37" s="23">
        <v>0</v>
      </c>
      <c r="AK37" s="23">
        <v>0</v>
      </c>
      <c r="AL37" s="20" t="str">
        <f>+VLOOKUP(K37,Seguimiento!$A:$J,7,FALSE)</f>
        <v>Se avanzó con el análisis y contratación de metodologías para procesos de innovación abierta y estudio de usuarios. Así mismo, se adelantó la intervención 7.057 materiales con procesos de preservación para su digitalización y análisis. Se adelantó la contratación de equipos de trabajo para la digitalización, análisis, experiencia de usuario, diseño de servicios y estrategia de apropiación.</v>
      </c>
      <c r="AM37" s="20">
        <f t="shared" si="0"/>
        <v>0.14285714299999999</v>
      </c>
      <c r="AN37" s="22">
        <v>1.358252139972097E-3</v>
      </c>
      <c r="AO37" s="22">
        <v>0</v>
      </c>
      <c r="AP37" s="22">
        <v>0</v>
      </c>
      <c r="AQ37" s="41">
        <f>+VLOOKUP(K37,Seguimiento!$A:$J,9,FALSE)</f>
        <v>1.16422E-4</v>
      </c>
      <c r="AR37" s="40">
        <f>+VLOOKUP(K37,Seguimiento!$A:$J,10,FALSE)</f>
        <v>1</v>
      </c>
      <c r="AS37" s="20">
        <v>0</v>
      </c>
      <c r="AT37" s="40">
        <f>+VLOOKUP(K37,Seguimiento!$A:$J,4,FALSE)</f>
        <v>10</v>
      </c>
      <c r="AU37" s="22">
        <v>0</v>
      </c>
      <c r="AV37" s="22">
        <v>0</v>
      </c>
    </row>
    <row r="38" spans="1:48" x14ac:dyDescent="0.2">
      <c r="A38" s="20">
        <v>1</v>
      </c>
      <c r="B38" s="20" t="s">
        <v>37</v>
      </c>
      <c r="C38" s="20">
        <v>2</v>
      </c>
      <c r="D38" s="20" t="s">
        <v>92</v>
      </c>
      <c r="E38" s="20" t="s">
        <v>93</v>
      </c>
      <c r="F38" s="20">
        <v>1</v>
      </c>
      <c r="G38" s="20" t="s">
        <v>134</v>
      </c>
      <c r="H38" s="20" t="s">
        <v>135</v>
      </c>
      <c r="I38" s="20">
        <v>3</v>
      </c>
      <c r="J38" s="20" t="s">
        <v>1961</v>
      </c>
      <c r="K38" s="20" t="s">
        <v>162</v>
      </c>
      <c r="L38" s="20" t="s">
        <v>163</v>
      </c>
      <c r="M38" s="20" t="s">
        <v>44</v>
      </c>
      <c r="N38" s="20">
        <v>-2</v>
      </c>
      <c r="O38" s="20">
        <v>3150</v>
      </c>
      <c r="P38" s="20" t="s">
        <v>45</v>
      </c>
      <c r="Q38" s="19">
        <f>+VLOOKUP(K38,Responsables!$A:$C,3,TRUE)</f>
        <v>751</v>
      </c>
      <c r="R38" s="19" t="str">
        <f>+VLOOKUP(K38,Responsables!$A:$C,2,TRUE)</f>
        <v>Secretaría de Desarrollo Económico</v>
      </c>
      <c r="S38" s="20" t="s">
        <v>46</v>
      </c>
      <c r="T38" s="20" t="s">
        <v>47</v>
      </c>
      <c r="U38" s="20">
        <f>+VLOOKUP(K38,Programación!$A:$F,3,FALSE)</f>
        <v>99</v>
      </c>
      <c r="V38" s="20">
        <f>+VLOOKUP(K38,Programación!$A:$F,4,FALSE)</f>
        <v>687</v>
      </c>
      <c r="W38" s="20">
        <f>+VLOOKUP(K38,Programación!$A:$F,5,FALSE)</f>
        <v>1167</v>
      </c>
      <c r="X38" s="20">
        <f>+VLOOKUP(K38,Programación!$A:$F,6,FALSE)</f>
        <v>1187</v>
      </c>
      <c r="Y38" s="20">
        <v>109</v>
      </c>
      <c r="Z38" s="20">
        <f>+VLOOKUP(K38,Seguimiento!$A:$C,3,FALSE)</f>
        <v>100</v>
      </c>
      <c r="AA38" s="23">
        <v>0</v>
      </c>
      <c r="AB38" s="22">
        <v>0</v>
      </c>
      <c r="AC38" s="20">
        <v>3.4603174603174601E-2</v>
      </c>
      <c r="AD38" s="20">
        <f>+VLOOKUP(K38,Seguimiento!$A:$J,5,FALSE)</f>
        <v>6.6349205999999994E-2</v>
      </c>
      <c r="AE38" s="22">
        <v>0</v>
      </c>
      <c r="AF38" s="22">
        <v>0</v>
      </c>
      <c r="AG38" s="20">
        <v>1.1010101010101001</v>
      </c>
      <c r="AH38" s="20">
        <f>+VLOOKUP(K38,Seguimiento!$A:$J,6,FALSE)</f>
        <v>0.145560408</v>
      </c>
      <c r="AI38" s="23">
        <v>0</v>
      </c>
      <c r="AJ38" s="23">
        <v>0</v>
      </c>
      <c r="AK38" s="23">
        <v>0</v>
      </c>
      <c r="AL38" s="20" t="str">
        <f>+VLOOKUP(K38,Seguimiento!$A:$J,7,FALSE)</f>
        <v>Se reporta 50 empresas seleccionadas del Programa parque E y 50 empresas del programa de acelercion empresarial. La meta se reporta para el segundo semestre.</v>
      </c>
      <c r="AM38" s="20">
        <f t="shared" si="0"/>
        <v>6.6349205999999994E-2</v>
      </c>
      <c r="AN38" s="22">
        <v>8.6840282074535542E-3</v>
      </c>
      <c r="AO38" s="22">
        <v>0</v>
      </c>
      <c r="AP38" s="22">
        <v>0</v>
      </c>
      <c r="AQ38" s="41">
        <f>+VLOOKUP(K38,Seguimiento!$A:$J,9,FALSE)</f>
        <v>3.0049500000000002E-4</v>
      </c>
      <c r="AR38" s="40">
        <f>+VLOOKUP(K38,Seguimiento!$A:$J,10,FALSE)</f>
        <v>1</v>
      </c>
      <c r="AS38" s="20">
        <v>109</v>
      </c>
      <c r="AT38" s="40">
        <f>+VLOOKUP(K38,Seguimiento!$A:$J,4,FALSE)</f>
        <v>209</v>
      </c>
      <c r="AU38" s="22">
        <v>0</v>
      </c>
      <c r="AV38" s="22">
        <v>0</v>
      </c>
    </row>
    <row r="39" spans="1:48" x14ac:dyDescent="0.2">
      <c r="A39" s="20">
        <v>1</v>
      </c>
      <c r="B39" s="20" t="s">
        <v>37</v>
      </c>
      <c r="C39" s="20">
        <v>2</v>
      </c>
      <c r="D39" s="20" t="s">
        <v>92</v>
      </c>
      <c r="E39" s="20" t="s">
        <v>93</v>
      </c>
      <c r="F39" s="20"/>
      <c r="G39" s="20"/>
      <c r="H39" s="20"/>
      <c r="I39" s="20">
        <v>4</v>
      </c>
      <c r="J39" s="20" t="s">
        <v>1960</v>
      </c>
      <c r="K39" s="20" t="s">
        <v>122</v>
      </c>
      <c r="L39" s="20" t="s">
        <v>151</v>
      </c>
      <c r="M39" s="20" t="s">
        <v>50</v>
      </c>
      <c r="N39" s="20">
        <v>-1</v>
      </c>
      <c r="O39" s="20">
        <v>70</v>
      </c>
      <c r="P39" s="20" t="s">
        <v>45</v>
      </c>
      <c r="Q39" s="19">
        <f>+VLOOKUP(K39,Responsables!$A:$C,3,TRUE)</f>
        <v>751</v>
      </c>
      <c r="R39" s="19" t="str">
        <f>+VLOOKUP(K39,Responsables!$A:$C,2,TRUE)</f>
        <v>Secretaría de Desarrollo Económico</v>
      </c>
      <c r="S39" s="20" t="s">
        <v>51</v>
      </c>
      <c r="T39" s="20" t="s">
        <v>47</v>
      </c>
      <c r="U39" s="20">
        <f>+VLOOKUP(K39,Programación!$A:$F,3,FALSE)</f>
        <v>-1</v>
      </c>
      <c r="V39" s="20">
        <f>+VLOOKUP(K39,Programación!$A:$F,4,FALSE)</f>
        <v>70</v>
      </c>
      <c r="W39" s="20">
        <f>+VLOOKUP(K39,Programación!$A:$F,5,FALSE)</f>
        <v>70</v>
      </c>
      <c r="X39" s="20">
        <f>+VLOOKUP(K39,Programación!$A:$F,6,FALSE)</f>
        <v>70</v>
      </c>
      <c r="Y39" s="20">
        <v>-1</v>
      </c>
      <c r="Z39" s="20">
        <f>+VLOOKUP(K39,Seguimiento!$A:$C,3,FALSE)</f>
        <v>0</v>
      </c>
      <c r="AA39" s="23">
        <v>0</v>
      </c>
      <c r="AB39" s="22">
        <v>0</v>
      </c>
      <c r="AC39" s="20">
        <v>-1</v>
      </c>
      <c r="AD39" s="20">
        <f>+VLOOKUP(K39,Seguimiento!$A:$J,5,FALSE)</f>
        <v>0</v>
      </c>
      <c r="AE39" s="24">
        <v>0</v>
      </c>
      <c r="AF39" s="22">
        <v>0</v>
      </c>
      <c r="AG39" s="20">
        <v>-1</v>
      </c>
      <c r="AH39" s="20">
        <f>+VLOOKUP(K39,Seguimiento!$A:$J,6,FALSE)</f>
        <v>0</v>
      </c>
      <c r="AI39" s="23">
        <v>0</v>
      </c>
      <c r="AJ39" s="23">
        <v>0</v>
      </c>
      <c r="AK39" s="23">
        <v>0</v>
      </c>
      <c r="AL39" s="20" t="str">
        <f>+VLOOKUP(K39,Seguimiento!$A:$J,7,FALSE)</f>
        <v>Ruta N seleccionó firma consultara que desarrollará modelos y marco de actuación para el CIE en Medicina Avanzada y Bienestar, así como el mapeo de actores y la estrategia de articulación de estos. Dentro de este proceso de consultoría si incluye la definición de metodología de retos. La meta se reporta para el segundo semestre.</v>
      </c>
      <c r="AM39" s="20">
        <f t="shared" si="0"/>
        <v>0</v>
      </c>
      <c r="AN39" s="22">
        <v>0</v>
      </c>
      <c r="AO39" s="22">
        <v>0</v>
      </c>
      <c r="AP39" s="22">
        <v>0</v>
      </c>
      <c r="AQ39" s="41">
        <f>+VLOOKUP(K39,Seguimiento!$A:$J,9,FALSE)</f>
        <v>0</v>
      </c>
      <c r="AR39" s="40">
        <f>+VLOOKUP(K39,Seguimiento!$A:$J,10,FALSE)</f>
        <v>1</v>
      </c>
      <c r="AS39" s="20">
        <v>-1</v>
      </c>
      <c r="AT39" s="40">
        <f>+VLOOKUP(K39,Seguimiento!$A:$J,4,FALSE)</f>
        <v>0</v>
      </c>
      <c r="AU39" s="22">
        <v>0</v>
      </c>
      <c r="AV39" s="22">
        <v>0</v>
      </c>
    </row>
    <row r="40" spans="1:48" x14ac:dyDescent="0.2">
      <c r="A40" s="20">
        <v>1</v>
      </c>
      <c r="B40" s="20" t="s">
        <v>37</v>
      </c>
      <c r="C40" s="20">
        <v>2</v>
      </c>
      <c r="D40" s="20" t="s">
        <v>92</v>
      </c>
      <c r="E40" s="20" t="s">
        <v>93</v>
      </c>
      <c r="F40" s="20"/>
      <c r="G40" s="20"/>
      <c r="H40" s="20"/>
      <c r="I40" s="20">
        <v>2</v>
      </c>
      <c r="J40" s="20" t="s">
        <v>1960</v>
      </c>
      <c r="K40" s="20" t="s">
        <v>94</v>
      </c>
      <c r="L40" s="20" t="s">
        <v>150</v>
      </c>
      <c r="M40" s="20" t="s">
        <v>50</v>
      </c>
      <c r="N40" s="20">
        <v>-1</v>
      </c>
      <c r="O40" s="20">
        <v>50</v>
      </c>
      <c r="P40" s="20" t="s">
        <v>45</v>
      </c>
      <c r="Q40" s="19">
        <f>+VLOOKUP(K40,Responsables!$A:$C,3,TRUE)</f>
        <v>751</v>
      </c>
      <c r="R40" s="19" t="str">
        <f>+VLOOKUP(K40,Responsables!$A:$C,2,TRUE)</f>
        <v>Secretaría de Desarrollo Económico</v>
      </c>
      <c r="S40" s="20" t="s">
        <v>70</v>
      </c>
      <c r="T40" s="20" t="s">
        <v>47</v>
      </c>
      <c r="U40" s="20">
        <f>+VLOOKUP(K40,Programación!$A:$F,3,FALSE)</f>
        <v>50</v>
      </c>
      <c r="V40" s="20">
        <f>+VLOOKUP(K40,Programación!$A:$F,4,FALSE)</f>
        <v>50</v>
      </c>
      <c r="W40" s="20">
        <f>+VLOOKUP(K40,Programación!$A:$F,5,FALSE)</f>
        <v>50</v>
      </c>
      <c r="X40" s="20">
        <f>+VLOOKUP(K40,Programación!$A:$F,6,FALSE)</f>
        <v>50</v>
      </c>
      <c r="Y40" s="20">
        <v>45</v>
      </c>
      <c r="Z40" s="20">
        <f>+VLOOKUP(K40,Seguimiento!$A:$C,3,FALSE)</f>
        <v>8.25</v>
      </c>
      <c r="AA40" s="23">
        <v>0</v>
      </c>
      <c r="AB40" s="22">
        <v>0</v>
      </c>
      <c r="AC40" s="20">
        <v>0.22500000000000001</v>
      </c>
      <c r="AD40" s="20">
        <f>+VLOOKUP(K40,Seguimiento!$A:$J,5,FALSE)</f>
        <v>0.24562500000000001</v>
      </c>
      <c r="AE40" s="24">
        <v>0</v>
      </c>
      <c r="AF40" s="22">
        <v>0</v>
      </c>
      <c r="AG40" s="20">
        <v>0.9</v>
      </c>
      <c r="AH40" s="20">
        <f>+VLOOKUP(K40,Seguimiento!$A:$J,6,FALSE)</f>
        <v>8.2500000000000004E-2</v>
      </c>
      <c r="AI40" s="23">
        <v>0</v>
      </c>
      <c r="AJ40" s="23">
        <v>0</v>
      </c>
      <c r="AK40" s="23">
        <v>0</v>
      </c>
      <c r="AL40" s="20" t="str">
        <f>+VLOOKUP(K40,Seguimiento!$A:$J,7,FALSE)</f>
        <v>Se presentan ventas acumuladas del mes de enero febrero de 2021, para el mes de junio no se presneta ningun reporte ya que el contrato terminó el 15 de febrero.  Las nueva contratacion inició en el mes de abril, una vez se tenga seleccionadas las empresas y realicen sus ventas  fruto de la intervención realizada se reporta nuevamente.</v>
      </c>
      <c r="AM40" s="20">
        <f t="shared" si="0"/>
        <v>0.24562500000000001</v>
      </c>
      <c r="AN40" s="22">
        <v>0</v>
      </c>
      <c r="AO40" s="22">
        <v>0</v>
      </c>
      <c r="AP40" s="22">
        <v>0</v>
      </c>
      <c r="AQ40" s="41">
        <f>+VLOOKUP(K40,Seguimiento!$A:$J,9,FALSE)</f>
        <v>0</v>
      </c>
      <c r="AR40" s="40">
        <f>+VLOOKUP(K40,Seguimiento!$A:$J,10,FALSE)</f>
        <v>2</v>
      </c>
      <c r="AS40" s="20">
        <v>45</v>
      </c>
      <c r="AT40" s="40">
        <f>+VLOOKUP(K40,Seguimiento!$A:$J,4,FALSE)</f>
        <v>8.25</v>
      </c>
      <c r="AU40" s="22">
        <v>0</v>
      </c>
      <c r="AV40" s="22">
        <v>0</v>
      </c>
    </row>
    <row r="41" spans="1:48" x14ac:dyDescent="0.2">
      <c r="A41" s="20">
        <v>1</v>
      </c>
      <c r="B41" s="20" t="s">
        <v>37</v>
      </c>
      <c r="C41" s="20">
        <v>2</v>
      </c>
      <c r="D41" s="20" t="s">
        <v>92</v>
      </c>
      <c r="E41" s="20" t="s">
        <v>93</v>
      </c>
      <c r="F41" s="20">
        <v>1</v>
      </c>
      <c r="G41" s="20" t="s">
        <v>134</v>
      </c>
      <c r="H41" s="20" t="s">
        <v>135</v>
      </c>
      <c r="I41" s="20">
        <v>2</v>
      </c>
      <c r="J41" s="20" t="s">
        <v>1961</v>
      </c>
      <c r="K41" s="20" t="s">
        <v>160</v>
      </c>
      <c r="L41" s="20" t="s">
        <v>161</v>
      </c>
      <c r="M41" s="20" t="s">
        <v>50</v>
      </c>
      <c r="N41" s="20">
        <v>-1</v>
      </c>
      <c r="O41" s="20">
        <v>100</v>
      </c>
      <c r="P41" s="20" t="s">
        <v>45</v>
      </c>
      <c r="Q41" s="19">
        <f>+VLOOKUP(K41,Responsables!$A:$C,3,TRUE)</f>
        <v>751</v>
      </c>
      <c r="R41" s="19" t="str">
        <f>+VLOOKUP(K41,Responsables!$A:$C,2,TRUE)</f>
        <v>Secretaría de Desarrollo Económico</v>
      </c>
      <c r="S41" s="20" t="s">
        <v>51</v>
      </c>
      <c r="T41" s="20" t="s">
        <v>47</v>
      </c>
      <c r="U41" s="20">
        <f>+VLOOKUP(K41,Programación!$A:$F,3,FALSE)</f>
        <v>20</v>
      </c>
      <c r="V41" s="20">
        <f>+VLOOKUP(K41,Programación!$A:$F,4,FALSE)</f>
        <v>70</v>
      </c>
      <c r="W41" s="20">
        <f>+VLOOKUP(K41,Programación!$A:$F,5,FALSE)</f>
        <v>90</v>
      </c>
      <c r="X41" s="20">
        <f>+VLOOKUP(K41,Programación!$A:$F,6,FALSE)</f>
        <v>100</v>
      </c>
      <c r="Y41" s="20">
        <v>20</v>
      </c>
      <c r="Z41" s="20">
        <f>+VLOOKUP(K41,Seguimiento!$A:$C,3,FALSE)</f>
        <v>20</v>
      </c>
      <c r="AA41" s="23">
        <v>0</v>
      </c>
      <c r="AB41" s="22">
        <v>0</v>
      </c>
      <c r="AC41" s="20">
        <v>0.2</v>
      </c>
      <c r="AD41" s="20">
        <f>+VLOOKUP(K41,Seguimiento!$A:$J,5,FALSE)</f>
        <v>0.2</v>
      </c>
      <c r="AE41" s="22">
        <v>0</v>
      </c>
      <c r="AF41" s="22">
        <v>0</v>
      </c>
      <c r="AG41" s="20">
        <v>1</v>
      </c>
      <c r="AH41" s="20">
        <f>+VLOOKUP(K41,Seguimiento!$A:$J,6,FALSE)</f>
        <v>0.28571428599999998</v>
      </c>
      <c r="AI41" s="23">
        <v>0</v>
      </c>
      <c r="AJ41" s="23">
        <v>0</v>
      </c>
      <c r="AK41" s="23">
        <v>0</v>
      </c>
      <c r="AL41" s="20" t="str">
        <f>+VLOOKUP(K41,Seguimiento!$A:$J,7,FALSE)</f>
        <v>Se encuentra definida la estrategia, con su respectivo cronograma, presupuesto y especificaciones técnicas. Se realizó transferencia de aportes a la corporación Ruta N , para la implementación del plan para la creación de mecanismos asociativos creados a través del modelo BPO.</v>
      </c>
      <c r="AM41" s="20">
        <f t="shared" si="0"/>
        <v>0.2</v>
      </c>
      <c r="AN41" s="22">
        <v>4.1573330886469548E-4</v>
      </c>
      <c r="AO41" s="22">
        <v>0</v>
      </c>
      <c r="AP41" s="22">
        <v>0</v>
      </c>
      <c r="AQ41" s="41">
        <f>+VLOOKUP(K41,Seguimiento!$A:$J,9,FALSE)</f>
        <v>8.3146700000000001E-5</v>
      </c>
      <c r="AR41" s="40">
        <f>+VLOOKUP(K41,Seguimiento!$A:$J,10,FALSE)</f>
        <v>1</v>
      </c>
      <c r="AS41" s="20">
        <v>20</v>
      </c>
      <c r="AT41" s="40">
        <f>+VLOOKUP(K41,Seguimiento!$A:$J,4,FALSE)</f>
        <v>20</v>
      </c>
      <c r="AU41" s="22">
        <v>0</v>
      </c>
      <c r="AV41" s="22">
        <v>0</v>
      </c>
    </row>
    <row r="42" spans="1:48" x14ac:dyDescent="0.2">
      <c r="A42" s="20">
        <v>1</v>
      </c>
      <c r="B42" s="20" t="s">
        <v>37</v>
      </c>
      <c r="C42" s="20">
        <v>2</v>
      </c>
      <c r="D42" s="20" t="s">
        <v>92</v>
      </c>
      <c r="E42" s="20" t="s">
        <v>93</v>
      </c>
      <c r="F42" s="20">
        <v>3</v>
      </c>
      <c r="G42" s="20" t="s">
        <v>108</v>
      </c>
      <c r="H42" s="20" t="s">
        <v>109</v>
      </c>
      <c r="I42" s="20">
        <v>3</v>
      </c>
      <c r="J42" s="20" t="s">
        <v>1961</v>
      </c>
      <c r="K42" s="20" t="s">
        <v>120</v>
      </c>
      <c r="L42" s="20" t="s">
        <v>121</v>
      </c>
      <c r="M42" s="20" t="s">
        <v>44</v>
      </c>
      <c r="N42" s="20">
        <v>7</v>
      </c>
      <c r="O42" s="20">
        <v>7</v>
      </c>
      <c r="P42" s="20" t="s">
        <v>83</v>
      </c>
      <c r="Q42" s="19">
        <f>+VLOOKUP(K42,Responsables!$A:$C,3,TRUE)</f>
        <v>754</v>
      </c>
      <c r="R42" s="19" t="str">
        <f>+VLOOKUP(K42,Responsables!$A:$C,2,TRUE)</f>
        <v>Ruta N</v>
      </c>
      <c r="S42" s="20" t="s">
        <v>70</v>
      </c>
      <c r="T42" s="20" t="s">
        <v>47</v>
      </c>
      <c r="U42" s="20">
        <f>+VLOOKUP(K42,Programación!$A:$F,3,FALSE)</f>
        <v>7</v>
      </c>
      <c r="V42" s="20">
        <f>+VLOOKUP(K42,Programación!$A:$F,4,FALSE)</f>
        <v>7</v>
      </c>
      <c r="W42" s="20">
        <f>+VLOOKUP(K42,Programación!$A:$F,5,FALSE)</f>
        <v>7</v>
      </c>
      <c r="X42" s="20">
        <f>+VLOOKUP(K42,Programación!$A:$F,6,FALSE)</f>
        <v>7</v>
      </c>
      <c r="Y42" s="20">
        <v>7</v>
      </c>
      <c r="Z42" s="20">
        <f>+VLOOKUP(K42,Seguimiento!$A:$C,3,FALSE)</f>
        <v>0</v>
      </c>
      <c r="AA42" s="23">
        <v>0</v>
      </c>
      <c r="AB42" s="22">
        <v>0</v>
      </c>
      <c r="AC42" s="20">
        <v>0.25</v>
      </c>
      <c r="AD42" s="20">
        <f>+VLOOKUP(K42,Seguimiento!$A:$J,5,FALSE)</f>
        <v>0.25</v>
      </c>
      <c r="AE42" s="22">
        <v>0</v>
      </c>
      <c r="AF42" s="22">
        <v>0</v>
      </c>
      <c r="AG42" s="20">
        <v>1</v>
      </c>
      <c r="AH42" s="20">
        <f>+VLOOKUP(K42,Seguimiento!$A:$J,6,FALSE)</f>
        <v>0</v>
      </c>
      <c r="AI42" s="23">
        <v>0</v>
      </c>
      <c r="AJ42" s="23">
        <v>0</v>
      </c>
      <c r="AK42" s="23">
        <v>0</v>
      </c>
      <c r="AL42" s="20" t="str">
        <f>+VLOOKUP(K42,Seguimiento!$A:$J,7,FALSE)</f>
        <v>3 proyectos en ejecución en mayo, con el siguiente avance: *Proyecto 1 Conectar Talento - avance 65% (1964 empleos  de 3000 de meta) *Proyecto 2: Atracción de empresa - Avance 44% (20 empresa Atraídas de 45 de meta) *Proyecto 3: Fortalecimiento de capacidades - Avance 19% de avance (5 encuentros I+D de 9 - 0 negocios fortalecidos de 70 - 0 Personas formadas de 30) Promedio de Avance:44%</v>
      </c>
      <c r="AM42" s="20">
        <f t="shared" si="0"/>
        <v>0.25</v>
      </c>
      <c r="AN42" s="22">
        <v>4.0152877071226501E-4</v>
      </c>
      <c r="AO42" s="22">
        <v>0</v>
      </c>
      <c r="AP42" s="22">
        <v>0</v>
      </c>
      <c r="AQ42" s="41">
        <f>+VLOOKUP(K42,Seguimiento!$A:$J,9,FALSE)</f>
        <v>1.00382E-4</v>
      </c>
      <c r="AR42" s="40">
        <f>+VLOOKUP(K42,Seguimiento!$A:$J,10,FALSE)</f>
        <v>2</v>
      </c>
      <c r="AS42" s="20">
        <v>7</v>
      </c>
      <c r="AT42" s="40">
        <f>+VLOOKUP(K42,Seguimiento!$A:$J,4,FALSE)</f>
        <v>0</v>
      </c>
      <c r="AU42" s="22">
        <v>0</v>
      </c>
      <c r="AV42" s="22">
        <v>0</v>
      </c>
    </row>
    <row r="43" spans="1:48" x14ac:dyDescent="0.2">
      <c r="A43" s="20">
        <v>1</v>
      </c>
      <c r="B43" s="20" t="s">
        <v>37</v>
      </c>
      <c r="C43" s="20">
        <v>2</v>
      </c>
      <c r="D43" s="20" t="s">
        <v>92</v>
      </c>
      <c r="E43" s="20" t="s">
        <v>93</v>
      </c>
      <c r="F43" s="20">
        <v>2</v>
      </c>
      <c r="G43" s="20" t="s">
        <v>94</v>
      </c>
      <c r="H43" s="20" t="s">
        <v>95</v>
      </c>
      <c r="I43" s="20">
        <v>7</v>
      </c>
      <c r="J43" s="20" t="s">
        <v>1961</v>
      </c>
      <c r="K43" s="20" t="s">
        <v>101</v>
      </c>
      <c r="L43" s="20" t="s">
        <v>102</v>
      </c>
      <c r="M43" s="20" t="s">
        <v>44</v>
      </c>
      <c r="N43" s="20">
        <v>55</v>
      </c>
      <c r="O43" s="20">
        <v>55</v>
      </c>
      <c r="P43" s="20" t="s">
        <v>100</v>
      </c>
      <c r="Q43" s="19">
        <f>+VLOOKUP(K43,Responsables!$A:$C,3,TRUE)</f>
        <v>713</v>
      </c>
      <c r="R43" s="19" t="str">
        <f>+VLOOKUP(K43,Responsables!$A:$C,2,TRUE)</f>
        <v>Secretaría de Cultura Ciudadana</v>
      </c>
      <c r="S43" s="20" t="s">
        <v>46</v>
      </c>
      <c r="T43" s="20" t="s">
        <v>47</v>
      </c>
      <c r="U43" s="20">
        <f>+VLOOKUP(K43,Programación!$A:$F,3,FALSE)</f>
        <v>14</v>
      </c>
      <c r="V43" s="20">
        <f>+VLOOKUP(K43,Programación!$A:$F,4,FALSE)</f>
        <v>13</v>
      </c>
      <c r="W43" s="20">
        <f>+VLOOKUP(K43,Programación!$A:$F,5,FALSE)</f>
        <v>13</v>
      </c>
      <c r="X43" s="20">
        <f>+VLOOKUP(K43,Programación!$A:$F,6,FALSE)</f>
        <v>12</v>
      </c>
      <c r="Y43" s="20">
        <v>17</v>
      </c>
      <c r="Z43" s="20">
        <f>+VLOOKUP(K43,Seguimiento!$A:$C,3,FALSE)</f>
        <v>6</v>
      </c>
      <c r="AA43" s="23">
        <v>0</v>
      </c>
      <c r="AB43" s="22">
        <v>0</v>
      </c>
      <c r="AC43" s="20">
        <v>0.30909090909090903</v>
      </c>
      <c r="AD43" s="20">
        <f>+VLOOKUP(K43,Seguimiento!$A:$J,5,FALSE)</f>
        <v>0.41818181799999998</v>
      </c>
      <c r="AE43" s="22">
        <v>0</v>
      </c>
      <c r="AF43" s="22">
        <v>0</v>
      </c>
      <c r="AG43" s="20">
        <v>1.21428571428571</v>
      </c>
      <c r="AH43" s="20">
        <f>+VLOOKUP(K43,Seguimiento!$A:$J,6,FALSE)</f>
        <v>0.46153846199999998</v>
      </c>
      <c r="AI43" s="23">
        <v>0</v>
      </c>
      <c r="AJ43" s="23">
        <v>0</v>
      </c>
      <c r="AK43" s="23">
        <v>0</v>
      </c>
      <c r="AL43" s="20">
        <f>+VLOOKUP(K43,Seguimiento!$A:$J,7,FALSE)</f>
        <v>0</v>
      </c>
      <c r="AM43" s="20">
        <f t="shared" si="0"/>
        <v>0.41818181799999998</v>
      </c>
      <c r="AN43" s="22">
        <v>1.1192321199945615E-3</v>
      </c>
      <c r="AO43" s="22">
        <v>0</v>
      </c>
      <c r="AP43" s="22">
        <v>0</v>
      </c>
      <c r="AQ43" s="41">
        <f>+VLOOKUP(K43,Seguimiento!$A:$J,9,FALSE)</f>
        <v>4.4769299999999998E-4</v>
      </c>
      <c r="AR43" s="40">
        <f>+VLOOKUP(K43,Seguimiento!$A:$J,10,FALSE)</f>
        <v>3</v>
      </c>
      <c r="AS43" s="20">
        <v>17</v>
      </c>
      <c r="AT43" s="40">
        <f>+VLOOKUP(K43,Seguimiento!$A:$J,4,FALSE)</f>
        <v>23</v>
      </c>
      <c r="AU43" s="22">
        <v>0</v>
      </c>
      <c r="AV43" s="22">
        <v>0</v>
      </c>
    </row>
    <row r="44" spans="1:48" x14ac:dyDescent="0.2">
      <c r="A44" s="20">
        <v>1</v>
      </c>
      <c r="B44" s="20" t="s">
        <v>37</v>
      </c>
      <c r="C44" s="20">
        <v>2</v>
      </c>
      <c r="D44" s="20" t="s">
        <v>92</v>
      </c>
      <c r="E44" s="20" t="s">
        <v>93</v>
      </c>
      <c r="F44" s="20">
        <v>3</v>
      </c>
      <c r="G44" s="20" t="s">
        <v>108</v>
      </c>
      <c r="H44" s="20" t="s">
        <v>109</v>
      </c>
      <c r="I44" s="20">
        <v>4</v>
      </c>
      <c r="J44" s="20" t="s">
        <v>1961</v>
      </c>
      <c r="K44" s="20" t="s">
        <v>142</v>
      </c>
      <c r="L44" s="20" t="s">
        <v>143</v>
      </c>
      <c r="M44" s="20" t="s">
        <v>44</v>
      </c>
      <c r="N44" s="20">
        <v>-2</v>
      </c>
      <c r="O44" s="20">
        <v>40</v>
      </c>
      <c r="P44" s="20" t="s">
        <v>83</v>
      </c>
      <c r="Q44" s="19">
        <f>+VLOOKUP(K44,Responsables!$A:$C,3,TRUE)</f>
        <v>754</v>
      </c>
      <c r="R44" s="19" t="str">
        <f>+VLOOKUP(K44,Responsables!$A:$C,2,TRUE)</f>
        <v>Ruta N</v>
      </c>
      <c r="S44" s="20" t="s">
        <v>46</v>
      </c>
      <c r="T44" s="20" t="s">
        <v>47</v>
      </c>
      <c r="U44" s="20">
        <f>+VLOOKUP(K44,Programación!$A:$F,3,FALSE)</f>
        <v>5</v>
      </c>
      <c r="V44" s="20">
        <f>+VLOOKUP(K44,Programación!$A:$F,4,FALSE)</f>
        <v>10</v>
      </c>
      <c r="W44" s="20">
        <f>+VLOOKUP(K44,Programación!$A:$F,5,FALSE)</f>
        <v>12</v>
      </c>
      <c r="X44" s="20">
        <f>+VLOOKUP(K44,Programación!$A:$F,6,FALSE)</f>
        <v>13</v>
      </c>
      <c r="Y44" s="20">
        <v>5</v>
      </c>
      <c r="Z44" s="20">
        <f>+VLOOKUP(K44,Seguimiento!$A:$C,3,FALSE)</f>
        <v>0</v>
      </c>
      <c r="AA44" s="23">
        <v>0</v>
      </c>
      <c r="AB44" s="22">
        <v>0</v>
      </c>
      <c r="AC44" s="20">
        <v>0.125</v>
      </c>
      <c r="AD44" s="20">
        <f>+VLOOKUP(K44,Seguimiento!$A:$J,5,FALSE)</f>
        <v>0.125</v>
      </c>
      <c r="AE44" s="22">
        <v>0</v>
      </c>
      <c r="AF44" s="22">
        <v>0</v>
      </c>
      <c r="AG44" s="20">
        <v>1</v>
      </c>
      <c r="AH44" s="20">
        <f>+VLOOKUP(K44,Seguimiento!$A:$J,6,FALSE)</f>
        <v>0</v>
      </c>
      <c r="AI44" s="23">
        <v>0</v>
      </c>
      <c r="AJ44" s="23">
        <v>0</v>
      </c>
      <c r="AK44" s="23">
        <v>0</v>
      </c>
      <c r="AL44" s="20" t="str">
        <f>+VLOOKUP(K44,Seguimiento!$A:$J,7,FALSE)</f>
        <v>Se seleccionaron 4 emprendimientos sociales (Excombatientes) a acompañar los cuales son: 1. Panadería el Trigo del Amor 2. RPM1 Motos, 3. Confecciones huella de esperanza 4. Ruta en Medio de la Frondosidad - Trochas</v>
      </c>
      <c r="AM44" s="20">
        <f t="shared" si="0"/>
        <v>0.125</v>
      </c>
      <c r="AN44" s="22">
        <v>4.0152877071226501E-4</v>
      </c>
      <c r="AO44" s="22">
        <v>0</v>
      </c>
      <c r="AP44" s="22">
        <v>0</v>
      </c>
      <c r="AQ44" s="41">
        <f>+VLOOKUP(K44,Seguimiento!$A:$J,9,FALSE)</f>
        <v>5.0191100000000001E-5</v>
      </c>
      <c r="AR44" s="40">
        <f>+VLOOKUP(K44,Seguimiento!$A:$J,10,FALSE)</f>
        <v>1</v>
      </c>
      <c r="AS44" s="20">
        <v>5</v>
      </c>
      <c r="AT44" s="40">
        <f>+VLOOKUP(K44,Seguimiento!$A:$J,4,FALSE)</f>
        <v>5</v>
      </c>
      <c r="AU44" s="22">
        <v>0</v>
      </c>
      <c r="AV44" s="22">
        <v>0</v>
      </c>
    </row>
    <row r="45" spans="1:48" x14ac:dyDescent="0.2">
      <c r="A45" s="20">
        <v>1</v>
      </c>
      <c r="B45" s="20" t="s">
        <v>37</v>
      </c>
      <c r="C45" s="20">
        <v>2</v>
      </c>
      <c r="D45" s="20" t="s">
        <v>92</v>
      </c>
      <c r="E45" s="20" t="s">
        <v>93</v>
      </c>
      <c r="F45" s="20">
        <v>2</v>
      </c>
      <c r="G45" s="20" t="s">
        <v>94</v>
      </c>
      <c r="H45" s="20" t="s">
        <v>95</v>
      </c>
      <c r="I45" s="20">
        <v>2</v>
      </c>
      <c r="J45" s="20" t="s">
        <v>1961</v>
      </c>
      <c r="K45" s="20" t="s">
        <v>96</v>
      </c>
      <c r="L45" s="20" t="s">
        <v>97</v>
      </c>
      <c r="M45" s="20" t="s">
        <v>50</v>
      </c>
      <c r="N45" s="20">
        <v>-1</v>
      </c>
      <c r="O45" s="20">
        <v>100</v>
      </c>
      <c r="P45" s="20" t="s">
        <v>45</v>
      </c>
      <c r="Q45" s="19">
        <f>+VLOOKUP(K45,Responsables!$A:$C,3,TRUE)</f>
        <v>751</v>
      </c>
      <c r="R45" s="19" t="str">
        <f>+VLOOKUP(K45,Responsables!$A:$C,2,TRUE)</f>
        <v>Secretaría de Desarrollo Económico</v>
      </c>
      <c r="S45" s="20" t="s">
        <v>46</v>
      </c>
      <c r="T45" s="20" t="s">
        <v>47</v>
      </c>
      <c r="U45" s="20">
        <f>+VLOOKUP(K45,Programación!$A:$F,3,FALSE)</f>
        <v>0</v>
      </c>
      <c r="V45" s="20">
        <f>+VLOOKUP(K45,Programación!$A:$F,4,FALSE)</f>
        <v>33</v>
      </c>
      <c r="W45" s="20">
        <f>+VLOOKUP(K45,Programación!$A:$F,5,FALSE)</f>
        <v>34</v>
      </c>
      <c r="X45" s="20">
        <f>+VLOOKUP(K45,Programación!$A:$F,6,FALSE)</f>
        <v>33</v>
      </c>
      <c r="Y45" s="20">
        <v>-1</v>
      </c>
      <c r="Z45" s="20">
        <f>+VLOOKUP(K45,Seguimiento!$A:$C,3,FALSE)</f>
        <v>0</v>
      </c>
      <c r="AA45" s="23">
        <v>0</v>
      </c>
      <c r="AB45" s="22">
        <v>0</v>
      </c>
      <c r="AC45" s="20">
        <v>-1</v>
      </c>
      <c r="AD45" s="20">
        <f>+VLOOKUP(K45,Seguimiento!$A:$J,5,FALSE)</f>
        <v>0</v>
      </c>
      <c r="AE45" s="22">
        <v>0</v>
      </c>
      <c r="AF45" s="22">
        <v>0</v>
      </c>
      <c r="AG45" s="20">
        <v>-1</v>
      </c>
      <c r="AH45" s="20">
        <f>+VLOOKUP(K45,Seguimiento!$A:$J,6,FALSE)</f>
        <v>0</v>
      </c>
      <c r="AI45" s="23">
        <v>0</v>
      </c>
      <c r="AJ45" s="23">
        <v>0</v>
      </c>
      <c r="AK45" s="23">
        <v>0</v>
      </c>
      <c r="AL45" s="20" t="str">
        <f>+VLOOKUP(K45,Seguimiento!$A:$J,7,FALSE)</f>
        <v>Se avanza en el desarrollo de la propuesta inicial para la implementación del Laboratorio de innovación Audiovisual a través del aliado Parque Explora. La meta se reporta para el segundo semestre</v>
      </c>
      <c r="AM45" s="20">
        <f t="shared" si="0"/>
        <v>0</v>
      </c>
      <c r="AN45" s="22">
        <v>1.1308149690043223E-3</v>
      </c>
      <c r="AO45" s="22">
        <v>0</v>
      </c>
      <c r="AP45" s="22">
        <v>0</v>
      </c>
      <c r="AQ45" s="41">
        <f>+VLOOKUP(K45,Seguimiento!$A:$J,9,FALSE)</f>
        <v>0</v>
      </c>
      <c r="AR45" s="40">
        <f>+VLOOKUP(K45,Seguimiento!$A:$J,10,FALSE)</f>
        <v>1</v>
      </c>
      <c r="AS45" s="20">
        <v>-1</v>
      </c>
      <c r="AT45" s="40">
        <f>+VLOOKUP(K45,Seguimiento!$A:$J,4,FALSE)</f>
        <v>0</v>
      </c>
      <c r="AU45" s="22">
        <v>0</v>
      </c>
      <c r="AV45" s="22">
        <v>0</v>
      </c>
    </row>
    <row r="46" spans="1:48" x14ac:dyDescent="0.2">
      <c r="A46" s="20">
        <v>1</v>
      </c>
      <c r="B46" s="20" t="s">
        <v>37</v>
      </c>
      <c r="C46" s="20">
        <v>2</v>
      </c>
      <c r="D46" s="20" t="s">
        <v>92</v>
      </c>
      <c r="E46" s="20" t="s">
        <v>93</v>
      </c>
      <c r="F46" s="20">
        <v>2</v>
      </c>
      <c r="G46" s="20" t="s">
        <v>94</v>
      </c>
      <c r="H46" s="20" t="s">
        <v>95</v>
      </c>
      <c r="I46" s="20">
        <v>6</v>
      </c>
      <c r="J46" s="20" t="s">
        <v>1961</v>
      </c>
      <c r="K46" s="20" t="s">
        <v>103</v>
      </c>
      <c r="L46" s="20" t="s">
        <v>104</v>
      </c>
      <c r="M46" s="20" t="s">
        <v>50</v>
      </c>
      <c r="N46" s="20">
        <v>-1</v>
      </c>
      <c r="O46" s="20">
        <v>100</v>
      </c>
      <c r="P46" s="20" t="s">
        <v>100</v>
      </c>
      <c r="Q46" s="19">
        <f>+VLOOKUP(K46,Responsables!$A:$C,3,TRUE)</f>
        <v>713</v>
      </c>
      <c r="R46" s="19" t="str">
        <f>+VLOOKUP(K46,Responsables!$A:$C,2,TRUE)</f>
        <v>Secretaría de Cultura Ciudadana</v>
      </c>
      <c r="S46" s="20" t="s">
        <v>51</v>
      </c>
      <c r="T46" s="20" t="s">
        <v>47</v>
      </c>
      <c r="U46" s="20">
        <f>+VLOOKUP(K46,Programación!$A:$F,3,FALSE)</f>
        <v>10</v>
      </c>
      <c r="V46" s="20">
        <f>+VLOOKUP(K46,Programación!$A:$F,4,FALSE)</f>
        <v>40</v>
      </c>
      <c r="W46" s="20">
        <f>+VLOOKUP(K46,Programación!$A:$F,5,FALSE)</f>
        <v>70</v>
      </c>
      <c r="X46" s="20">
        <f>+VLOOKUP(K46,Programación!$A:$F,6,FALSE)</f>
        <v>100</v>
      </c>
      <c r="Y46" s="20">
        <v>10</v>
      </c>
      <c r="Z46" s="20">
        <f>+VLOOKUP(K46,Seguimiento!$A:$C,3,FALSE)</f>
        <v>10</v>
      </c>
      <c r="AA46" s="23">
        <v>0</v>
      </c>
      <c r="AB46" s="22">
        <v>0</v>
      </c>
      <c r="AC46" s="20">
        <v>0.1</v>
      </c>
      <c r="AD46" s="20">
        <f>+VLOOKUP(K46,Seguimiento!$A:$J,5,FALSE)</f>
        <v>0.1</v>
      </c>
      <c r="AE46" s="22">
        <v>0</v>
      </c>
      <c r="AF46" s="22">
        <v>0</v>
      </c>
      <c r="AG46" s="20">
        <v>1</v>
      </c>
      <c r="AH46" s="20">
        <f>+VLOOKUP(K46,Seguimiento!$A:$J,6,FALSE)</f>
        <v>0.25</v>
      </c>
      <c r="AI46" s="23">
        <v>0</v>
      </c>
      <c r="AJ46" s="23">
        <v>0</v>
      </c>
      <c r="AK46" s="23">
        <v>0</v>
      </c>
      <c r="AL46" s="20">
        <f>+VLOOKUP(K46,Seguimiento!$A:$J,7,FALSE)</f>
        <v>0</v>
      </c>
      <c r="AM46" s="20">
        <f t="shared" si="0"/>
        <v>0.1</v>
      </c>
      <c r="AN46" s="22">
        <v>7.9940269568752544E-4</v>
      </c>
      <c r="AO46" s="22">
        <v>0</v>
      </c>
      <c r="AP46" s="22">
        <v>0</v>
      </c>
      <c r="AQ46" s="41">
        <f>+VLOOKUP(K46,Seguimiento!$A:$J,9,FALSE)</f>
        <v>7.9940300000000004E-5</v>
      </c>
      <c r="AR46" s="40">
        <f>+VLOOKUP(K46,Seguimiento!$A:$J,10,FALSE)</f>
        <v>1</v>
      </c>
      <c r="AS46" s="20">
        <v>10</v>
      </c>
      <c r="AT46" s="40">
        <f>+VLOOKUP(K46,Seguimiento!$A:$J,4,FALSE)</f>
        <v>10</v>
      </c>
      <c r="AU46" s="22">
        <v>0</v>
      </c>
      <c r="AV46" s="22">
        <v>0</v>
      </c>
    </row>
    <row r="47" spans="1:48" x14ac:dyDescent="0.2">
      <c r="A47" s="20">
        <v>1</v>
      </c>
      <c r="B47" s="20" t="s">
        <v>37</v>
      </c>
      <c r="C47" s="20">
        <v>2</v>
      </c>
      <c r="D47" s="20" t="s">
        <v>92</v>
      </c>
      <c r="E47" s="20" t="s">
        <v>93</v>
      </c>
      <c r="F47" s="20">
        <v>2</v>
      </c>
      <c r="G47" s="20" t="s">
        <v>94</v>
      </c>
      <c r="H47" s="20" t="s">
        <v>95</v>
      </c>
      <c r="I47" s="20">
        <v>3</v>
      </c>
      <c r="J47" s="20" t="s">
        <v>1961</v>
      </c>
      <c r="K47" s="20" t="s">
        <v>112</v>
      </c>
      <c r="L47" s="20" t="s">
        <v>113</v>
      </c>
      <c r="M47" s="20" t="s">
        <v>50</v>
      </c>
      <c r="N47" s="20">
        <v>-1</v>
      </c>
      <c r="O47" s="20">
        <v>100</v>
      </c>
      <c r="P47" s="20" t="s">
        <v>45</v>
      </c>
      <c r="Q47" s="19">
        <f>+VLOOKUP(K47,Responsables!$A:$C,3,TRUE)</f>
        <v>751</v>
      </c>
      <c r="R47" s="19" t="str">
        <f>+VLOOKUP(K47,Responsables!$A:$C,2,TRUE)</f>
        <v>Secretaría de Desarrollo Económico</v>
      </c>
      <c r="S47" s="20" t="s">
        <v>46</v>
      </c>
      <c r="T47" s="20" t="s">
        <v>47</v>
      </c>
      <c r="U47" s="20">
        <f>+VLOOKUP(K47,Programación!$A:$F,3,FALSE)</f>
        <v>0</v>
      </c>
      <c r="V47" s="20">
        <f>+VLOOKUP(K47,Programación!$A:$F,4,FALSE)</f>
        <v>33</v>
      </c>
      <c r="W47" s="20">
        <f>+VLOOKUP(K47,Programación!$A:$F,5,FALSE)</f>
        <v>34</v>
      </c>
      <c r="X47" s="20">
        <f>+VLOOKUP(K47,Programación!$A:$F,6,FALSE)</f>
        <v>33</v>
      </c>
      <c r="Y47" s="20">
        <v>-1</v>
      </c>
      <c r="Z47" s="20">
        <f>+VLOOKUP(K47,Seguimiento!$A:$C,3,FALSE)</f>
        <v>0</v>
      </c>
      <c r="AA47" s="23">
        <v>0</v>
      </c>
      <c r="AB47" s="22">
        <v>0</v>
      </c>
      <c r="AC47" s="20">
        <v>-1</v>
      </c>
      <c r="AD47" s="20">
        <f>+VLOOKUP(K47,Seguimiento!$A:$J,5,FALSE)</f>
        <v>0</v>
      </c>
      <c r="AE47" s="22">
        <v>0</v>
      </c>
      <c r="AF47" s="22">
        <v>0</v>
      </c>
      <c r="AG47" s="20">
        <v>-1</v>
      </c>
      <c r="AH47" s="20">
        <f>+VLOOKUP(K47,Seguimiento!$A:$J,6,FALSE)</f>
        <v>0</v>
      </c>
      <c r="AI47" s="23">
        <v>0</v>
      </c>
      <c r="AJ47" s="23">
        <v>0</v>
      </c>
      <c r="AK47" s="23">
        <v>0</v>
      </c>
      <c r="AL47" s="20" t="str">
        <f>+VLOOKUP(K47,Seguimiento!$A:$J,7,FALSE)</f>
        <v>Se avanza en la construcción  por parte de la corporación Perpetuo Socorro, actor territorial, de la propuesta del Festival Perpetuo socorro para el mes de Noviembre 2021. La meta se reporta para el segundo semestre.</v>
      </c>
      <c r="AM47" s="20">
        <f t="shared" si="0"/>
        <v>0</v>
      </c>
      <c r="AN47" s="22">
        <v>1.1201587479153423E-3</v>
      </c>
      <c r="AO47" s="22">
        <v>0</v>
      </c>
      <c r="AP47" s="22">
        <v>0</v>
      </c>
      <c r="AQ47" s="41">
        <f>+VLOOKUP(K47,Seguimiento!$A:$J,9,FALSE)</f>
        <v>0</v>
      </c>
      <c r="AR47" s="40">
        <f>+VLOOKUP(K47,Seguimiento!$A:$J,10,FALSE)</f>
        <v>1</v>
      </c>
      <c r="AS47" s="20">
        <v>-1</v>
      </c>
      <c r="AT47" s="40">
        <f>+VLOOKUP(K47,Seguimiento!$A:$J,4,FALSE)</f>
        <v>0</v>
      </c>
      <c r="AU47" s="22">
        <v>0</v>
      </c>
      <c r="AV47" s="22">
        <v>0</v>
      </c>
    </row>
    <row r="48" spans="1:48" x14ac:dyDescent="0.2">
      <c r="A48" s="20">
        <v>1</v>
      </c>
      <c r="B48" s="20" t="s">
        <v>37</v>
      </c>
      <c r="C48" s="20">
        <v>2</v>
      </c>
      <c r="D48" s="20" t="s">
        <v>92</v>
      </c>
      <c r="E48" s="20" t="s">
        <v>93</v>
      </c>
      <c r="F48" s="20"/>
      <c r="G48" s="20"/>
      <c r="H48" s="20"/>
      <c r="I48" s="20">
        <v>8</v>
      </c>
      <c r="J48" s="20" t="s">
        <v>1960</v>
      </c>
      <c r="K48" s="20" t="s">
        <v>166</v>
      </c>
      <c r="L48" s="20" t="s">
        <v>167</v>
      </c>
      <c r="M48" s="20" t="s">
        <v>44</v>
      </c>
      <c r="N48" s="20">
        <v>-1</v>
      </c>
      <c r="O48" s="20">
        <v>406640</v>
      </c>
      <c r="P48" s="20" t="s">
        <v>126</v>
      </c>
      <c r="Q48" s="19">
        <f>+VLOOKUP(K48,Responsables!$A:$C,3,TRUE)</f>
        <v>902</v>
      </c>
      <c r="R48" s="19" t="str">
        <f>+VLOOKUP(K48,Responsables!$A:$C,2,TRUE)</f>
        <v>Biblioteca Pública Piloto</v>
      </c>
      <c r="S48" s="20" t="s">
        <v>46</v>
      </c>
      <c r="T48" s="20" t="s">
        <v>47</v>
      </c>
      <c r="U48" s="20">
        <f>+VLOOKUP(K48,Programación!$A:$F,3,FALSE)</f>
        <v>0</v>
      </c>
      <c r="V48" s="20">
        <f>+VLOOKUP(K48,Programación!$A:$F,4,FALSE)</f>
        <v>133344.02846989399</v>
      </c>
      <c r="W48" s="20">
        <f>+VLOOKUP(K48,Programación!$A:$F,5,FALSE)</f>
        <v>135534.88769085801</v>
      </c>
      <c r="X48" s="20">
        <f>+VLOOKUP(K48,Programación!$A:$F,6,FALSE)</f>
        <v>137761.08383924799</v>
      </c>
      <c r="Y48" s="20">
        <v>0</v>
      </c>
      <c r="Z48" s="20">
        <f>+VLOOKUP(K48,Seguimiento!$A:$C,3,FALSE)</f>
        <v>0</v>
      </c>
      <c r="AA48" s="23">
        <v>0</v>
      </c>
      <c r="AB48" s="22">
        <v>0</v>
      </c>
      <c r="AC48" s="20">
        <v>0</v>
      </c>
      <c r="AD48" s="20">
        <f>+VLOOKUP(K48,Seguimiento!$A:$J,5,FALSE)</f>
        <v>0</v>
      </c>
      <c r="AE48" s="24">
        <v>0</v>
      </c>
      <c r="AF48" s="22">
        <v>0</v>
      </c>
      <c r="AG48" s="20">
        <v>-1</v>
      </c>
      <c r="AH48" s="20">
        <f>+VLOOKUP(K48,Seguimiento!$A:$J,6,FALSE)</f>
        <v>0</v>
      </c>
      <c r="AI48" s="23">
        <v>0</v>
      </c>
      <c r="AJ48" s="23">
        <v>0</v>
      </c>
      <c r="AK48" s="23">
        <v>0</v>
      </c>
      <c r="AL48" s="20" t="str">
        <f>+VLOOKUP(K48,Seguimiento!$A:$J,7,FALSE)</f>
        <v>Se avanzó con el análisis de metodologías pertinentes para el estudio de usuarios, los procesos de innovación abierta y el diseño de la biblioteca digital. Esta población se verá reflejada a partir del 3er trimestre, con talleres de co-creación con investigadores, jóvenes, adultos y funcionarios BPP y en el 4to trimestres con usuarios de los nuevos contenidos digitales.</v>
      </c>
      <c r="AM48" s="20">
        <f t="shared" si="0"/>
        <v>0</v>
      </c>
      <c r="AN48" s="22">
        <v>0</v>
      </c>
      <c r="AO48" s="22">
        <v>0</v>
      </c>
      <c r="AP48" s="22">
        <v>0</v>
      </c>
      <c r="AQ48" s="41">
        <f>+VLOOKUP(K48,Seguimiento!$A:$J,9,FALSE)</f>
        <v>0</v>
      </c>
      <c r="AR48" s="40">
        <f>+VLOOKUP(K48,Seguimiento!$A:$J,10,FALSE)</f>
        <v>1</v>
      </c>
      <c r="AS48" s="20">
        <v>0</v>
      </c>
      <c r="AT48" s="40">
        <f>+VLOOKUP(K48,Seguimiento!$A:$J,4,FALSE)</f>
        <v>0</v>
      </c>
      <c r="AU48" s="22">
        <v>0</v>
      </c>
      <c r="AV48" s="22">
        <v>0</v>
      </c>
    </row>
    <row r="49" spans="1:48" x14ac:dyDescent="0.2">
      <c r="A49" s="20">
        <v>1</v>
      </c>
      <c r="B49" s="20" t="s">
        <v>37</v>
      </c>
      <c r="C49" s="20">
        <v>2</v>
      </c>
      <c r="D49" s="20" t="s">
        <v>92</v>
      </c>
      <c r="E49" s="20" t="s">
        <v>93</v>
      </c>
      <c r="F49" s="20">
        <v>4</v>
      </c>
      <c r="G49" s="20" t="s">
        <v>122</v>
      </c>
      <c r="H49" s="20" t="s">
        <v>123</v>
      </c>
      <c r="I49" s="20">
        <v>4</v>
      </c>
      <c r="J49" s="20" t="s">
        <v>1961</v>
      </c>
      <c r="K49" s="20" t="s">
        <v>127</v>
      </c>
      <c r="L49" s="20" t="s">
        <v>128</v>
      </c>
      <c r="M49" s="20" t="s">
        <v>129</v>
      </c>
      <c r="N49" s="20">
        <v>-1</v>
      </c>
      <c r="O49" s="20">
        <v>1080</v>
      </c>
      <c r="P49" s="20" t="s">
        <v>45</v>
      </c>
      <c r="Q49" s="19">
        <f>+VLOOKUP(K49,Responsables!$A:$C,3,TRUE)</f>
        <v>751</v>
      </c>
      <c r="R49" s="19" t="str">
        <f>+VLOOKUP(K49,Responsables!$A:$C,2,TRUE)</f>
        <v>Secretaría de Desarrollo Económico</v>
      </c>
      <c r="S49" s="20" t="s">
        <v>46</v>
      </c>
      <c r="T49" s="20" t="s">
        <v>47</v>
      </c>
      <c r="U49" s="20">
        <f>+VLOOKUP(K49,Programación!$A:$F,3,FALSE)</f>
        <v>80</v>
      </c>
      <c r="V49" s="20">
        <f>+VLOOKUP(K49,Programación!$A:$F,4,FALSE)</f>
        <v>200</v>
      </c>
      <c r="W49" s="20">
        <f>+VLOOKUP(K49,Programación!$A:$F,5,FALSE)</f>
        <v>368</v>
      </c>
      <c r="X49" s="20">
        <f>+VLOOKUP(K49,Programación!$A:$F,6,FALSE)</f>
        <v>368</v>
      </c>
      <c r="Y49" s="20">
        <v>144</v>
      </c>
      <c r="Z49" s="20">
        <f>+VLOOKUP(K49,Seguimiento!$A:$C,3,FALSE)</f>
        <v>0</v>
      </c>
      <c r="AA49" s="23">
        <v>0</v>
      </c>
      <c r="AB49" s="22">
        <v>0</v>
      </c>
      <c r="AC49" s="20">
        <v>0.133333333333333</v>
      </c>
      <c r="AD49" s="20">
        <f>+VLOOKUP(K49,Seguimiento!$A:$J,5,FALSE)</f>
        <v>0.133333333</v>
      </c>
      <c r="AE49" s="22">
        <v>0</v>
      </c>
      <c r="AF49" s="22">
        <v>0</v>
      </c>
      <c r="AG49" s="20">
        <v>1.8</v>
      </c>
      <c r="AH49" s="20">
        <f>+VLOOKUP(K49,Seguimiento!$A:$J,6,FALSE)</f>
        <v>0</v>
      </c>
      <c r="AI49" s="23">
        <v>0</v>
      </c>
      <c r="AJ49" s="23">
        <v>0</v>
      </c>
      <c r="AK49" s="23">
        <v>0</v>
      </c>
      <c r="AL49" s="20" t="str">
        <f>+VLOOKUP(K49,Seguimiento!$A:$J,7,FALSE)</f>
        <v>Para el presente mes no se presentan avances,  debido a que en el mes de julio se habilitara la plataforma para que se realicen transacciones</v>
      </c>
      <c r="AM49" s="20">
        <f t="shared" si="0"/>
        <v>0.133333333</v>
      </c>
      <c r="AN49" s="22">
        <v>1.1408244506614716E-3</v>
      </c>
      <c r="AO49" s="22">
        <v>0</v>
      </c>
      <c r="AP49" s="22">
        <v>0</v>
      </c>
      <c r="AQ49" s="41">
        <f>+VLOOKUP(K49,Seguimiento!$A:$J,9,FALSE)</f>
        <v>1.5211000000000001E-4</v>
      </c>
      <c r="AR49" s="40">
        <f>+VLOOKUP(K49,Seguimiento!$A:$J,10,FALSE)</f>
        <v>1</v>
      </c>
      <c r="AS49" s="20">
        <v>144</v>
      </c>
      <c r="AT49" s="40">
        <f>+VLOOKUP(K49,Seguimiento!$A:$J,4,FALSE)</f>
        <v>144</v>
      </c>
      <c r="AU49" s="22">
        <v>0</v>
      </c>
      <c r="AV49" s="22">
        <v>0</v>
      </c>
    </row>
    <row r="50" spans="1:48" x14ac:dyDescent="0.2">
      <c r="A50" s="20">
        <v>1</v>
      </c>
      <c r="B50" s="20" t="s">
        <v>37</v>
      </c>
      <c r="C50" s="20">
        <v>2</v>
      </c>
      <c r="D50" s="20" t="s">
        <v>92</v>
      </c>
      <c r="E50" s="20" t="s">
        <v>93</v>
      </c>
      <c r="F50" s="20">
        <v>1</v>
      </c>
      <c r="G50" s="20" t="s">
        <v>134</v>
      </c>
      <c r="H50" s="20" t="s">
        <v>135</v>
      </c>
      <c r="I50" s="20">
        <v>8</v>
      </c>
      <c r="J50" s="20" t="s">
        <v>1961</v>
      </c>
      <c r="K50" s="20" t="s">
        <v>136</v>
      </c>
      <c r="L50" s="20" t="s">
        <v>137</v>
      </c>
      <c r="M50" s="20" t="s">
        <v>44</v>
      </c>
      <c r="N50" s="20">
        <v>-2</v>
      </c>
      <c r="O50" s="20">
        <v>1</v>
      </c>
      <c r="P50" s="20" t="s">
        <v>45</v>
      </c>
      <c r="Q50" s="19">
        <f>+VLOOKUP(K50,Responsables!$A:$C,3,TRUE)</f>
        <v>751</v>
      </c>
      <c r="R50" s="19" t="str">
        <f>+VLOOKUP(K50,Responsables!$A:$C,2,TRUE)</f>
        <v>Secretaría de Desarrollo Económico</v>
      </c>
      <c r="S50" s="20" t="s">
        <v>51</v>
      </c>
      <c r="T50" s="20" t="s">
        <v>47</v>
      </c>
      <c r="U50" s="20">
        <f>+VLOOKUP(K50,Programación!$A:$F,3,FALSE)</f>
        <v>0</v>
      </c>
      <c r="V50" s="20">
        <f>+VLOOKUP(K50,Programación!$A:$F,4,FALSE)</f>
        <v>0</v>
      </c>
      <c r="W50" s="20">
        <f>+VLOOKUP(K50,Programación!$A:$F,5,FALSE)</f>
        <v>0</v>
      </c>
      <c r="X50" s="20">
        <f>+VLOOKUP(K50,Programación!$A:$F,6,FALSE)</f>
        <v>1</v>
      </c>
      <c r="Y50" s="20">
        <v>-1</v>
      </c>
      <c r="Z50" s="20">
        <v>-1</v>
      </c>
      <c r="AA50" s="23">
        <v>0</v>
      </c>
      <c r="AB50" s="22">
        <v>0</v>
      </c>
      <c r="AC50" s="20">
        <v>-1</v>
      </c>
      <c r="AD50" s="20">
        <v>-1</v>
      </c>
      <c r="AE50" s="22">
        <v>0</v>
      </c>
      <c r="AF50" s="22">
        <v>0</v>
      </c>
      <c r="AG50" s="20">
        <v>-1</v>
      </c>
      <c r="AH50" s="20">
        <v>-1</v>
      </c>
      <c r="AI50" s="23">
        <v>0</v>
      </c>
      <c r="AJ50" s="23">
        <v>0</v>
      </c>
      <c r="AK50" s="23">
        <v>0</v>
      </c>
      <c r="AL50" s="20" t="str">
        <f>+VLOOKUP(K50,Seguimiento!$A:$J,7,FALSE)</f>
        <v>Este indicador no cuenta con meta para el año 2021.</v>
      </c>
      <c r="AM50" s="20">
        <f t="shared" si="0"/>
        <v>-1</v>
      </c>
      <c r="AN50" s="22">
        <v>4.6524627042459612E-4</v>
      </c>
      <c r="AO50" s="22">
        <v>0</v>
      </c>
      <c r="AP50" s="22">
        <v>0</v>
      </c>
      <c r="AQ50" s="41">
        <f>+VLOOKUP(K50,Seguimiento!$A:$J,9,FALSE)</f>
        <v>0</v>
      </c>
      <c r="AR50" s="40">
        <f>+VLOOKUP(K50,Seguimiento!$A:$J,10,FALSE)</f>
        <v>0</v>
      </c>
      <c r="AS50" s="20">
        <v>-1</v>
      </c>
      <c r="AT50" s="40">
        <f>+VLOOKUP(K50,Seguimiento!$A:$J,4,FALSE)</f>
        <v>-1</v>
      </c>
      <c r="AU50" s="22">
        <v>0</v>
      </c>
      <c r="AV50" s="22">
        <v>0</v>
      </c>
    </row>
    <row r="51" spans="1:48" x14ac:dyDescent="0.2">
      <c r="A51" s="20">
        <v>1</v>
      </c>
      <c r="B51" s="20" t="s">
        <v>37</v>
      </c>
      <c r="C51" s="20">
        <v>2</v>
      </c>
      <c r="D51" s="20" t="s">
        <v>92</v>
      </c>
      <c r="E51" s="20" t="s">
        <v>93</v>
      </c>
      <c r="F51" s="20"/>
      <c r="G51" s="20"/>
      <c r="H51" s="20"/>
      <c r="I51" s="20">
        <v>5</v>
      </c>
      <c r="J51" s="20" t="s">
        <v>1960</v>
      </c>
      <c r="K51" s="20" t="s">
        <v>152</v>
      </c>
      <c r="L51" s="20" t="s">
        <v>153</v>
      </c>
      <c r="M51" s="20" t="s">
        <v>50</v>
      </c>
      <c r="N51" s="20">
        <v>2.27</v>
      </c>
      <c r="O51" s="20">
        <v>3.2</v>
      </c>
      <c r="P51" s="20" t="s">
        <v>83</v>
      </c>
      <c r="Q51" s="19">
        <f>+VLOOKUP(K51,Responsables!$A:$C,3,TRUE)</f>
        <v>754</v>
      </c>
      <c r="R51" s="19" t="str">
        <f>+VLOOKUP(K51,Responsables!$A:$C,2,TRUE)</f>
        <v>Ruta N</v>
      </c>
      <c r="S51" s="20" t="s">
        <v>51</v>
      </c>
      <c r="T51" s="20" t="s">
        <v>47</v>
      </c>
      <c r="U51" s="20">
        <f>+VLOOKUP(K51,Programación!$A:$F,3,FALSE)</f>
        <v>2.52</v>
      </c>
      <c r="V51" s="20">
        <f>+VLOOKUP(K51,Programación!$A:$F,4,FALSE)</f>
        <v>2.68</v>
      </c>
      <c r="W51" s="20">
        <f>+VLOOKUP(K51,Programación!$A:$F,5,FALSE)</f>
        <v>2.94</v>
      </c>
      <c r="X51" s="20">
        <f>+VLOOKUP(K51,Programación!$A:$F,6,FALSE)</f>
        <v>3.2</v>
      </c>
      <c r="Y51" s="20">
        <v>2.4500000000000002</v>
      </c>
      <c r="Z51" s="20">
        <f>+VLOOKUP(K51,Seguimiento!$A:$C,3,FALSE)</f>
        <v>2.4500000000000002</v>
      </c>
      <c r="AA51" s="23">
        <v>0</v>
      </c>
      <c r="AB51" s="22">
        <v>0</v>
      </c>
      <c r="AC51" s="20">
        <v>0.765625</v>
      </c>
      <c r="AD51" s="20">
        <f>+VLOOKUP(K51,Seguimiento!$A:$J,5,FALSE)</f>
        <v>0.765625</v>
      </c>
      <c r="AE51" s="24">
        <v>0</v>
      </c>
      <c r="AF51" s="22">
        <v>0</v>
      </c>
      <c r="AG51" s="20">
        <v>0.97222222222222199</v>
      </c>
      <c r="AH51" s="20">
        <f>+VLOOKUP(K51,Seguimiento!$A:$J,6,FALSE)</f>
        <v>0.91417910400000002</v>
      </c>
      <c r="AI51" s="23">
        <v>0</v>
      </c>
      <c r="AJ51" s="23">
        <v>0</v>
      </c>
      <c r="AK51" s="23">
        <v>0</v>
      </c>
      <c r="AL51" s="20" t="str">
        <f>+VLOOKUP(K51,Seguimiento!$A:$J,7,FALSE)</f>
        <v>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v>
      </c>
      <c r="AM51" s="20">
        <f t="shared" si="0"/>
        <v>0.765625</v>
      </c>
      <c r="AN51" s="22">
        <v>0</v>
      </c>
      <c r="AO51" s="22">
        <v>0</v>
      </c>
      <c r="AP51" s="22">
        <v>0</v>
      </c>
      <c r="AQ51" s="41">
        <f>+VLOOKUP(K51,Seguimiento!$A:$J,9,FALSE)</f>
        <v>0</v>
      </c>
      <c r="AR51" s="40">
        <f>+VLOOKUP(K51,Seguimiento!$A:$J,10,FALSE)</f>
        <v>3</v>
      </c>
      <c r="AS51" s="20">
        <v>2.4500000000000002</v>
      </c>
      <c r="AT51" s="40">
        <f>+VLOOKUP(K51,Seguimiento!$A:$J,4,FALSE)</f>
        <v>2.4500000000000002</v>
      </c>
      <c r="AU51" s="22">
        <v>0</v>
      </c>
      <c r="AV51" s="22">
        <v>0</v>
      </c>
    </row>
    <row r="52" spans="1:48" x14ac:dyDescent="0.2">
      <c r="A52" s="20">
        <v>1</v>
      </c>
      <c r="B52" s="20" t="s">
        <v>37</v>
      </c>
      <c r="C52" s="20">
        <v>2</v>
      </c>
      <c r="D52" s="20" t="s">
        <v>92</v>
      </c>
      <c r="E52" s="20" t="s">
        <v>93</v>
      </c>
      <c r="F52" s="20"/>
      <c r="G52" s="20"/>
      <c r="H52" s="20"/>
      <c r="I52" s="20">
        <v>6</v>
      </c>
      <c r="J52" s="20" t="s">
        <v>1960</v>
      </c>
      <c r="K52" s="20" t="s">
        <v>154</v>
      </c>
      <c r="L52" s="20" t="s">
        <v>155</v>
      </c>
      <c r="M52" s="20" t="s">
        <v>50</v>
      </c>
      <c r="N52" s="20">
        <v>1.24</v>
      </c>
      <c r="O52" s="20">
        <v>1.6</v>
      </c>
      <c r="P52" s="20" t="s">
        <v>83</v>
      </c>
      <c r="Q52" s="19">
        <f>+VLOOKUP(K52,Responsables!$A:$C,3,TRUE)</f>
        <v>754</v>
      </c>
      <c r="R52" s="19" t="str">
        <f>+VLOOKUP(K52,Responsables!$A:$C,2,TRUE)</f>
        <v>Ruta N</v>
      </c>
      <c r="S52" s="20" t="s">
        <v>51</v>
      </c>
      <c r="T52" s="20" t="s">
        <v>47</v>
      </c>
      <c r="U52" s="20">
        <f>+VLOOKUP(K52,Programación!$A:$F,3,FALSE)</f>
        <v>1.26</v>
      </c>
      <c r="V52" s="20">
        <f>+VLOOKUP(K52,Programación!$A:$F,4,FALSE)</f>
        <v>1.34</v>
      </c>
      <c r="W52" s="20">
        <f>+VLOOKUP(K52,Programación!$A:$F,5,FALSE)</f>
        <v>1.46</v>
      </c>
      <c r="X52" s="20">
        <f>+VLOOKUP(K52,Programación!$A:$F,6,FALSE)</f>
        <v>1.6</v>
      </c>
      <c r="Y52" s="20">
        <v>1.26</v>
      </c>
      <c r="Z52" s="20">
        <f>+VLOOKUP(K52,Seguimiento!$A:$C,3,FALSE)</f>
        <v>1.26</v>
      </c>
      <c r="AA52" s="23">
        <v>0</v>
      </c>
      <c r="AB52" s="22">
        <v>0</v>
      </c>
      <c r="AC52" s="20">
        <v>0.78749999999999998</v>
      </c>
      <c r="AD52" s="20">
        <f>+VLOOKUP(K52,Seguimiento!$A:$J,5,FALSE)</f>
        <v>0.78749999999999998</v>
      </c>
      <c r="AE52" s="24">
        <v>0</v>
      </c>
      <c r="AF52" s="22">
        <v>0</v>
      </c>
      <c r="AG52" s="20">
        <v>1</v>
      </c>
      <c r="AH52" s="20">
        <f>+VLOOKUP(K52,Seguimiento!$A:$J,6,FALSE)</f>
        <v>0.94029850699999995</v>
      </c>
      <c r="AI52" s="23">
        <v>0</v>
      </c>
      <c r="AJ52" s="23">
        <v>0</v>
      </c>
      <c r="AK52" s="23">
        <v>0</v>
      </c>
      <c r="AL52" s="20" t="str">
        <f>+VLOOKUP(K52,Seguimiento!$A:$J,7,FALSE)</f>
        <v>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 El valor es el ultimo obtenido.</v>
      </c>
      <c r="AM52" s="20">
        <f t="shared" si="0"/>
        <v>0.78749999999999998</v>
      </c>
      <c r="AN52" s="22">
        <v>0</v>
      </c>
      <c r="AO52" s="22">
        <v>0</v>
      </c>
      <c r="AP52" s="22">
        <v>0</v>
      </c>
      <c r="AQ52" s="41">
        <f>+VLOOKUP(K52,Seguimiento!$A:$J,9,FALSE)</f>
        <v>0</v>
      </c>
      <c r="AR52" s="40">
        <f>+VLOOKUP(K52,Seguimiento!$A:$J,10,FALSE)</f>
        <v>3</v>
      </c>
      <c r="AS52" s="20">
        <v>1.26</v>
      </c>
      <c r="AT52" s="40">
        <f>+VLOOKUP(K52,Seguimiento!$A:$J,4,FALSE)</f>
        <v>1.26</v>
      </c>
      <c r="AU52" s="22">
        <v>0</v>
      </c>
      <c r="AV52" s="22">
        <v>0</v>
      </c>
    </row>
    <row r="53" spans="1:48" x14ac:dyDescent="0.2">
      <c r="A53" s="20">
        <v>1</v>
      </c>
      <c r="B53" s="20" t="s">
        <v>37</v>
      </c>
      <c r="C53" s="20">
        <v>2</v>
      </c>
      <c r="D53" s="20" t="s">
        <v>92</v>
      </c>
      <c r="E53" s="20" t="s">
        <v>93</v>
      </c>
      <c r="F53" s="20">
        <v>1</v>
      </c>
      <c r="G53" s="20" t="s">
        <v>134</v>
      </c>
      <c r="H53" s="20" t="s">
        <v>135</v>
      </c>
      <c r="I53" s="20">
        <v>5</v>
      </c>
      <c r="J53" s="20" t="s">
        <v>1961</v>
      </c>
      <c r="K53" s="20" t="s">
        <v>140</v>
      </c>
      <c r="L53" s="20" t="s">
        <v>141</v>
      </c>
      <c r="M53" s="20" t="s">
        <v>44</v>
      </c>
      <c r="N53" s="20">
        <v>-1</v>
      </c>
      <c r="O53" s="20">
        <v>20</v>
      </c>
      <c r="P53" s="20" t="s">
        <v>45</v>
      </c>
      <c r="Q53" s="19">
        <f>+VLOOKUP(K53,Responsables!$A:$C,3,TRUE)</f>
        <v>751</v>
      </c>
      <c r="R53" s="19" t="str">
        <f>+VLOOKUP(K53,Responsables!$A:$C,2,TRUE)</f>
        <v>Secretaría de Desarrollo Económico</v>
      </c>
      <c r="S53" s="20" t="s">
        <v>46</v>
      </c>
      <c r="T53" s="20" t="s">
        <v>47</v>
      </c>
      <c r="U53" s="20">
        <f>+VLOOKUP(K53,Programación!$A:$F,3,FALSE)</f>
        <v>0</v>
      </c>
      <c r="V53" s="20">
        <f>+VLOOKUP(K53,Programación!$A:$F,4,FALSE)</f>
        <v>0</v>
      </c>
      <c r="W53" s="20">
        <f>+VLOOKUP(K53,Programación!$A:$F,5,FALSE)</f>
        <v>11</v>
      </c>
      <c r="X53" s="20">
        <f>+VLOOKUP(K53,Programación!$A:$F,6,FALSE)</f>
        <v>9</v>
      </c>
      <c r="Y53" s="20">
        <v>-1</v>
      </c>
      <c r="Z53" s="20">
        <f>+VLOOKUP(K53,Seguimiento!$A:$C,3,FALSE)</f>
        <v>0</v>
      </c>
      <c r="AA53" s="23">
        <v>0</v>
      </c>
      <c r="AB53" s="22">
        <v>0</v>
      </c>
      <c r="AC53" s="20">
        <v>-1</v>
      </c>
      <c r="AD53" s="20">
        <f>+VLOOKUP(K53,Seguimiento!$A:$J,5,FALSE)</f>
        <v>0</v>
      </c>
      <c r="AE53" s="22">
        <v>0</v>
      </c>
      <c r="AF53" s="22">
        <v>0</v>
      </c>
      <c r="AG53" s="20">
        <v>-1</v>
      </c>
      <c r="AH53" s="20">
        <v>-1</v>
      </c>
      <c r="AI53" s="23">
        <v>0</v>
      </c>
      <c r="AJ53" s="23">
        <v>0</v>
      </c>
      <c r="AK53" s="23">
        <v>0</v>
      </c>
      <c r="AL53" s="20" t="str">
        <f>+VLOOKUP(K53,Seguimiento!$A:$J,7,FALSE)</f>
        <v>Se firmó contrato el 29 de junio y se está realizando la planeacion  y conformación del equipo de trabajo. La meta se reporta para el segundo semestre</v>
      </c>
      <c r="AM53" s="20">
        <f t="shared" si="0"/>
        <v>0</v>
      </c>
      <c r="AN53" s="22">
        <v>4.5867324676518058E-3</v>
      </c>
      <c r="AO53" s="22">
        <v>0</v>
      </c>
      <c r="AP53" s="22">
        <v>0</v>
      </c>
      <c r="AQ53" s="41">
        <f>+VLOOKUP(K53,Seguimiento!$A:$J,9,FALSE)</f>
        <v>0</v>
      </c>
      <c r="AR53" s="40">
        <f>+VLOOKUP(K53,Seguimiento!$A:$J,10,FALSE)</f>
        <v>0</v>
      </c>
      <c r="AS53" s="20">
        <v>-1</v>
      </c>
      <c r="AT53" s="40">
        <f>+VLOOKUP(K53,Seguimiento!$A:$J,4,FALSE)</f>
        <v>0</v>
      </c>
      <c r="AU53" s="22">
        <v>0</v>
      </c>
      <c r="AV53" s="22">
        <v>0</v>
      </c>
    </row>
    <row r="54" spans="1:48" x14ac:dyDescent="0.2">
      <c r="A54" s="20">
        <v>1</v>
      </c>
      <c r="B54" s="20" t="s">
        <v>37</v>
      </c>
      <c r="C54" s="20">
        <v>2</v>
      </c>
      <c r="D54" s="20" t="s">
        <v>92</v>
      </c>
      <c r="E54" s="20" t="s">
        <v>93</v>
      </c>
      <c r="F54" s="20">
        <v>3</v>
      </c>
      <c r="G54" s="20" t="s">
        <v>108</v>
      </c>
      <c r="H54" s="20" t="s">
        <v>109</v>
      </c>
      <c r="I54" s="20">
        <v>2</v>
      </c>
      <c r="J54" s="20" t="s">
        <v>1961</v>
      </c>
      <c r="K54" s="20" t="s">
        <v>118</v>
      </c>
      <c r="L54" s="20" t="s">
        <v>119</v>
      </c>
      <c r="M54" s="20" t="s">
        <v>50</v>
      </c>
      <c r="N54" s="20">
        <v>-1</v>
      </c>
      <c r="O54" s="20">
        <v>100</v>
      </c>
      <c r="P54" s="20" t="s">
        <v>45</v>
      </c>
      <c r="Q54" s="19">
        <f>+VLOOKUP(K54,Responsables!$A:$C,3,TRUE)</f>
        <v>751</v>
      </c>
      <c r="R54" s="19" t="str">
        <f>+VLOOKUP(K54,Responsables!$A:$C,2,TRUE)</f>
        <v>Secretaría de Desarrollo Económico</v>
      </c>
      <c r="S54" s="20" t="s">
        <v>51</v>
      </c>
      <c r="T54" s="20" t="s">
        <v>47</v>
      </c>
      <c r="U54" s="20">
        <f>+VLOOKUP(K54,Programación!$A:$F,3,FALSE)</f>
        <v>15</v>
      </c>
      <c r="V54" s="20">
        <f>+VLOOKUP(K54,Programación!$A:$F,4,FALSE)</f>
        <v>25</v>
      </c>
      <c r="W54" s="20">
        <f>+VLOOKUP(K54,Programación!$A:$F,5,FALSE)</f>
        <v>75</v>
      </c>
      <c r="X54" s="20">
        <f>+VLOOKUP(K54,Programación!$A:$F,6,FALSE)</f>
        <v>100</v>
      </c>
      <c r="Y54" s="20">
        <v>15</v>
      </c>
      <c r="Z54" s="20">
        <f>+VLOOKUP(K54,Seguimiento!$A:$C,3,FALSE)</f>
        <v>16</v>
      </c>
      <c r="AA54" s="23">
        <v>0</v>
      </c>
      <c r="AB54" s="22">
        <v>0</v>
      </c>
      <c r="AC54" s="20">
        <v>0.15</v>
      </c>
      <c r="AD54" s="20">
        <f>+VLOOKUP(K54,Seguimiento!$A:$J,5,FALSE)</f>
        <v>0.16</v>
      </c>
      <c r="AE54" s="22">
        <v>0</v>
      </c>
      <c r="AF54" s="22">
        <v>0</v>
      </c>
      <c r="AG54" s="20">
        <v>1</v>
      </c>
      <c r="AH54" s="20">
        <f>+VLOOKUP(K54,Seguimiento!$A:$J,6,FALSE)</f>
        <v>0.64</v>
      </c>
      <c r="AI54" s="23">
        <v>0</v>
      </c>
      <c r="AJ54" s="23">
        <v>0</v>
      </c>
      <c r="AK54" s="23">
        <v>0</v>
      </c>
      <c r="AL54" s="20" t="str">
        <f>+VLOOKUP(K54,Seguimiento!$A:$J,7,FALSE)</f>
        <v>Se tienen los insumos de los mapas de actores que fueron suministrados por Ruta N en el marco de la delegación, pero aún no se ha realizado el análisis y el documento final. Por lo anterior, las evidencias se encuentran en construcción.</v>
      </c>
      <c r="AM54" s="20">
        <f t="shared" si="0"/>
        <v>0.16</v>
      </c>
      <c r="AN54" s="22">
        <v>4.5060224950069705E-4</v>
      </c>
      <c r="AO54" s="22">
        <v>0</v>
      </c>
      <c r="AP54" s="22">
        <v>0</v>
      </c>
      <c r="AQ54" s="41">
        <f>+VLOOKUP(K54,Seguimiento!$A:$J,9,FALSE)</f>
        <v>6.7590300000000002E-5</v>
      </c>
      <c r="AR54" s="40">
        <f>+VLOOKUP(K54,Seguimiento!$A:$J,10,FALSE)</f>
        <v>1</v>
      </c>
      <c r="AS54" s="20">
        <v>15</v>
      </c>
      <c r="AT54" s="40">
        <f>+VLOOKUP(K54,Seguimiento!$A:$J,4,FALSE)</f>
        <v>16</v>
      </c>
      <c r="AU54" s="22">
        <v>0</v>
      </c>
      <c r="AV54" s="22">
        <v>0</v>
      </c>
    </row>
    <row r="55" spans="1:48" x14ac:dyDescent="0.2">
      <c r="A55" s="20">
        <v>1</v>
      </c>
      <c r="B55" s="20" t="s">
        <v>37</v>
      </c>
      <c r="C55" s="20">
        <v>3</v>
      </c>
      <c r="D55" s="20" t="s">
        <v>169</v>
      </c>
      <c r="E55" s="20" t="s">
        <v>170</v>
      </c>
      <c r="F55" s="20">
        <v>6</v>
      </c>
      <c r="G55" s="20" t="s">
        <v>201</v>
      </c>
      <c r="H55" s="20" t="s">
        <v>202</v>
      </c>
      <c r="I55" s="20">
        <v>5</v>
      </c>
      <c r="J55" s="20" t="s">
        <v>1961</v>
      </c>
      <c r="K55" s="20" t="s">
        <v>203</v>
      </c>
      <c r="L55" s="20" t="s">
        <v>204</v>
      </c>
      <c r="M55" s="20" t="s">
        <v>44</v>
      </c>
      <c r="N55" s="20">
        <v>1</v>
      </c>
      <c r="O55" s="20">
        <v>1</v>
      </c>
      <c r="P55" s="20" t="s">
        <v>205</v>
      </c>
      <c r="Q55" s="19">
        <f>+VLOOKUP(K55,Responsables!$A:$C,3,TRUE)</f>
        <v>754</v>
      </c>
      <c r="R55" s="19" t="str">
        <f>+VLOOKUP(K55,Responsables!$A:$C,2,TRUE)</f>
        <v>Ruta N</v>
      </c>
      <c r="S55" s="20" t="s">
        <v>46</v>
      </c>
      <c r="T55" s="20" t="s">
        <v>47</v>
      </c>
      <c r="U55" s="20">
        <f>+VLOOKUP(K55,Programación!$A:$F,3,FALSE)</f>
        <v>0</v>
      </c>
      <c r="V55" s="20">
        <f>+VLOOKUP(K55,Programación!$A:$F,4,FALSE)</f>
        <v>0</v>
      </c>
      <c r="W55" s="20">
        <f>+VLOOKUP(K55,Programación!$A:$F,5,FALSE)</f>
        <v>0</v>
      </c>
      <c r="X55" s="20">
        <f>+VLOOKUP(K55,Programación!$A:$F,6,FALSE)</f>
        <v>1</v>
      </c>
      <c r="Y55" s="20">
        <v>-1</v>
      </c>
      <c r="Z55" s="20">
        <v>-1</v>
      </c>
      <c r="AA55" s="23">
        <v>0</v>
      </c>
      <c r="AB55" s="22">
        <v>0</v>
      </c>
      <c r="AC55" s="20">
        <v>-1</v>
      </c>
      <c r="AD55" s="20">
        <f>+VLOOKUP(K55,Seguimiento!$A:$J,5,FALSE)</f>
        <v>0</v>
      </c>
      <c r="AE55" s="22">
        <v>0</v>
      </c>
      <c r="AF55" s="22">
        <v>0</v>
      </c>
      <c r="AG55" s="20">
        <v>-1</v>
      </c>
      <c r="AH55" s="20">
        <v>-1</v>
      </c>
      <c r="AI55" s="23">
        <v>0</v>
      </c>
      <c r="AJ55" s="23">
        <v>0</v>
      </c>
      <c r="AK55" s="23">
        <v>0</v>
      </c>
      <c r="AL55" s="20" t="str">
        <f>+VLOOKUP(K55,Seguimiento!$A:$J,7,FALSE)</f>
        <v>Para el año 2021 de acuerdo al plan de desarrollo no se tiene meta estipulada ni recursos asignados</v>
      </c>
      <c r="AM55" s="20">
        <f t="shared" si="0"/>
        <v>0</v>
      </c>
      <c r="AN55" s="22">
        <v>1.1192321199945615E-3</v>
      </c>
      <c r="AO55" s="22">
        <v>0</v>
      </c>
      <c r="AP55" s="22">
        <v>0</v>
      </c>
      <c r="AQ55" s="41">
        <f>+VLOOKUP(K55,Seguimiento!$A:$J,9,FALSE)</f>
        <v>0</v>
      </c>
      <c r="AR55" s="40">
        <f>+VLOOKUP(K55,Seguimiento!$A:$J,10,FALSE)</f>
        <v>0</v>
      </c>
      <c r="AS55" s="20">
        <v>-1</v>
      </c>
      <c r="AT55" s="40">
        <f>+VLOOKUP(K55,Seguimiento!$A:$J,4,FALSE)</f>
        <v>-1</v>
      </c>
      <c r="AU55" s="22">
        <v>0</v>
      </c>
      <c r="AV55" s="22">
        <v>0</v>
      </c>
    </row>
    <row r="56" spans="1:48" x14ac:dyDescent="0.2">
      <c r="A56" s="20">
        <v>1</v>
      </c>
      <c r="B56" s="20" t="s">
        <v>37</v>
      </c>
      <c r="C56" s="20">
        <v>3</v>
      </c>
      <c r="D56" s="20" t="s">
        <v>169</v>
      </c>
      <c r="E56" s="20" t="s">
        <v>170</v>
      </c>
      <c r="F56" s="20"/>
      <c r="G56" s="20"/>
      <c r="H56" s="20"/>
      <c r="I56" s="20">
        <v>1</v>
      </c>
      <c r="J56" s="20" t="s">
        <v>1960</v>
      </c>
      <c r="K56" s="20" t="s">
        <v>246</v>
      </c>
      <c r="L56" s="20" t="s">
        <v>247</v>
      </c>
      <c r="M56" s="20" t="s">
        <v>50</v>
      </c>
      <c r="N56" s="20">
        <v>-1</v>
      </c>
      <c r="O56" s="20">
        <v>50</v>
      </c>
      <c r="P56" s="20" t="s">
        <v>45</v>
      </c>
      <c r="Q56" s="19">
        <f>+VLOOKUP(K56,Responsables!$A:$C,3,TRUE)</f>
        <v>751</v>
      </c>
      <c r="R56" s="19" t="str">
        <f>+VLOOKUP(K56,Responsables!$A:$C,2,TRUE)</f>
        <v>Secretaría de Desarrollo Económico</v>
      </c>
      <c r="S56" s="20" t="s">
        <v>51</v>
      </c>
      <c r="T56" s="20" t="s">
        <v>47</v>
      </c>
      <c r="U56" s="20">
        <f>+VLOOKUP(K56,Programación!$A:$F,3,FALSE)</f>
        <v>5</v>
      </c>
      <c r="V56" s="20">
        <f>+VLOOKUP(K56,Programación!$A:$F,4,FALSE)</f>
        <v>20</v>
      </c>
      <c r="W56" s="20">
        <f>+VLOOKUP(K56,Programación!$A:$F,5,FALSE)</f>
        <v>40</v>
      </c>
      <c r="X56" s="20">
        <f>+VLOOKUP(K56,Programación!$A:$F,6,FALSE)</f>
        <v>50</v>
      </c>
      <c r="Y56" s="20">
        <v>12</v>
      </c>
      <c r="Z56" s="20">
        <f>+VLOOKUP(K56,Seguimiento!$A:$C,3,FALSE)</f>
        <v>12</v>
      </c>
      <c r="AA56" s="23">
        <v>0</v>
      </c>
      <c r="AB56" s="22">
        <v>0</v>
      </c>
      <c r="AC56" s="20">
        <v>0.24</v>
      </c>
      <c r="AD56" s="20">
        <f>+VLOOKUP(K56,Seguimiento!$A:$J,5,FALSE)</f>
        <v>0.24</v>
      </c>
      <c r="AE56" s="24">
        <v>0</v>
      </c>
      <c r="AF56" s="22">
        <v>0</v>
      </c>
      <c r="AG56" s="20">
        <v>2.4</v>
      </c>
      <c r="AH56" s="20">
        <f>+VLOOKUP(K56,Seguimiento!$A:$J,6,FALSE)</f>
        <v>0.6</v>
      </c>
      <c r="AI56" s="23">
        <v>0</v>
      </c>
      <c r="AJ56" s="23">
        <v>0</v>
      </c>
      <c r="AK56" s="23">
        <v>0</v>
      </c>
      <c r="AL56" s="20" t="str">
        <f>+VLOOKUP(K56,Seguimiento!$A:$J,7,FALSE)</f>
        <v>Este es un indicador de resultado que se reportara al finalizar el acompañamiento de los productores agroindustriales en el mes de diciembre</v>
      </c>
      <c r="AM56" s="20">
        <f t="shared" si="0"/>
        <v>0.24</v>
      </c>
      <c r="AN56" s="22">
        <v>0</v>
      </c>
      <c r="AO56" s="22">
        <v>0</v>
      </c>
      <c r="AP56" s="22">
        <v>0</v>
      </c>
      <c r="AQ56" s="41">
        <f>+VLOOKUP(K56,Seguimiento!$A:$J,9,FALSE)</f>
        <v>0</v>
      </c>
      <c r="AR56" s="40">
        <f>+VLOOKUP(K56,Seguimiento!$A:$J,10,FALSE)</f>
        <v>2</v>
      </c>
      <c r="AS56" s="20">
        <v>12</v>
      </c>
      <c r="AT56" s="40">
        <f>+VLOOKUP(K56,Seguimiento!$A:$J,4,FALSE)</f>
        <v>12</v>
      </c>
      <c r="AU56" s="22">
        <v>0</v>
      </c>
      <c r="AV56" s="22">
        <v>0</v>
      </c>
    </row>
    <row r="57" spans="1:48" x14ac:dyDescent="0.2">
      <c r="A57" s="20">
        <v>1</v>
      </c>
      <c r="B57" s="20" t="s">
        <v>37</v>
      </c>
      <c r="C57" s="20">
        <v>3</v>
      </c>
      <c r="D57" s="20" t="s">
        <v>169</v>
      </c>
      <c r="E57" s="20" t="s">
        <v>170</v>
      </c>
      <c r="F57" s="20">
        <v>3</v>
      </c>
      <c r="G57" s="20" t="s">
        <v>171</v>
      </c>
      <c r="H57" s="20" t="s">
        <v>172</v>
      </c>
      <c r="I57" s="20">
        <v>2</v>
      </c>
      <c r="J57" s="20" t="s">
        <v>1961</v>
      </c>
      <c r="K57" s="20" t="s">
        <v>189</v>
      </c>
      <c r="L57" s="20" t="s">
        <v>190</v>
      </c>
      <c r="M57" s="20" t="s">
        <v>44</v>
      </c>
      <c r="N57" s="20">
        <v>29</v>
      </c>
      <c r="O57" s="20">
        <v>20</v>
      </c>
      <c r="P57" s="20" t="s">
        <v>175</v>
      </c>
      <c r="Q57" s="19">
        <f>+VLOOKUP(K57,Responsables!$A:$C,3,TRUE)</f>
        <v>951</v>
      </c>
      <c r="R57" s="19" t="str">
        <f>+VLOOKUP(K57,Responsables!$A:$C,2,TRUE)</f>
        <v>Agencia de Cooperación e Inversión de Medellín y el Área Metropolitana - ACI Medellín</v>
      </c>
      <c r="S57" s="20" t="s">
        <v>46</v>
      </c>
      <c r="T57" s="20" t="s">
        <v>47</v>
      </c>
      <c r="U57" s="20">
        <f>+VLOOKUP(K57,Programación!$A:$F,3,FALSE)</f>
        <v>3</v>
      </c>
      <c r="V57" s="20">
        <f>+VLOOKUP(K57,Programación!$A:$F,4,FALSE)</f>
        <v>5</v>
      </c>
      <c r="W57" s="20">
        <f>+VLOOKUP(K57,Programación!$A:$F,5,FALSE)</f>
        <v>6</v>
      </c>
      <c r="X57" s="20">
        <f>+VLOOKUP(K57,Programación!$A:$F,6,FALSE)</f>
        <v>6</v>
      </c>
      <c r="Y57" s="20">
        <v>3</v>
      </c>
      <c r="Z57" s="20">
        <f>+VLOOKUP(K57,Seguimiento!$A:$C,3,FALSE)</f>
        <v>2</v>
      </c>
      <c r="AA57" s="23">
        <v>0</v>
      </c>
      <c r="AB57" s="22">
        <v>0</v>
      </c>
      <c r="AC57" s="20">
        <v>0.15</v>
      </c>
      <c r="AD57" s="20">
        <f>+VLOOKUP(K57,Seguimiento!$A:$J,5,FALSE)</f>
        <v>0.25</v>
      </c>
      <c r="AE57" s="22">
        <v>0</v>
      </c>
      <c r="AF57" s="22">
        <v>0</v>
      </c>
      <c r="AG57" s="20">
        <v>1</v>
      </c>
      <c r="AH57" s="20">
        <f>+VLOOKUP(K57,Seguimiento!$A:$J,6,FALSE)</f>
        <v>0.4</v>
      </c>
      <c r="AI57" s="23">
        <v>0</v>
      </c>
      <c r="AJ57" s="23">
        <v>0</v>
      </c>
      <c r="AK57" s="23">
        <v>0</v>
      </c>
      <c r="AL57" s="20" t="str">
        <f>+VLOOKUP(K57,Seguimiento!$A:$J,7,FALSE)</f>
        <v>Los resultados obtenidos están acordes con el cronograma y planificación definida por la ACI- Medellín para el segundo semestre del año 2021.</v>
      </c>
      <c r="AM57" s="20">
        <f t="shared" si="0"/>
        <v>0.25</v>
      </c>
      <c r="AN57" s="22">
        <v>1.2173790775714256E-3</v>
      </c>
      <c r="AO57" s="22">
        <v>0</v>
      </c>
      <c r="AP57" s="22">
        <v>0</v>
      </c>
      <c r="AQ57" s="41">
        <f>+VLOOKUP(K57,Seguimiento!$A:$J,9,FALSE)</f>
        <v>1.82607E-4</v>
      </c>
      <c r="AR57" s="40">
        <f>+VLOOKUP(K57,Seguimiento!$A:$J,10,FALSE)</f>
        <v>2</v>
      </c>
      <c r="AS57" s="20">
        <v>3</v>
      </c>
      <c r="AT57" s="40">
        <f>+VLOOKUP(K57,Seguimiento!$A:$J,4,FALSE)</f>
        <v>5</v>
      </c>
      <c r="AU57" s="22">
        <v>0</v>
      </c>
      <c r="AV57" s="22">
        <v>0</v>
      </c>
    </row>
    <row r="58" spans="1:48" x14ac:dyDescent="0.2">
      <c r="A58" s="20">
        <v>1</v>
      </c>
      <c r="B58" s="20" t="s">
        <v>37</v>
      </c>
      <c r="C58" s="20">
        <v>3</v>
      </c>
      <c r="D58" s="20" t="s">
        <v>169</v>
      </c>
      <c r="E58" s="20" t="s">
        <v>170</v>
      </c>
      <c r="F58" s="20">
        <v>1</v>
      </c>
      <c r="G58" s="20" t="s">
        <v>246</v>
      </c>
      <c r="H58" s="20" t="s">
        <v>257</v>
      </c>
      <c r="I58" s="20">
        <v>2</v>
      </c>
      <c r="J58" s="20" t="s">
        <v>1961</v>
      </c>
      <c r="K58" s="20" t="s">
        <v>258</v>
      </c>
      <c r="L58" s="20" t="s">
        <v>259</v>
      </c>
      <c r="M58" s="20" t="s">
        <v>50</v>
      </c>
      <c r="N58" s="20">
        <v>-1</v>
      </c>
      <c r="O58" s="20">
        <v>100</v>
      </c>
      <c r="P58" s="20" t="s">
        <v>45</v>
      </c>
      <c r="Q58" s="19">
        <f>+VLOOKUP(K58,Responsables!$A:$C,3,TRUE)</f>
        <v>751</v>
      </c>
      <c r="R58" s="19" t="str">
        <f>+VLOOKUP(K58,Responsables!$A:$C,2,TRUE)</f>
        <v>Secretaría de Desarrollo Económico</v>
      </c>
      <c r="S58" s="20" t="s">
        <v>51</v>
      </c>
      <c r="T58" s="20" t="s">
        <v>47</v>
      </c>
      <c r="U58" s="20">
        <f>+VLOOKUP(K58,Programación!$A:$F,3,FALSE)</f>
        <v>0</v>
      </c>
      <c r="V58" s="20">
        <f>+VLOOKUP(K58,Programación!$A:$F,4,FALSE)</f>
        <v>20</v>
      </c>
      <c r="W58" s="20">
        <f>+VLOOKUP(K58,Programación!$A:$F,5,FALSE)</f>
        <v>60</v>
      </c>
      <c r="X58" s="20">
        <f>+VLOOKUP(K58,Programación!$A:$F,6,FALSE)</f>
        <v>100</v>
      </c>
      <c r="Y58" s="20">
        <v>-1</v>
      </c>
      <c r="Z58" s="20">
        <f>+VLOOKUP(K58,Seguimiento!$A:$C,3,FALSE)</f>
        <v>8</v>
      </c>
      <c r="AA58" s="23">
        <v>0</v>
      </c>
      <c r="AB58" s="22">
        <v>0</v>
      </c>
      <c r="AC58" s="20">
        <v>-1</v>
      </c>
      <c r="AD58" s="20">
        <f>+VLOOKUP(K58,Seguimiento!$A:$J,5,FALSE)</f>
        <v>0.08</v>
      </c>
      <c r="AE58" s="22">
        <v>0</v>
      </c>
      <c r="AF58" s="22">
        <v>0</v>
      </c>
      <c r="AG58" s="20">
        <v>-1</v>
      </c>
      <c r="AH58" s="20">
        <f>+VLOOKUP(K58,Seguimiento!$A:$J,6,FALSE)</f>
        <v>0.4</v>
      </c>
      <c r="AI58" s="23">
        <v>0</v>
      </c>
      <c r="AJ58" s="23">
        <v>0</v>
      </c>
      <c r="AK58" s="23">
        <v>0</v>
      </c>
      <c r="AL58" s="20" t="str">
        <f>+VLOOKUP(K58,Seguimiento!$A:$J,7,FALSE)</f>
        <v>El avance reportado a Junio corresponde a lo adelantado en las etapas de analisis y diagnostico del Plan de Transformacion digital del Banco. En espera de la contratacion del operador a traves de la secretaria de Innovacion digital para dar inicio al proceso, el cual se espera llevar a cabo en los proximos meses.</v>
      </c>
      <c r="AM58" s="20">
        <f t="shared" si="0"/>
        <v>0.08</v>
      </c>
      <c r="AN58" s="22">
        <v>1.4713065145647154E-4</v>
      </c>
      <c r="AO58" s="22">
        <v>0</v>
      </c>
      <c r="AP58" s="22">
        <v>0</v>
      </c>
      <c r="AQ58" s="41">
        <f>+VLOOKUP(K58,Seguimiento!$A:$J,9,FALSE)</f>
        <v>1.0299099999999999E-5</v>
      </c>
      <c r="AR58" s="40">
        <f>+VLOOKUP(K58,Seguimiento!$A:$J,10,FALSE)</f>
        <v>1</v>
      </c>
      <c r="AS58" s="20">
        <v>-1</v>
      </c>
      <c r="AT58" s="40">
        <f>+VLOOKUP(K58,Seguimiento!$A:$J,4,FALSE)</f>
        <v>8</v>
      </c>
      <c r="AU58" s="22">
        <v>0</v>
      </c>
      <c r="AV58" s="22">
        <v>0</v>
      </c>
    </row>
    <row r="59" spans="1:48" x14ac:dyDescent="0.2">
      <c r="A59" s="20">
        <v>1</v>
      </c>
      <c r="B59" s="20" t="s">
        <v>37</v>
      </c>
      <c r="C59" s="20">
        <v>3</v>
      </c>
      <c r="D59" s="20" t="s">
        <v>169</v>
      </c>
      <c r="E59" s="20" t="s">
        <v>170</v>
      </c>
      <c r="F59" s="20">
        <v>4</v>
      </c>
      <c r="G59" s="20" t="s">
        <v>180</v>
      </c>
      <c r="H59" s="20" t="s">
        <v>181</v>
      </c>
      <c r="I59" s="20">
        <v>5</v>
      </c>
      <c r="J59" s="20" t="s">
        <v>1961</v>
      </c>
      <c r="K59" s="20" t="s">
        <v>184</v>
      </c>
      <c r="L59" s="20" t="s">
        <v>185</v>
      </c>
      <c r="M59" s="20" t="s">
        <v>44</v>
      </c>
      <c r="N59" s="20">
        <v>-1</v>
      </c>
      <c r="O59" s="20">
        <v>4894</v>
      </c>
      <c r="P59" s="20" t="s">
        <v>45</v>
      </c>
      <c r="Q59" s="19">
        <f>+VLOOKUP(K59,Responsables!$A:$C,3,TRUE)</f>
        <v>751</v>
      </c>
      <c r="R59" s="19" t="str">
        <f>+VLOOKUP(K59,Responsables!$A:$C,2,TRUE)</f>
        <v>Secretaría de Desarrollo Económico</v>
      </c>
      <c r="S59" s="20" t="s">
        <v>46</v>
      </c>
      <c r="T59" s="20" t="s">
        <v>47</v>
      </c>
      <c r="U59" s="20">
        <f>+VLOOKUP(K59,Programación!$A:$F,3,FALSE)</f>
        <v>500</v>
      </c>
      <c r="V59" s="20">
        <f>+VLOOKUP(K59,Programación!$A:$F,4,FALSE)</f>
        <v>1200</v>
      </c>
      <c r="W59" s="20">
        <f>+VLOOKUP(K59,Programación!$A:$F,5,FALSE)</f>
        <v>1500</v>
      </c>
      <c r="X59" s="20">
        <f>+VLOOKUP(K59,Programación!$A:$F,6,FALSE)</f>
        <v>1532</v>
      </c>
      <c r="Y59" s="20">
        <v>662</v>
      </c>
      <c r="Z59" s="20">
        <f>+VLOOKUP(K59,Seguimiento!$A:$C,3,FALSE)</f>
        <v>0</v>
      </c>
      <c r="AA59" s="23">
        <v>0</v>
      </c>
      <c r="AB59" s="22">
        <v>0</v>
      </c>
      <c r="AC59" s="20">
        <v>0.135267674703719</v>
      </c>
      <c r="AD59" s="20">
        <f>+VLOOKUP(K59,Seguimiento!$A:$J,5,FALSE)</f>
        <v>0.135267675</v>
      </c>
      <c r="AE59" s="22">
        <v>0</v>
      </c>
      <c r="AF59" s="22">
        <v>0</v>
      </c>
      <c r="AG59" s="20">
        <v>1.3240000000000001</v>
      </c>
      <c r="AH59" s="20">
        <f>+VLOOKUP(K59,Seguimiento!$A:$J,6,FALSE)</f>
        <v>0</v>
      </c>
      <c r="AI59" s="23">
        <v>0</v>
      </c>
      <c r="AJ59" s="23">
        <v>0</v>
      </c>
      <c r="AK59" s="23">
        <v>0</v>
      </c>
      <c r="AL59" s="20" t="str">
        <f>+VLOOKUP(K59,Seguimiento!$A:$J,7,FALSE)</f>
        <v>Se tiene previsto que en los meses de noviembre y diciembre se alcance el número de personas beneficiadas, una vez cumplida la fase de selección de ganadores asociada al programa de fomento a la industria turistica.</v>
      </c>
      <c r="AM59" s="20">
        <f t="shared" si="0"/>
        <v>0.135267675</v>
      </c>
      <c r="AN59" s="22">
        <v>4.9558627172342643E-4</v>
      </c>
      <c r="AO59" s="22">
        <v>0</v>
      </c>
      <c r="AP59" s="22">
        <v>0</v>
      </c>
      <c r="AQ59" s="41">
        <f>+VLOOKUP(K59,Seguimiento!$A:$J,9,FALSE)</f>
        <v>6.7036800000000002E-5</v>
      </c>
      <c r="AR59" s="40">
        <f>+VLOOKUP(K59,Seguimiento!$A:$J,10,FALSE)</f>
        <v>1</v>
      </c>
      <c r="AS59" s="20">
        <v>662</v>
      </c>
      <c r="AT59" s="40">
        <f>+VLOOKUP(K59,Seguimiento!$A:$J,4,FALSE)</f>
        <v>662</v>
      </c>
      <c r="AU59" s="22">
        <v>0</v>
      </c>
      <c r="AV59" s="22">
        <v>0</v>
      </c>
    </row>
    <row r="60" spans="1:48" x14ac:dyDescent="0.2">
      <c r="A60" s="20">
        <v>1</v>
      </c>
      <c r="B60" s="20" t="s">
        <v>37</v>
      </c>
      <c r="C60" s="20">
        <v>3</v>
      </c>
      <c r="D60" s="20" t="s">
        <v>169</v>
      </c>
      <c r="E60" s="20" t="s">
        <v>170</v>
      </c>
      <c r="F60" s="20"/>
      <c r="G60" s="20"/>
      <c r="H60" s="20"/>
      <c r="I60" s="20">
        <v>14</v>
      </c>
      <c r="J60" s="20" t="s">
        <v>1960</v>
      </c>
      <c r="K60" s="20" t="s">
        <v>239</v>
      </c>
      <c r="L60" s="20" t="s">
        <v>240</v>
      </c>
      <c r="M60" s="20" t="s">
        <v>241</v>
      </c>
      <c r="N60" s="20">
        <v>-2</v>
      </c>
      <c r="O60" s="20">
        <v>500</v>
      </c>
      <c r="P60" s="20" t="s">
        <v>45</v>
      </c>
      <c r="Q60" s="19">
        <f>+VLOOKUP(K60,Responsables!$A:$C,3,TRUE)</f>
        <v>751</v>
      </c>
      <c r="R60" s="19" t="str">
        <f>+VLOOKUP(K60,Responsables!$A:$C,2,TRUE)</f>
        <v>Secretaría de Desarrollo Económico</v>
      </c>
      <c r="S60" s="20" t="s">
        <v>51</v>
      </c>
      <c r="T60" s="20" t="s">
        <v>47</v>
      </c>
      <c r="U60" s="20">
        <f>+VLOOKUP(K60,Programación!$A:$F,3,FALSE)</f>
        <v>-1</v>
      </c>
      <c r="V60" s="20">
        <f>+VLOOKUP(K60,Programación!$A:$F,4,FALSE)</f>
        <v>-1</v>
      </c>
      <c r="W60" s="20">
        <f>+VLOOKUP(K60,Programación!$A:$F,5,FALSE)</f>
        <v>-1</v>
      </c>
      <c r="X60" s="20">
        <f>+VLOOKUP(K60,Programación!$A:$F,6,FALSE)</f>
        <v>-1</v>
      </c>
      <c r="Y60" s="20">
        <v>-1</v>
      </c>
      <c r="Z60" s="20">
        <v>-1</v>
      </c>
      <c r="AA60" s="23">
        <v>0</v>
      </c>
      <c r="AB60" s="22">
        <v>0</v>
      </c>
      <c r="AC60" s="20">
        <v>-1</v>
      </c>
      <c r="AD60" s="20">
        <v>-1</v>
      </c>
      <c r="AE60" s="24">
        <v>0</v>
      </c>
      <c r="AF60" s="22">
        <v>0</v>
      </c>
      <c r="AG60" s="20">
        <v>-1</v>
      </c>
      <c r="AH60" s="20">
        <v>-1</v>
      </c>
      <c r="AI60" s="23">
        <v>0</v>
      </c>
      <c r="AJ60" s="23">
        <v>0</v>
      </c>
      <c r="AK60" s="23">
        <v>0</v>
      </c>
      <c r="AL60" s="20" t="str">
        <f>+VLOOKUP(K60,Seguimiento!$A:$J,7,FALSE)</f>
        <v>Para este indicador no se establece meta en la vigencia 2021</v>
      </c>
      <c r="AM60" s="20">
        <f t="shared" si="0"/>
        <v>-1</v>
      </c>
      <c r="AN60" s="22">
        <v>0</v>
      </c>
      <c r="AO60" s="22">
        <v>0</v>
      </c>
      <c r="AP60" s="22">
        <v>0</v>
      </c>
      <c r="AQ60" s="41">
        <f>+VLOOKUP(K60,Seguimiento!$A:$J,9,FALSE)</f>
        <v>0</v>
      </c>
      <c r="AR60" s="40">
        <f>+VLOOKUP(K60,Seguimiento!$A:$J,10,FALSE)</f>
        <v>0</v>
      </c>
      <c r="AS60" s="20">
        <v>-1</v>
      </c>
      <c r="AT60" s="40">
        <f>+VLOOKUP(K60,Seguimiento!$A:$J,4,FALSE)</f>
        <v>-1</v>
      </c>
      <c r="AU60" s="22">
        <v>0</v>
      </c>
      <c r="AV60" s="22">
        <v>0</v>
      </c>
    </row>
    <row r="61" spans="1:48" x14ac:dyDescent="0.2">
      <c r="A61" s="20">
        <v>1</v>
      </c>
      <c r="B61" s="20" t="s">
        <v>37</v>
      </c>
      <c r="C61" s="20">
        <v>3</v>
      </c>
      <c r="D61" s="20" t="s">
        <v>169</v>
      </c>
      <c r="E61" s="20" t="s">
        <v>170</v>
      </c>
      <c r="F61" s="20">
        <v>6</v>
      </c>
      <c r="G61" s="20" t="s">
        <v>201</v>
      </c>
      <c r="H61" s="20" t="s">
        <v>202</v>
      </c>
      <c r="I61" s="20">
        <v>2</v>
      </c>
      <c r="J61" s="20" t="s">
        <v>1961</v>
      </c>
      <c r="K61" s="20" t="s">
        <v>227</v>
      </c>
      <c r="L61" s="20" t="s">
        <v>228</v>
      </c>
      <c r="M61" s="20" t="s">
        <v>44</v>
      </c>
      <c r="N61" s="20">
        <v>-1</v>
      </c>
      <c r="O61" s="20">
        <v>4</v>
      </c>
      <c r="P61" s="20" t="s">
        <v>45</v>
      </c>
      <c r="Q61" s="19">
        <f>+VLOOKUP(K61,Responsables!$A:$C,3,TRUE)</f>
        <v>751</v>
      </c>
      <c r="R61" s="19" t="str">
        <f>+VLOOKUP(K61,Responsables!$A:$C,2,TRUE)</f>
        <v>Secretaría de Desarrollo Económico</v>
      </c>
      <c r="S61" s="20" t="s">
        <v>51</v>
      </c>
      <c r="T61" s="20" t="s">
        <v>47</v>
      </c>
      <c r="U61" s="20">
        <f>+VLOOKUP(K61,Programación!$A:$F,3,FALSE)</f>
        <v>1</v>
      </c>
      <c r="V61" s="20">
        <f>+VLOOKUP(K61,Programación!$A:$F,4,FALSE)</f>
        <v>2</v>
      </c>
      <c r="W61" s="20">
        <f>+VLOOKUP(K61,Programación!$A:$F,5,FALSE)</f>
        <v>3</v>
      </c>
      <c r="X61" s="20">
        <f>+VLOOKUP(K61,Programación!$A:$F,6,FALSE)</f>
        <v>4</v>
      </c>
      <c r="Y61" s="20">
        <v>1</v>
      </c>
      <c r="Z61" s="20">
        <f>+VLOOKUP(K61,Seguimiento!$A:$C,3,FALSE)</f>
        <v>1</v>
      </c>
      <c r="AA61" s="23">
        <v>0</v>
      </c>
      <c r="AB61" s="22">
        <v>0</v>
      </c>
      <c r="AC61" s="20">
        <v>0.25</v>
      </c>
      <c r="AD61" s="20">
        <f>+VLOOKUP(K61,Seguimiento!$A:$J,5,FALSE)</f>
        <v>0.25</v>
      </c>
      <c r="AE61" s="22">
        <v>0</v>
      </c>
      <c r="AF61" s="22">
        <v>0</v>
      </c>
      <c r="AG61" s="20">
        <v>1</v>
      </c>
      <c r="AH61" s="20">
        <f>+VLOOKUP(K61,Seguimiento!$A:$J,6,FALSE)</f>
        <v>0.5</v>
      </c>
      <c r="AI61" s="23">
        <v>0</v>
      </c>
      <c r="AJ61" s="23">
        <v>0</v>
      </c>
      <c r="AK61" s="23">
        <v>0</v>
      </c>
      <c r="AL61" s="20" t="str">
        <f>+VLOOKUP(K61,Seguimiento!$A:$J,7,FALSE)</f>
        <v>Debido a los tiempos estipulados dentro la contratacion por convocatoria publica, se estima que la nueva linea de credito sea implementada en el mes de Agosto. El avance reportado corresponde a la implementacion de la linea de credito Medellin Responde en la vigencia 2020.</v>
      </c>
      <c r="AM61" s="20">
        <f t="shared" si="0"/>
        <v>0.25</v>
      </c>
      <c r="AN61" s="22">
        <v>8.4532749657069515E-4</v>
      </c>
      <c r="AO61" s="22">
        <v>0</v>
      </c>
      <c r="AP61" s="22">
        <v>0</v>
      </c>
      <c r="AQ61" s="41">
        <f>+VLOOKUP(K61,Seguimiento!$A:$J,9,FALSE)</f>
        <v>2.11332E-4</v>
      </c>
      <c r="AR61" s="40">
        <f>+VLOOKUP(K61,Seguimiento!$A:$J,10,FALSE)</f>
        <v>2</v>
      </c>
      <c r="AS61" s="20">
        <v>1</v>
      </c>
      <c r="AT61" s="40">
        <f>+VLOOKUP(K61,Seguimiento!$A:$J,4,FALSE)</f>
        <v>1</v>
      </c>
      <c r="AU61" s="22">
        <v>0</v>
      </c>
      <c r="AV61" s="22">
        <v>0</v>
      </c>
    </row>
    <row r="62" spans="1:48" x14ac:dyDescent="0.2">
      <c r="A62" s="20">
        <v>1</v>
      </c>
      <c r="B62" s="20" t="s">
        <v>37</v>
      </c>
      <c r="C62" s="20">
        <v>3</v>
      </c>
      <c r="D62" s="20" t="s">
        <v>169</v>
      </c>
      <c r="E62" s="20" t="s">
        <v>170</v>
      </c>
      <c r="F62" s="20">
        <v>4</v>
      </c>
      <c r="G62" s="20" t="s">
        <v>180</v>
      </c>
      <c r="H62" s="20" t="s">
        <v>181</v>
      </c>
      <c r="I62" s="20">
        <v>4</v>
      </c>
      <c r="J62" s="20" t="s">
        <v>1961</v>
      </c>
      <c r="K62" s="20" t="s">
        <v>186</v>
      </c>
      <c r="L62" s="20" t="s">
        <v>187</v>
      </c>
      <c r="M62" s="20" t="s">
        <v>50</v>
      </c>
      <c r="N62" s="20">
        <v>-1</v>
      </c>
      <c r="O62" s="20">
        <v>100</v>
      </c>
      <c r="P62" s="20" t="s">
        <v>188</v>
      </c>
      <c r="Q62" s="19">
        <f>+VLOOKUP(K62,Responsables!$A:$C,3,TRUE)</f>
        <v>749</v>
      </c>
      <c r="R62" s="19" t="str">
        <f>+VLOOKUP(K62,Responsables!$A:$C,2,TRUE)</f>
        <v>Plaza Mayor</v>
      </c>
      <c r="S62" s="20" t="s">
        <v>46</v>
      </c>
      <c r="T62" s="20" t="s">
        <v>47</v>
      </c>
      <c r="U62" s="20">
        <f>+VLOOKUP(K62,Programación!$A:$F,3,FALSE)</f>
        <v>0</v>
      </c>
      <c r="V62" s="20">
        <f>+VLOOKUP(K62,Programación!$A:$F,4,FALSE)</f>
        <v>50</v>
      </c>
      <c r="W62" s="20">
        <f>+VLOOKUP(K62,Programación!$A:$F,5,FALSE)</f>
        <v>50</v>
      </c>
      <c r="X62" s="20">
        <f>+VLOOKUP(K62,Programación!$A:$F,6,FALSE)</f>
        <v>0</v>
      </c>
      <c r="Y62" s="20">
        <v>-1</v>
      </c>
      <c r="Z62" s="20">
        <f>+VLOOKUP(K62,Seguimiento!$A:$C,3,FALSE)</f>
        <v>0</v>
      </c>
      <c r="AA62" s="23">
        <v>0</v>
      </c>
      <c r="AB62" s="22">
        <v>0</v>
      </c>
      <c r="AC62" s="20">
        <v>-1</v>
      </c>
      <c r="AD62" s="20">
        <f>+VLOOKUP(K62,Seguimiento!$A:$J,5,FALSE)</f>
        <v>0</v>
      </c>
      <c r="AE62" s="22">
        <v>0</v>
      </c>
      <c r="AF62" s="22">
        <v>0</v>
      </c>
      <c r="AG62" s="20">
        <v>-1</v>
      </c>
      <c r="AH62" s="20">
        <f>+VLOOKUP(K62,Seguimiento!$A:$J,6,FALSE)</f>
        <v>0</v>
      </c>
      <c r="AI62" s="23">
        <v>0</v>
      </c>
      <c r="AJ62" s="23">
        <v>0</v>
      </c>
      <c r="AK62" s="23">
        <v>0</v>
      </c>
      <c r="AL62" s="20" t="str">
        <f>+VLOOKUP(K62,Seguimiento!$A:$J,7,FALSE)</f>
        <v>El proyecto se encuentra formulado y a la espera de la asignación de los recursos para ser ejecutado y así avanzar en las metas establecidas.</v>
      </c>
      <c r="AM62" s="20">
        <f t="shared" si="0"/>
        <v>0</v>
      </c>
      <c r="AN62" s="22">
        <v>8.1699346405228766E-5</v>
      </c>
      <c r="AO62" s="22">
        <v>0</v>
      </c>
      <c r="AP62" s="22">
        <v>0</v>
      </c>
      <c r="AQ62" s="41">
        <f>+VLOOKUP(K62,Seguimiento!$A:$J,9,FALSE)</f>
        <v>0</v>
      </c>
      <c r="AR62" s="40">
        <f>+VLOOKUP(K62,Seguimiento!$A:$J,10,FALSE)</f>
        <v>1</v>
      </c>
      <c r="AS62" s="20">
        <v>-1</v>
      </c>
      <c r="AT62" s="40">
        <f>+VLOOKUP(K62,Seguimiento!$A:$J,4,FALSE)</f>
        <v>0</v>
      </c>
      <c r="AU62" s="22">
        <v>0</v>
      </c>
      <c r="AV62" s="22">
        <v>0</v>
      </c>
    </row>
    <row r="63" spans="1:48" x14ac:dyDescent="0.2">
      <c r="A63" s="20">
        <v>1</v>
      </c>
      <c r="B63" s="20" t="s">
        <v>37</v>
      </c>
      <c r="C63" s="20">
        <v>3</v>
      </c>
      <c r="D63" s="20" t="s">
        <v>169</v>
      </c>
      <c r="E63" s="20" t="s">
        <v>170</v>
      </c>
      <c r="F63" s="20">
        <v>4</v>
      </c>
      <c r="G63" s="20" t="s">
        <v>180</v>
      </c>
      <c r="H63" s="20" t="s">
        <v>181</v>
      </c>
      <c r="I63" s="20">
        <v>2</v>
      </c>
      <c r="J63" s="20" t="s">
        <v>1961</v>
      </c>
      <c r="K63" s="20" t="s">
        <v>206</v>
      </c>
      <c r="L63" s="20" t="s">
        <v>207</v>
      </c>
      <c r="M63" s="20" t="s">
        <v>44</v>
      </c>
      <c r="N63" s="20">
        <v>-1</v>
      </c>
      <c r="O63" s="20">
        <v>1000</v>
      </c>
      <c r="P63" s="20" t="s">
        <v>45</v>
      </c>
      <c r="Q63" s="19">
        <f>+VLOOKUP(K63,Responsables!$A:$C,3,TRUE)</f>
        <v>751</v>
      </c>
      <c r="R63" s="19" t="str">
        <f>+VLOOKUP(K63,Responsables!$A:$C,2,TRUE)</f>
        <v>Secretaría de Desarrollo Económico</v>
      </c>
      <c r="S63" s="20" t="s">
        <v>46</v>
      </c>
      <c r="T63" s="20" t="s">
        <v>47</v>
      </c>
      <c r="U63" s="20">
        <f>+VLOOKUP(K63,Programación!$A:$F,3,FALSE)</f>
        <v>10</v>
      </c>
      <c r="V63" s="20">
        <f>+VLOOKUP(K63,Programación!$A:$F,4,FALSE)</f>
        <v>200</v>
      </c>
      <c r="W63" s="20">
        <f>+VLOOKUP(K63,Programación!$A:$F,5,FALSE)</f>
        <v>300</v>
      </c>
      <c r="X63" s="20">
        <f>+VLOOKUP(K63,Programación!$A:$F,6,FALSE)</f>
        <v>353</v>
      </c>
      <c r="Y63" s="20">
        <v>147</v>
      </c>
      <c r="Z63" s="20">
        <f>+VLOOKUP(K63,Seguimiento!$A:$C,3,FALSE)</f>
        <v>46</v>
      </c>
      <c r="AA63" s="23">
        <v>0</v>
      </c>
      <c r="AB63" s="22">
        <v>0</v>
      </c>
      <c r="AC63" s="20">
        <v>0.14699999999999999</v>
      </c>
      <c r="AD63" s="20">
        <f>+VLOOKUP(K63,Seguimiento!$A:$J,5,FALSE)</f>
        <v>0.193</v>
      </c>
      <c r="AE63" s="22">
        <v>0</v>
      </c>
      <c r="AF63" s="22">
        <v>0</v>
      </c>
      <c r="AG63" s="20">
        <v>14.7</v>
      </c>
      <c r="AH63" s="20">
        <f>+VLOOKUP(K63,Seguimiento!$A:$J,6,FALSE)</f>
        <v>0.23</v>
      </c>
      <c r="AI63" s="23">
        <v>0</v>
      </c>
      <c r="AJ63" s="23">
        <v>0</v>
      </c>
      <c r="AK63" s="23">
        <v>0</v>
      </c>
      <c r="AL63" s="20" t="str">
        <f>+VLOOKUP(K63,Seguimiento!$A:$J,7,FALSE)</f>
        <v>Se registran entre otras, las empresas acompañadas por el equipo técnico de la subsecretaría de Turismo, en su vinculación a la plataforma Visit- Medellín.</v>
      </c>
      <c r="AM63" s="20">
        <f t="shared" si="0"/>
        <v>0.193</v>
      </c>
      <c r="AN63" s="22">
        <v>5.5776258017566972E-4</v>
      </c>
      <c r="AO63" s="22">
        <v>0</v>
      </c>
      <c r="AP63" s="22">
        <v>0</v>
      </c>
      <c r="AQ63" s="41">
        <f>+VLOOKUP(K63,Seguimiento!$A:$J,9,FALSE)</f>
        <v>8.1991100000000002E-5</v>
      </c>
      <c r="AR63" s="40">
        <f>+VLOOKUP(K63,Seguimiento!$A:$J,10,FALSE)</f>
        <v>1</v>
      </c>
      <c r="AS63" s="20">
        <v>147</v>
      </c>
      <c r="AT63" s="40">
        <f>+VLOOKUP(K63,Seguimiento!$A:$J,4,FALSE)</f>
        <v>193</v>
      </c>
      <c r="AU63" s="22">
        <v>0</v>
      </c>
      <c r="AV63" s="22">
        <v>0</v>
      </c>
    </row>
    <row r="64" spans="1:48" x14ac:dyDescent="0.2">
      <c r="A64" s="20">
        <v>1</v>
      </c>
      <c r="B64" s="20" t="s">
        <v>37</v>
      </c>
      <c r="C64" s="20">
        <v>3</v>
      </c>
      <c r="D64" s="20" t="s">
        <v>169</v>
      </c>
      <c r="E64" s="20" t="s">
        <v>170</v>
      </c>
      <c r="F64" s="20">
        <v>4</v>
      </c>
      <c r="G64" s="20" t="s">
        <v>180</v>
      </c>
      <c r="H64" s="20" t="s">
        <v>181</v>
      </c>
      <c r="I64" s="20">
        <v>6</v>
      </c>
      <c r="J64" s="20" t="s">
        <v>1961</v>
      </c>
      <c r="K64" s="20" t="s">
        <v>182</v>
      </c>
      <c r="L64" s="20" t="s">
        <v>183</v>
      </c>
      <c r="M64" s="20" t="s">
        <v>44</v>
      </c>
      <c r="N64" s="20">
        <v>-1</v>
      </c>
      <c r="O64" s="20">
        <v>90</v>
      </c>
      <c r="P64" s="20" t="s">
        <v>45</v>
      </c>
      <c r="Q64" s="19">
        <f>+VLOOKUP(K64,Responsables!$A:$C,3,TRUE)</f>
        <v>751</v>
      </c>
      <c r="R64" s="19" t="str">
        <f>+VLOOKUP(K64,Responsables!$A:$C,2,TRUE)</f>
        <v>Secretaría de Desarrollo Económico</v>
      </c>
      <c r="S64" s="20" t="s">
        <v>46</v>
      </c>
      <c r="T64" s="20" t="s">
        <v>47</v>
      </c>
      <c r="U64" s="20">
        <f>+VLOOKUP(K64,Programación!$A:$F,3,FALSE)</f>
        <v>10</v>
      </c>
      <c r="V64" s="20">
        <f>+VLOOKUP(K64,Programación!$A:$F,4,FALSE)</f>
        <v>40</v>
      </c>
      <c r="W64" s="20">
        <f>+VLOOKUP(K64,Programación!$A:$F,5,FALSE)</f>
        <v>26</v>
      </c>
      <c r="X64" s="20">
        <f>+VLOOKUP(K64,Programación!$A:$F,6,FALSE)</f>
        <v>10</v>
      </c>
      <c r="Y64" s="20">
        <v>14</v>
      </c>
      <c r="Z64" s="20">
        <f>+VLOOKUP(K64,Seguimiento!$A:$C,3,FALSE)</f>
        <v>0</v>
      </c>
      <c r="AA64" s="23">
        <v>0</v>
      </c>
      <c r="AB64" s="22">
        <v>0</v>
      </c>
      <c r="AC64" s="20">
        <v>0.155555555555556</v>
      </c>
      <c r="AD64" s="20">
        <f>+VLOOKUP(K64,Seguimiento!$A:$J,5,FALSE)</f>
        <v>0.15555555600000001</v>
      </c>
      <c r="AE64" s="22">
        <v>0</v>
      </c>
      <c r="AF64" s="22">
        <v>0</v>
      </c>
      <c r="AG64" s="20">
        <v>1.4</v>
      </c>
      <c r="AH64" s="20">
        <f>+VLOOKUP(K64,Seguimiento!$A:$J,6,FALSE)</f>
        <v>0</v>
      </c>
      <c r="AI64" s="23">
        <v>0</v>
      </c>
      <c r="AJ64" s="23">
        <v>0</v>
      </c>
      <c r="AK64" s="23">
        <v>0</v>
      </c>
      <c r="AL64" s="20" t="str">
        <f>+VLOOKUP(K64,Seguimiento!$A:$J,7,FALSE)</f>
        <v>Se tiene previsto que en los meses de noviembre y diciembre se alcance el número de personas beneficiadas, una vez cumplida la fase de selección de ganadores asociada al programa de fomento a la industria turistica.</v>
      </c>
      <c r="AM64" s="20">
        <f t="shared" si="0"/>
        <v>0.15555555600000001</v>
      </c>
      <c r="AN64" s="22">
        <v>1.7575684741639021E-4</v>
      </c>
      <c r="AO64" s="22">
        <v>0</v>
      </c>
      <c r="AP64" s="22">
        <v>0</v>
      </c>
      <c r="AQ64" s="41">
        <f>+VLOOKUP(K64,Seguimiento!$A:$J,9,FALSE)</f>
        <v>2.7339999999999999E-5</v>
      </c>
      <c r="AR64" s="40">
        <f>+VLOOKUP(K64,Seguimiento!$A:$J,10,FALSE)</f>
        <v>1</v>
      </c>
      <c r="AS64" s="20">
        <v>14</v>
      </c>
      <c r="AT64" s="40">
        <f>+VLOOKUP(K64,Seguimiento!$A:$J,4,FALSE)</f>
        <v>14</v>
      </c>
      <c r="AU64" s="22">
        <v>0</v>
      </c>
      <c r="AV64" s="22">
        <v>0</v>
      </c>
    </row>
    <row r="65" spans="1:48" x14ac:dyDescent="0.2">
      <c r="A65" s="20">
        <v>1</v>
      </c>
      <c r="B65" s="20" t="s">
        <v>37</v>
      </c>
      <c r="C65" s="20">
        <v>3</v>
      </c>
      <c r="D65" s="20" t="s">
        <v>169</v>
      </c>
      <c r="E65" s="20" t="s">
        <v>170</v>
      </c>
      <c r="F65" s="20"/>
      <c r="G65" s="20"/>
      <c r="H65" s="20"/>
      <c r="I65" s="20">
        <v>10</v>
      </c>
      <c r="J65" s="20" t="s">
        <v>1960</v>
      </c>
      <c r="K65" s="20" t="s">
        <v>276</v>
      </c>
      <c r="L65" s="20" t="s">
        <v>277</v>
      </c>
      <c r="M65" s="20" t="s">
        <v>50</v>
      </c>
      <c r="N65" s="20">
        <v>32</v>
      </c>
      <c r="O65" s="20">
        <v>33</v>
      </c>
      <c r="P65" s="20" t="s">
        <v>83</v>
      </c>
      <c r="Q65" s="19">
        <f>+VLOOKUP(K65,Responsables!$A:$C,3,TRUE)</f>
        <v>754</v>
      </c>
      <c r="R65" s="19" t="str">
        <f>+VLOOKUP(K65,Responsables!$A:$C,2,TRUE)</f>
        <v>Ruta N</v>
      </c>
      <c r="S65" s="20" t="s">
        <v>70</v>
      </c>
      <c r="T65" s="20" t="s">
        <v>47</v>
      </c>
      <c r="U65" s="20">
        <f>+VLOOKUP(K65,Programación!$A:$F,3,FALSE)</f>
        <v>33</v>
      </c>
      <c r="V65" s="20">
        <f>+VLOOKUP(K65,Programación!$A:$F,4,FALSE)</f>
        <v>33</v>
      </c>
      <c r="W65" s="20">
        <f>+VLOOKUP(K65,Programación!$A:$F,5,FALSE)</f>
        <v>33</v>
      </c>
      <c r="X65" s="20">
        <f>+VLOOKUP(K65,Programación!$A:$F,6,FALSE)</f>
        <v>33</v>
      </c>
      <c r="Y65" s="20">
        <v>32</v>
      </c>
      <c r="Z65" s="20">
        <f>+VLOOKUP(K65,Seguimiento!$A:$C,3,FALSE)</f>
        <v>11.25</v>
      </c>
      <c r="AA65" s="23">
        <v>0</v>
      </c>
      <c r="AB65" s="22">
        <v>0</v>
      </c>
      <c r="AC65" s="20">
        <v>0.24242424242424199</v>
      </c>
      <c r="AD65" s="20">
        <f>+VLOOKUP(K65,Seguimiento!$A:$J,5,FALSE)</f>
        <v>0.28503787899999999</v>
      </c>
      <c r="AE65" s="24">
        <v>0</v>
      </c>
      <c r="AF65" s="22">
        <v>0</v>
      </c>
      <c r="AG65" s="20">
        <v>0.96969696969696995</v>
      </c>
      <c r="AH65" s="20">
        <f>+VLOOKUP(K65,Seguimiento!$A:$J,6,FALSE)</f>
        <v>0.17045454500000001</v>
      </c>
      <c r="AI65" s="23">
        <v>0</v>
      </c>
      <c r="AJ65" s="23">
        <v>0</v>
      </c>
      <c r="AK65" s="23">
        <v>0</v>
      </c>
      <c r="AL65" s="20" t="str">
        <f>+VLOOKUP(K65,Seguimiento!$A:$J,7,FALSE)</f>
        <v>El valor  reportado es producto de mediciones macroeconómica que se reportan cada 6 meses. Por contexto de pandemia se proyectaron estas metas de manera modesta, sin embargo según las mediciones para los periodos correspondientes tuvieron mejor desempeño del esperado. Es importante mencionar que estos indicadores pueden variar pues dependen de mediciones macroeconómicas.</v>
      </c>
      <c r="AM65" s="20">
        <f t="shared" si="0"/>
        <v>0.28503787899999999</v>
      </c>
      <c r="AN65" s="22">
        <v>0</v>
      </c>
      <c r="AO65" s="22">
        <v>0</v>
      </c>
      <c r="AP65" s="22">
        <v>0</v>
      </c>
      <c r="AQ65" s="41">
        <f>+VLOOKUP(K65,Seguimiento!$A:$J,9,FALSE)</f>
        <v>0</v>
      </c>
      <c r="AR65" s="40">
        <f>+VLOOKUP(K65,Seguimiento!$A:$J,10,FALSE)</f>
        <v>2</v>
      </c>
      <c r="AS65" s="20">
        <v>32</v>
      </c>
      <c r="AT65" s="40">
        <f>+VLOOKUP(K65,Seguimiento!$A:$J,4,FALSE)</f>
        <v>11.25</v>
      </c>
      <c r="AU65" s="22">
        <v>0</v>
      </c>
      <c r="AV65" s="22">
        <v>0</v>
      </c>
    </row>
    <row r="66" spans="1:48" x14ac:dyDescent="0.2">
      <c r="A66" s="20">
        <v>1</v>
      </c>
      <c r="B66" s="20" t="s">
        <v>37</v>
      </c>
      <c r="C66" s="20">
        <v>3</v>
      </c>
      <c r="D66" s="20" t="s">
        <v>169</v>
      </c>
      <c r="E66" s="20" t="s">
        <v>170</v>
      </c>
      <c r="F66" s="20">
        <v>5</v>
      </c>
      <c r="G66" s="20" t="s">
        <v>176</v>
      </c>
      <c r="H66" s="20" t="s">
        <v>177</v>
      </c>
      <c r="I66" s="20">
        <v>9</v>
      </c>
      <c r="J66" s="20" t="s">
        <v>1961</v>
      </c>
      <c r="K66" s="20" t="s">
        <v>219</v>
      </c>
      <c r="L66" s="20" t="s">
        <v>220</v>
      </c>
      <c r="M66" s="20" t="s">
        <v>50</v>
      </c>
      <c r="N66" s="20">
        <v>-2</v>
      </c>
      <c r="O66" s="20">
        <v>80</v>
      </c>
      <c r="P66" s="20" t="s">
        <v>221</v>
      </c>
      <c r="Q66" s="19">
        <f>+VLOOKUP(K66,Responsables!$A:$C,3,TRUE)</f>
        <v>741</v>
      </c>
      <c r="R66" s="19" t="str">
        <f>+VLOOKUP(K66,Responsables!$A:$C,2,TRUE)</f>
        <v>Secretaría de Infraestructura Física</v>
      </c>
      <c r="S66" s="20" t="s">
        <v>51</v>
      </c>
      <c r="T66" s="20" t="s">
        <v>47</v>
      </c>
      <c r="U66" s="20">
        <f>+VLOOKUP(K66,Programación!$A:$F,3,FALSE)</f>
        <v>0</v>
      </c>
      <c r="V66" s="20">
        <f>+VLOOKUP(K66,Programación!$A:$F,4,FALSE)</f>
        <v>0</v>
      </c>
      <c r="W66" s="20">
        <f>+VLOOKUP(K66,Programación!$A:$F,5,FALSE)</f>
        <v>50</v>
      </c>
      <c r="X66" s="20">
        <f>+VLOOKUP(K66,Programación!$A:$F,6,FALSE)</f>
        <v>80</v>
      </c>
      <c r="Y66" s="20">
        <v>0</v>
      </c>
      <c r="Z66" s="20">
        <f>+VLOOKUP(K66,Seguimiento!$A:$C,3,FALSE)</f>
        <v>0</v>
      </c>
      <c r="AA66" s="23">
        <v>0</v>
      </c>
      <c r="AB66" s="22">
        <v>0</v>
      </c>
      <c r="AC66" s="20">
        <v>0</v>
      </c>
      <c r="AD66" s="20">
        <f>+VLOOKUP(K66,Seguimiento!$A:$J,5,FALSE)</f>
        <v>0</v>
      </c>
      <c r="AE66" s="22">
        <v>0</v>
      </c>
      <c r="AF66" s="22">
        <v>0</v>
      </c>
      <c r="AG66" s="20">
        <v>-1</v>
      </c>
      <c r="AH66" s="20">
        <v>-1</v>
      </c>
      <c r="AI66" s="23">
        <v>0</v>
      </c>
      <c r="AJ66" s="23">
        <v>0</v>
      </c>
      <c r="AK66" s="23">
        <v>0</v>
      </c>
      <c r="AL66" s="20" t="str">
        <f>+VLOOKUP(K66,Seguimiento!$A:$J,7,FALSE)</f>
        <v>Se encuentra en proceso de análisis para definir alcances y requerimientos.</v>
      </c>
      <c r="AM66" s="20">
        <f t="shared" si="0"/>
        <v>0</v>
      </c>
      <c r="AN66" s="22">
        <v>8.1699346405228766E-5</v>
      </c>
      <c r="AO66" s="22">
        <v>0</v>
      </c>
      <c r="AP66" s="22">
        <v>0</v>
      </c>
      <c r="AQ66" s="41">
        <f>+VLOOKUP(K66,Seguimiento!$A:$J,9,FALSE)</f>
        <v>0</v>
      </c>
      <c r="AR66" s="40">
        <f>+VLOOKUP(K66,Seguimiento!$A:$J,10,FALSE)</f>
        <v>0</v>
      </c>
      <c r="AS66" s="20">
        <v>0</v>
      </c>
      <c r="AT66" s="40">
        <f>+VLOOKUP(K66,Seguimiento!$A:$J,4,FALSE)</f>
        <v>0</v>
      </c>
      <c r="AU66" s="22">
        <v>0</v>
      </c>
      <c r="AV66" s="22">
        <v>0</v>
      </c>
    </row>
    <row r="67" spans="1:48" x14ac:dyDescent="0.2">
      <c r="A67" s="20">
        <v>1</v>
      </c>
      <c r="B67" s="20" t="s">
        <v>37</v>
      </c>
      <c r="C67" s="20">
        <v>3</v>
      </c>
      <c r="D67" s="20" t="s">
        <v>169</v>
      </c>
      <c r="E67" s="20" t="s">
        <v>170</v>
      </c>
      <c r="F67" s="20">
        <v>2</v>
      </c>
      <c r="G67" s="20" t="s">
        <v>242</v>
      </c>
      <c r="H67" s="20" t="s">
        <v>243</v>
      </c>
      <c r="I67" s="20">
        <v>3</v>
      </c>
      <c r="J67" s="20" t="s">
        <v>1961</v>
      </c>
      <c r="K67" s="20" t="s">
        <v>244</v>
      </c>
      <c r="L67" s="20" t="s">
        <v>245</v>
      </c>
      <c r="M67" s="20" t="s">
        <v>50</v>
      </c>
      <c r="N67" s="20">
        <v>-1</v>
      </c>
      <c r="O67" s="20">
        <v>100</v>
      </c>
      <c r="P67" s="20" t="s">
        <v>175</v>
      </c>
      <c r="Q67" s="19">
        <f>+VLOOKUP(K67,Responsables!$A:$C,3,TRUE)</f>
        <v>951</v>
      </c>
      <c r="R67" s="19" t="str">
        <f>+VLOOKUP(K67,Responsables!$A:$C,2,TRUE)</f>
        <v>Agencia de Cooperación e Inversión de Medellín y el Área Metropolitana - ACI Medellín</v>
      </c>
      <c r="S67" s="20" t="s">
        <v>46</v>
      </c>
      <c r="T67" s="20" t="s">
        <v>47</v>
      </c>
      <c r="U67" s="20">
        <f>+VLOOKUP(K67,Programación!$A:$F,3,FALSE)</f>
        <v>10</v>
      </c>
      <c r="V67" s="20">
        <f>+VLOOKUP(K67,Programación!$A:$F,4,FALSE)</f>
        <v>35</v>
      </c>
      <c r="W67" s="20">
        <f>+VLOOKUP(K67,Programación!$A:$F,5,FALSE)</f>
        <v>35</v>
      </c>
      <c r="X67" s="20">
        <f>+VLOOKUP(K67,Programación!$A:$F,6,FALSE)</f>
        <v>20</v>
      </c>
      <c r="Y67" s="20">
        <v>10</v>
      </c>
      <c r="Z67" s="20">
        <f>+VLOOKUP(K67,Seguimiento!$A:$C,3,FALSE)</f>
        <v>18</v>
      </c>
      <c r="AA67" s="23">
        <v>0</v>
      </c>
      <c r="AB67" s="22">
        <v>0</v>
      </c>
      <c r="AC67" s="20">
        <v>0.1</v>
      </c>
      <c r="AD67" s="20">
        <f>+VLOOKUP(K67,Seguimiento!$A:$J,5,FALSE)</f>
        <v>0.28000000000000003</v>
      </c>
      <c r="AE67" s="22">
        <v>0</v>
      </c>
      <c r="AF67" s="22">
        <v>0</v>
      </c>
      <c r="AG67" s="20">
        <v>1</v>
      </c>
      <c r="AH67" s="20">
        <f>+VLOOKUP(K67,Seguimiento!$A:$J,6,FALSE)</f>
        <v>0.514285714</v>
      </c>
      <c r="AI67" s="23">
        <v>0</v>
      </c>
      <c r="AJ67" s="23">
        <v>0</v>
      </c>
      <c r="AK67" s="23">
        <v>0</v>
      </c>
      <c r="AL67" s="20" t="str">
        <f>+VLOOKUP(K67,Seguimiento!$A:$J,7,FALSE)</f>
        <v>Los resultados obtenidos están acordes con el cronograma y planificación definida por la ACI- Medellín para el segundo semestre del año 2021.</v>
      </c>
      <c r="AM67" s="20">
        <f t="shared" ref="AM67:AM130" si="1">+AD67</f>
        <v>0.28000000000000003</v>
      </c>
      <c r="AN67" s="22">
        <v>4.2606551010648103E-4</v>
      </c>
      <c r="AO67" s="22">
        <v>0</v>
      </c>
      <c r="AP67" s="22">
        <v>0</v>
      </c>
      <c r="AQ67" s="41">
        <f>+VLOOKUP(K67,Seguimiento!$A:$J,9,FALSE)</f>
        <v>4.26066E-5</v>
      </c>
      <c r="AR67" s="40">
        <f>+VLOOKUP(K67,Seguimiento!$A:$J,10,FALSE)</f>
        <v>2</v>
      </c>
      <c r="AS67" s="20">
        <v>10</v>
      </c>
      <c r="AT67" s="40">
        <f>+VLOOKUP(K67,Seguimiento!$A:$J,4,FALSE)</f>
        <v>28</v>
      </c>
      <c r="AU67" s="22">
        <v>0</v>
      </c>
      <c r="AV67" s="22">
        <v>0</v>
      </c>
    </row>
    <row r="68" spans="1:48" x14ac:dyDescent="0.2">
      <c r="A68" s="20">
        <v>1</v>
      </c>
      <c r="B68" s="20" t="s">
        <v>37</v>
      </c>
      <c r="C68" s="20">
        <v>3</v>
      </c>
      <c r="D68" s="20" t="s">
        <v>169</v>
      </c>
      <c r="E68" s="20" t="s">
        <v>170</v>
      </c>
      <c r="F68" s="20"/>
      <c r="G68" s="20"/>
      <c r="H68" s="20"/>
      <c r="I68" s="20">
        <v>7</v>
      </c>
      <c r="J68" s="20" t="s">
        <v>1960</v>
      </c>
      <c r="K68" s="20" t="s">
        <v>253</v>
      </c>
      <c r="L68" s="20" t="s">
        <v>254</v>
      </c>
      <c r="M68" s="20" t="s">
        <v>44</v>
      </c>
      <c r="N68" s="20">
        <v>-2</v>
      </c>
      <c r="O68" s="20">
        <v>1800</v>
      </c>
      <c r="P68" s="20" t="s">
        <v>45</v>
      </c>
      <c r="Q68" s="19">
        <f>+VLOOKUP(K68,Responsables!$A:$C,3,TRUE)</f>
        <v>751</v>
      </c>
      <c r="R68" s="19" t="str">
        <f>+VLOOKUP(K68,Responsables!$A:$C,2,TRUE)</f>
        <v>Secretaría de Desarrollo Económico</v>
      </c>
      <c r="S68" s="20" t="s">
        <v>46</v>
      </c>
      <c r="T68" s="20" t="s">
        <v>47</v>
      </c>
      <c r="U68" s="20">
        <f>+VLOOKUP(K68,Programación!$A:$F,3,FALSE)</f>
        <v>420</v>
      </c>
      <c r="V68" s="20">
        <f>+VLOOKUP(K68,Programación!$A:$F,4,FALSE)</f>
        <v>460</v>
      </c>
      <c r="W68" s="20">
        <f>+VLOOKUP(K68,Programación!$A:$F,5,FALSE)</f>
        <v>460</v>
      </c>
      <c r="X68" s="20">
        <f>+VLOOKUP(K68,Programación!$A:$F,6,FALSE)</f>
        <v>460</v>
      </c>
      <c r="Y68" s="20">
        <v>420</v>
      </c>
      <c r="Z68" s="20">
        <f>+VLOOKUP(K68,Seguimiento!$A:$C,3,FALSE)</f>
        <v>255</v>
      </c>
      <c r="AA68" s="23">
        <v>0</v>
      </c>
      <c r="AB68" s="22">
        <v>0</v>
      </c>
      <c r="AC68" s="20">
        <v>0.233333333333333</v>
      </c>
      <c r="AD68" s="20">
        <f>+VLOOKUP(K68,Seguimiento!$A:$J,5,FALSE)</f>
        <v>0.375</v>
      </c>
      <c r="AE68" s="24">
        <v>0</v>
      </c>
      <c r="AF68" s="22">
        <v>0</v>
      </c>
      <c r="AG68" s="20">
        <v>1</v>
      </c>
      <c r="AH68" s="20">
        <f>+VLOOKUP(K68,Seguimiento!$A:$J,6,FALSE)</f>
        <v>0.55434782599999999</v>
      </c>
      <c r="AI68" s="23">
        <v>0</v>
      </c>
      <c r="AJ68" s="23">
        <v>0</v>
      </c>
      <c r="AK68" s="23">
        <v>0</v>
      </c>
      <c r="AL68" s="20" t="str">
        <f>+VLOOKUP(K68,Seguimiento!$A:$J,7,FALSE)</f>
        <v>Para el mes  de junio se reportan: 70 empresas de encadenamiento productivo 102 de enplanta 14 de desarrollo de proveedores 22 de gestion  de innovacion</v>
      </c>
      <c r="AM68" s="20">
        <f t="shared" si="1"/>
        <v>0.375</v>
      </c>
      <c r="AN68" s="22">
        <v>0</v>
      </c>
      <c r="AO68" s="22">
        <v>0</v>
      </c>
      <c r="AP68" s="22">
        <v>0</v>
      </c>
      <c r="AQ68" s="41">
        <f>+VLOOKUP(K68,Seguimiento!$A:$J,9,FALSE)</f>
        <v>0</v>
      </c>
      <c r="AR68" s="40">
        <f>+VLOOKUP(K68,Seguimiento!$A:$J,10,FALSE)</f>
        <v>3</v>
      </c>
      <c r="AS68" s="20">
        <v>420</v>
      </c>
      <c r="AT68" s="40">
        <f>+VLOOKUP(K68,Seguimiento!$A:$J,4,FALSE)</f>
        <v>675</v>
      </c>
      <c r="AU68" s="22">
        <v>0</v>
      </c>
      <c r="AV68" s="22">
        <v>0</v>
      </c>
    </row>
    <row r="69" spans="1:48" x14ac:dyDescent="0.2">
      <c r="A69" s="20">
        <v>1</v>
      </c>
      <c r="B69" s="20" t="s">
        <v>37</v>
      </c>
      <c r="C69" s="20">
        <v>3</v>
      </c>
      <c r="D69" s="20" t="s">
        <v>169</v>
      </c>
      <c r="E69" s="20" t="s">
        <v>170</v>
      </c>
      <c r="F69" s="20"/>
      <c r="G69" s="20"/>
      <c r="H69" s="20"/>
      <c r="I69" s="20">
        <v>11</v>
      </c>
      <c r="J69" s="20" t="s">
        <v>1960</v>
      </c>
      <c r="K69" s="20" t="s">
        <v>274</v>
      </c>
      <c r="L69" s="20" t="s">
        <v>275</v>
      </c>
      <c r="M69" s="20" t="s">
        <v>50</v>
      </c>
      <c r="N69" s="20">
        <v>3.3</v>
      </c>
      <c r="O69" s="20">
        <v>63</v>
      </c>
      <c r="P69" s="20" t="s">
        <v>45</v>
      </c>
      <c r="Q69" s="19">
        <f>+VLOOKUP(K69,Responsables!$A:$C,3,TRUE)</f>
        <v>751</v>
      </c>
      <c r="R69" s="19" t="str">
        <f>+VLOOKUP(K69,Responsables!$A:$C,2,TRUE)</f>
        <v>Secretaría de Desarrollo Económico</v>
      </c>
      <c r="S69" s="20" t="s">
        <v>51</v>
      </c>
      <c r="T69" s="20" t="s">
        <v>47</v>
      </c>
      <c r="U69" s="20">
        <f>+VLOOKUP(K69,Programación!$A:$F,3,FALSE)</f>
        <v>10</v>
      </c>
      <c r="V69" s="20">
        <f>+VLOOKUP(K69,Programación!$A:$F,4,FALSE)</f>
        <v>35</v>
      </c>
      <c r="W69" s="20">
        <f>+VLOOKUP(K69,Programación!$A:$F,5,FALSE)</f>
        <v>55</v>
      </c>
      <c r="X69" s="20">
        <f>+VLOOKUP(K69,Programación!$A:$F,6,FALSE)</f>
        <v>63</v>
      </c>
      <c r="Y69" s="20">
        <v>26.36</v>
      </c>
      <c r="Z69" s="20">
        <f>+VLOOKUP(K69,Seguimiento!$A:$C,3,FALSE)</f>
        <v>39.4</v>
      </c>
      <c r="AA69" s="23">
        <v>0</v>
      </c>
      <c r="AB69" s="22">
        <v>0</v>
      </c>
      <c r="AC69" s="20">
        <v>0.41841269841269801</v>
      </c>
      <c r="AD69" s="20">
        <f>+VLOOKUP(K69,Seguimiento!$A:$J,5,FALSE)</f>
        <v>0.62539682500000005</v>
      </c>
      <c r="AE69" s="24">
        <v>0</v>
      </c>
      <c r="AF69" s="22">
        <v>0</v>
      </c>
      <c r="AG69" s="20">
        <v>2.6360000000000001</v>
      </c>
      <c r="AH69" s="20">
        <f>+VLOOKUP(K69,Seguimiento!$A:$J,6,FALSE)</f>
        <v>1.125714286</v>
      </c>
      <c r="AI69" s="23">
        <v>0</v>
      </c>
      <c r="AJ69" s="23">
        <v>0</v>
      </c>
      <c r="AK69" s="23">
        <v>0</v>
      </c>
      <c r="AL69" s="20" t="str">
        <f>+VLOOKUP(K69,Seguimiento!$A:$J,7,FALSE)</f>
        <v>Con este resultado avanzamos en un 112,6% frente a la meta prevista para la vigencia, lo cual indica un posible avance en la reactivación del sector.</v>
      </c>
      <c r="AM69" s="20">
        <f t="shared" si="1"/>
        <v>0.62539682500000005</v>
      </c>
      <c r="AN69" s="22">
        <v>0</v>
      </c>
      <c r="AO69" s="22">
        <v>0</v>
      </c>
      <c r="AP69" s="22">
        <v>0</v>
      </c>
      <c r="AQ69" s="41">
        <f>+VLOOKUP(K69,Seguimiento!$A:$J,9,FALSE)</f>
        <v>0</v>
      </c>
      <c r="AR69" s="40">
        <f>+VLOOKUP(K69,Seguimiento!$A:$J,10,FALSE)</f>
        <v>3</v>
      </c>
      <c r="AS69" s="20">
        <v>26.36</v>
      </c>
      <c r="AT69" s="40">
        <f>+VLOOKUP(K69,Seguimiento!$A:$J,4,FALSE)</f>
        <v>39.4</v>
      </c>
      <c r="AU69" s="22">
        <v>0</v>
      </c>
      <c r="AV69" s="22">
        <v>0</v>
      </c>
    </row>
    <row r="70" spans="1:48" x14ac:dyDescent="0.2">
      <c r="A70" s="20">
        <v>1</v>
      </c>
      <c r="B70" s="20" t="s">
        <v>37</v>
      </c>
      <c r="C70" s="20">
        <v>3</v>
      </c>
      <c r="D70" s="20" t="s">
        <v>169</v>
      </c>
      <c r="E70" s="20" t="s">
        <v>170</v>
      </c>
      <c r="F70" s="20"/>
      <c r="G70" s="20"/>
      <c r="H70" s="20"/>
      <c r="I70" s="20">
        <v>4</v>
      </c>
      <c r="J70" s="20" t="s">
        <v>1960</v>
      </c>
      <c r="K70" s="20" t="s">
        <v>180</v>
      </c>
      <c r="L70" s="20" t="s">
        <v>262</v>
      </c>
      <c r="M70" s="20" t="s">
        <v>241</v>
      </c>
      <c r="N70" s="20">
        <v>37.299999999999997</v>
      </c>
      <c r="O70" s="20">
        <v>30</v>
      </c>
      <c r="P70" s="20" t="s">
        <v>175</v>
      </c>
      <c r="Q70" s="19">
        <f>+VLOOKUP(K70,Responsables!$A:$C,3,TRUE)</f>
        <v>951</v>
      </c>
      <c r="R70" s="19" t="str">
        <f>+VLOOKUP(K70,Responsables!$A:$C,2,TRUE)</f>
        <v>Agencia de Cooperación e Inversión de Medellín y el Área Metropolitana - ACI Medellín</v>
      </c>
      <c r="S70" s="20" t="s">
        <v>46</v>
      </c>
      <c r="T70" s="20" t="s">
        <v>47</v>
      </c>
      <c r="U70" s="20">
        <f>+VLOOKUP(K70,Programación!$A:$F,3,FALSE)</f>
        <v>4.8</v>
      </c>
      <c r="V70" s="20">
        <f>+VLOOKUP(K70,Programación!$A:$F,4,FALSE)</f>
        <v>6.5</v>
      </c>
      <c r="W70" s="20">
        <f>+VLOOKUP(K70,Programación!$A:$F,5,FALSE)</f>
        <v>9.9</v>
      </c>
      <c r="X70" s="20">
        <f>+VLOOKUP(K70,Programación!$A:$F,6,FALSE)</f>
        <v>8.61</v>
      </c>
      <c r="Y70" s="20">
        <v>4.99</v>
      </c>
      <c r="Z70" s="20">
        <f>+VLOOKUP(K70,Seguimiento!$A:$C,3,FALSE)</f>
        <v>3.2069999999999999</v>
      </c>
      <c r="AA70" s="23">
        <v>0</v>
      </c>
      <c r="AB70" s="22">
        <v>0</v>
      </c>
      <c r="AC70" s="20">
        <v>0.166333333333333</v>
      </c>
      <c r="AD70" s="20">
        <f>+VLOOKUP(K70,Seguimiento!$A:$J,5,FALSE)</f>
        <v>0.27323333300000002</v>
      </c>
      <c r="AE70" s="24">
        <v>0</v>
      </c>
      <c r="AF70" s="22">
        <v>0</v>
      </c>
      <c r="AG70" s="20">
        <v>1.03958333333333</v>
      </c>
      <c r="AH70" s="20">
        <f>+VLOOKUP(K70,Seguimiento!$A:$J,6,FALSE)</f>
        <v>0.49338461500000003</v>
      </c>
      <c r="AI70" s="23">
        <v>0</v>
      </c>
      <c r="AJ70" s="23">
        <v>0</v>
      </c>
      <c r="AK70" s="23">
        <v>0</v>
      </c>
      <c r="AL70" s="20" t="str">
        <f>+VLOOKUP(K70,Seguimiento!$A:$J,7,FALSE)</f>
        <v>Los resultados obtenidos están acordes con el cronograma y planificación definida por la ACI- Medellín para el segundo semestre del año 2021.</v>
      </c>
      <c r="AM70" s="20">
        <f t="shared" si="1"/>
        <v>0.27323333300000002</v>
      </c>
      <c r="AN70" s="22">
        <v>0</v>
      </c>
      <c r="AO70" s="22">
        <v>0</v>
      </c>
      <c r="AP70" s="22">
        <v>0</v>
      </c>
      <c r="AQ70" s="41">
        <f>+VLOOKUP(K70,Seguimiento!$A:$J,9,FALSE)</f>
        <v>0</v>
      </c>
      <c r="AR70" s="40">
        <f>+VLOOKUP(K70,Seguimiento!$A:$J,10,FALSE)</f>
        <v>2</v>
      </c>
      <c r="AS70" s="20">
        <v>4.99</v>
      </c>
      <c r="AT70" s="40">
        <f>+VLOOKUP(K70,Seguimiento!$A:$J,4,FALSE)</f>
        <v>8.1969999999999992</v>
      </c>
      <c r="AU70" s="22">
        <v>0</v>
      </c>
      <c r="AV70" s="22">
        <v>0</v>
      </c>
    </row>
    <row r="71" spans="1:48" x14ac:dyDescent="0.2">
      <c r="A71" s="20">
        <v>1</v>
      </c>
      <c r="B71" s="20" t="s">
        <v>37</v>
      </c>
      <c r="C71" s="20">
        <v>3</v>
      </c>
      <c r="D71" s="20" t="s">
        <v>169</v>
      </c>
      <c r="E71" s="20" t="s">
        <v>170</v>
      </c>
      <c r="F71" s="20">
        <v>1</v>
      </c>
      <c r="G71" s="20" t="s">
        <v>246</v>
      </c>
      <c r="H71" s="20" t="s">
        <v>257</v>
      </c>
      <c r="I71" s="20">
        <v>1</v>
      </c>
      <c r="J71" s="20" t="s">
        <v>1961</v>
      </c>
      <c r="K71" s="20" t="s">
        <v>268</v>
      </c>
      <c r="L71" s="20" t="s">
        <v>269</v>
      </c>
      <c r="M71" s="20" t="s">
        <v>44</v>
      </c>
      <c r="N71" s="20">
        <v>259</v>
      </c>
      <c r="O71" s="20">
        <v>1281</v>
      </c>
      <c r="P71" s="20" t="s">
        <v>45</v>
      </c>
      <c r="Q71" s="19">
        <f>+VLOOKUP(K71,Responsables!$A:$C,3,TRUE)</f>
        <v>751</v>
      </c>
      <c r="R71" s="19" t="str">
        <f>+VLOOKUP(K71,Responsables!$A:$C,2,TRUE)</f>
        <v>Secretaría de Desarrollo Económico</v>
      </c>
      <c r="S71" s="20" t="s">
        <v>46</v>
      </c>
      <c r="T71" s="20" t="s">
        <v>47</v>
      </c>
      <c r="U71" s="20">
        <f>+VLOOKUP(K71,Programación!$A:$F,3,FALSE)</f>
        <v>200</v>
      </c>
      <c r="V71" s="20">
        <f>+VLOOKUP(K71,Programación!$A:$F,4,FALSE)</f>
        <v>240</v>
      </c>
      <c r="W71" s="20">
        <f>+VLOOKUP(K71,Programación!$A:$F,5,FALSE)</f>
        <v>420</v>
      </c>
      <c r="X71" s="20">
        <f>+VLOOKUP(K71,Programación!$A:$F,6,FALSE)</f>
        <v>421</v>
      </c>
      <c r="Y71" s="20">
        <v>200</v>
      </c>
      <c r="Z71" s="20">
        <f>+VLOOKUP(K71,Seguimiento!$A:$C,3,FALSE)</f>
        <v>0</v>
      </c>
      <c r="AA71" s="23">
        <v>0</v>
      </c>
      <c r="AB71" s="22">
        <v>0</v>
      </c>
      <c r="AC71" s="20">
        <v>0.156128024980484</v>
      </c>
      <c r="AD71" s="20">
        <f>+VLOOKUP(K71,Seguimiento!$A:$J,5,FALSE)</f>
        <v>0.156128025</v>
      </c>
      <c r="AE71" s="22">
        <v>0</v>
      </c>
      <c r="AF71" s="22">
        <v>0</v>
      </c>
      <c r="AG71" s="20">
        <v>1</v>
      </c>
      <c r="AH71" s="20">
        <f>+VLOOKUP(K71,Seguimiento!$A:$J,6,FALSE)</f>
        <v>0</v>
      </c>
      <c r="AI71" s="23">
        <v>0</v>
      </c>
      <c r="AJ71" s="23">
        <v>0</v>
      </c>
      <c r="AK71" s="23">
        <v>0</v>
      </c>
      <c r="AL71" s="20" t="str">
        <f>+VLOOKUP(K71,Seguimiento!$A:$J,7,FALSE)</f>
        <v>Se adelanta el proceso de Convocatoria  y selección de empresas. La meta se reporta para el segundo semestre</v>
      </c>
      <c r="AM71" s="20">
        <f t="shared" si="1"/>
        <v>0.156128025</v>
      </c>
      <c r="AN71" s="22">
        <v>4.5522845053119843E-3</v>
      </c>
      <c r="AO71" s="22">
        <v>0</v>
      </c>
      <c r="AP71" s="22">
        <v>0</v>
      </c>
      <c r="AQ71" s="41">
        <f>+VLOOKUP(K71,Seguimiento!$A:$J,9,FALSE)</f>
        <v>7.1073900000000005E-4</v>
      </c>
      <c r="AR71" s="40">
        <f>+VLOOKUP(K71,Seguimiento!$A:$J,10,FALSE)</f>
        <v>1</v>
      </c>
      <c r="AS71" s="20">
        <v>200</v>
      </c>
      <c r="AT71" s="40">
        <f>+VLOOKUP(K71,Seguimiento!$A:$J,4,FALSE)</f>
        <v>200</v>
      </c>
      <c r="AU71" s="22">
        <v>0</v>
      </c>
      <c r="AV71" s="22">
        <v>0</v>
      </c>
    </row>
    <row r="72" spans="1:48" x14ac:dyDescent="0.2">
      <c r="A72" s="20">
        <v>1</v>
      </c>
      <c r="B72" s="20" t="s">
        <v>37</v>
      </c>
      <c r="C72" s="20">
        <v>3</v>
      </c>
      <c r="D72" s="20" t="s">
        <v>169</v>
      </c>
      <c r="E72" s="20" t="s">
        <v>170</v>
      </c>
      <c r="F72" s="20">
        <v>3</v>
      </c>
      <c r="G72" s="20" t="s">
        <v>171</v>
      </c>
      <c r="H72" s="20" t="s">
        <v>172</v>
      </c>
      <c r="I72" s="20">
        <v>4</v>
      </c>
      <c r="J72" s="20" t="s">
        <v>1961</v>
      </c>
      <c r="K72" s="20" t="s">
        <v>197</v>
      </c>
      <c r="L72" s="20" t="s">
        <v>198</v>
      </c>
      <c r="M72" s="20" t="s">
        <v>44</v>
      </c>
      <c r="N72" s="20">
        <v>25</v>
      </c>
      <c r="O72" s="20">
        <v>26</v>
      </c>
      <c r="P72" s="20" t="s">
        <v>175</v>
      </c>
      <c r="Q72" s="19">
        <f>+VLOOKUP(K72,Responsables!$A:$C,3,TRUE)</f>
        <v>951</v>
      </c>
      <c r="R72" s="19" t="str">
        <f>+VLOOKUP(K72,Responsables!$A:$C,2,TRUE)</f>
        <v>Agencia de Cooperación e Inversión de Medellín y el Área Metropolitana - ACI Medellín</v>
      </c>
      <c r="S72" s="20" t="s">
        <v>46</v>
      </c>
      <c r="T72" s="20" t="s">
        <v>47</v>
      </c>
      <c r="U72" s="20">
        <f>+VLOOKUP(K72,Programación!$A:$F,3,FALSE)</f>
        <v>3</v>
      </c>
      <c r="V72" s="20">
        <f>+VLOOKUP(K72,Programación!$A:$F,4,FALSE)</f>
        <v>7</v>
      </c>
      <c r="W72" s="20">
        <f>+VLOOKUP(K72,Programación!$A:$F,5,FALSE)</f>
        <v>8</v>
      </c>
      <c r="X72" s="20">
        <f>+VLOOKUP(K72,Programación!$A:$F,6,FALSE)</f>
        <v>7</v>
      </c>
      <c r="Y72" s="20">
        <v>4</v>
      </c>
      <c r="Z72" s="20">
        <f>+VLOOKUP(K72,Seguimiento!$A:$C,3,FALSE)</f>
        <v>3</v>
      </c>
      <c r="AA72" s="23">
        <v>0</v>
      </c>
      <c r="AB72" s="22">
        <v>0</v>
      </c>
      <c r="AC72" s="20">
        <v>0.15384615384615399</v>
      </c>
      <c r="AD72" s="20">
        <f>+VLOOKUP(K72,Seguimiento!$A:$J,5,FALSE)</f>
        <v>0.26923076899999998</v>
      </c>
      <c r="AE72" s="22">
        <v>0</v>
      </c>
      <c r="AF72" s="22">
        <v>0</v>
      </c>
      <c r="AG72" s="20">
        <v>1.3333333333333299</v>
      </c>
      <c r="AH72" s="20">
        <f>+VLOOKUP(K72,Seguimiento!$A:$J,6,FALSE)</f>
        <v>0.428571429</v>
      </c>
      <c r="AI72" s="23">
        <v>0</v>
      </c>
      <c r="AJ72" s="23">
        <v>0</v>
      </c>
      <c r="AK72" s="23">
        <v>0</v>
      </c>
      <c r="AL72" s="20" t="str">
        <f>+VLOOKUP(K72,Seguimiento!$A:$J,7,FALSE)</f>
        <v>Los resultados obtenidos están acordes con el cronograma y planificación definida por la ACI- Medellín para el segundo semestre del año 2021.</v>
      </c>
      <c r="AM72" s="20">
        <f t="shared" si="1"/>
        <v>0.26923076899999998</v>
      </c>
      <c r="AN72" s="22">
        <v>8.8353419879984502E-4</v>
      </c>
      <c r="AO72" s="22">
        <v>0</v>
      </c>
      <c r="AP72" s="22">
        <v>0</v>
      </c>
      <c r="AQ72" s="41">
        <f>+VLOOKUP(K72,Seguimiento!$A:$J,9,FALSE)</f>
        <v>1.35928E-4</v>
      </c>
      <c r="AR72" s="40">
        <f>+VLOOKUP(K72,Seguimiento!$A:$J,10,FALSE)</f>
        <v>2</v>
      </c>
      <c r="AS72" s="20">
        <v>4</v>
      </c>
      <c r="AT72" s="40">
        <f>+VLOOKUP(K72,Seguimiento!$A:$J,4,FALSE)</f>
        <v>7</v>
      </c>
      <c r="AU72" s="22">
        <v>0</v>
      </c>
      <c r="AV72" s="22">
        <v>0</v>
      </c>
    </row>
    <row r="73" spans="1:48" x14ac:dyDescent="0.2">
      <c r="A73" s="20">
        <v>1</v>
      </c>
      <c r="B73" s="20" t="s">
        <v>37</v>
      </c>
      <c r="C73" s="20">
        <v>3</v>
      </c>
      <c r="D73" s="20" t="s">
        <v>169</v>
      </c>
      <c r="E73" s="20" t="s">
        <v>170</v>
      </c>
      <c r="F73" s="20">
        <v>3</v>
      </c>
      <c r="G73" s="20" t="s">
        <v>171</v>
      </c>
      <c r="H73" s="20" t="s">
        <v>172</v>
      </c>
      <c r="I73" s="20">
        <v>3</v>
      </c>
      <c r="J73" s="20" t="s">
        <v>1961</v>
      </c>
      <c r="K73" s="20" t="s">
        <v>193</v>
      </c>
      <c r="L73" s="20" t="s">
        <v>194</v>
      </c>
      <c r="M73" s="20" t="s">
        <v>44</v>
      </c>
      <c r="N73" s="20">
        <v>57</v>
      </c>
      <c r="O73" s="20">
        <v>40</v>
      </c>
      <c r="P73" s="20" t="s">
        <v>175</v>
      </c>
      <c r="Q73" s="19">
        <f>+VLOOKUP(K73,Responsables!$A:$C,3,TRUE)</f>
        <v>951</v>
      </c>
      <c r="R73" s="19" t="str">
        <f>+VLOOKUP(K73,Responsables!$A:$C,2,TRUE)</f>
        <v>Agencia de Cooperación e Inversión de Medellín y el Área Metropolitana - ACI Medellín</v>
      </c>
      <c r="S73" s="20" t="s">
        <v>46</v>
      </c>
      <c r="T73" s="20" t="s">
        <v>47</v>
      </c>
      <c r="U73" s="20">
        <f>+VLOOKUP(K73,Programación!$A:$F,3,FALSE)</f>
        <v>5</v>
      </c>
      <c r="V73" s="20">
        <f>+VLOOKUP(K73,Programación!$A:$F,4,FALSE)</f>
        <v>11</v>
      </c>
      <c r="W73" s="20">
        <f>+VLOOKUP(K73,Programación!$A:$F,5,FALSE)</f>
        <v>12</v>
      </c>
      <c r="X73" s="20">
        <f>+VLOOKUP(K73,Programación!$A:$F,6,FALSE)</f>
        <v>11</v>
      </c>
      <c r="Y73" s="20">
        <v>6</v>
      </c>
      <c r="Z73" s="20">
        <f>+VLOOKUP(K73,Seguimiento!$A:$C,3,FALSE)</f>
        <v>4</v>
      </c>
      <c r="AA73" s="23">
        <v>0</v>
      </c>
      <c r="AB73" s="22">
        <v>0</v>
      </c>
      <c r="AC73" s="20">
        <v>0.15</v>
      </c>
      <c r="AD73" s="20">
        <f>+VLOOKUP(K73,Seguimiento!$A:$J,5,FALSE)</f>
        <v>0.25</v>
      </c>
      <c r="AE73" s="22">
        <v>0</v>
      </c>
      <c r="AF73" s="22">
        <v>0</v>
      </c>
      <c r="AG73" s="20">
        <v>1.2</v>
      </c>
      <c r="AH73" s="20">
        <f>+VLOOKUP(K73,Seguimiento!$A:$J,6,FALSE)</f>
        <v>0.36363636399999999</v>
      </c>
      <c r="AI73" s="23">
        <v>0</v>
      </c>
      <c r="AJ73" s="23">
        <v>0</v>
      </c>
      <c r="AK73" s="23">
        <v>0</v>
      </c>
      <c r="AL73" s="20" t="str">
        <f>+VLOOKUP(K73,Seguimiento!$A:$J,7,FALSE)</f>
        <v>Los resultados obtenidos están acordes con el cronograma y planificación definida por la ACI- Medellín para el segundo semestre del año 2021.</v>
      </c>
      <c r="AM73" s="20">
        <f t="shared" si="1"/>
        <v>0.25</v>
      </c>
      <c r="AN73" s="22">
        <v>8.2569379041012533E-4</v>
      </c>
      <c r="AO73" s="22">
        <v>0</v>
      </c>
      <c r="AP73" s="22">
        <v>0</v>
      </c>
      <c r="AQ73" s="41">
        <f>+VLOOKUP(K73,Seguimiento!$A:$J,9,FALSE)</f>
        <v>1.2385400000000001E-4</v>
      </c>
      <c r="AR73" s="40">
        <f>+VLOOKUP(K73,Seguimiento!$A:$J,10,FALSE)</f>
        <v>2</v>
      </c>
      <c r="AS73" s="20">
        <v>6</v>
      </c>
      <c r="AT73" s="40">
        <f>+VLOOKUP(K73,Seguimiento!$A:$J,4,FALSE)</f>
        <v>10</v>
      </c>
      <c r="AU73" s="22">
        <v>0</v>
      </c>
      <c r="AV73" s="22">
        <v>0</v>
      </c>
    </row>
    <row r="74" spans="1:48" x14ac:dyDescent="0.2">
      <c r="A74" s="20">
        <v>1</v>
      </c>
      <c r="B74" s="20" t="s">
        <v>37</v>
      </c>
      <c r="C74" s="20">
        <v>3</v>
      </c>
      <c r="D74" s="20" t="s">
        <v>169</v>
      </c>
      <c r="E74" s="20" t="s">
        <v>170</v>
      </c>
      <c r="F74" s="20">
        <v>3</v>
      </c>
      <c r="G74" s="20" t="s">
        <v>171</v>
      </c>
      <c r="H74" s="20" t="s">
        <v>172</v>
      </c>
      <c r="I74" s="20">
        <v>1</v>
      </c>
      <c r="J74" s="20" t="s">
        <v>1961</v>
      </c>
      <c r="K74" s="20" t="s">
        <v>233</v>
      </c>
      <c r="L74" s="20" t="s">
        <v>234</v>
      </c>
      <c r="M74" s="20" t="s">
        <v>44</v>
      </c>
      <c r="N74" s="20">
        <v>118</v>
      </c>
      <c r="O74" s="20">
        <v>90</v>
      </c>
      <c r="P74" s="20" t="s">
        <v>175</v>
      </c>
      <c r="Q74" s="19">
        <f>+VLOOKUP(K74,Responsables!$A:$C,3,TRUE)</f>
        <v>951</v>
      </c>
      <c r="R74" s="19" t="str">
        <f>+VLOOKUP(K74,Responsables!$A:$C,2,TRUE)</f>
        <v>Agencia de Cooperación e Inversión de Medellín y el Área Metropolitana - ACI Medellín</v>
      </c>
      <c r="S74" s="20" t="s">
        <v>46</v>
      </c>
      <c r="T74" s="20" t="s">
        <v>47</v>
      </c>
      <c r="U74" s="20">
        <f>+VLOOKUP(K74,Programación!$A:$F,3,FALSE)</f>
        <v>15</v>
      </c>
      <c r="V74" s="20">
        <f>+VLOOKUP(K74,Programación!$A:$F,4,FALSE)</f>
        <v>18</v>
      </c>
      <c r="W74" s="20">
        <f>+VLOOKUP(K74,Programación!$A:$F,5,FALSE)</f>
        <v>28</v>
      </c>
      <c r="X74" s="20">
        <f>+VLOOKUP(K74,Programación!$A:$F,6,FALSE)</f>
        <v>25</v>
      </c>
      <c r="Y74" s="20">
        <v>19</v>
      </c>
      <c r="Z74" s="20">
        <f>+VLOOKUP(K74,Seguimiento!$A:$C,3,FALSE)</f>
        <v>12</v>
      </c>
      <c r="AA74" s="23">
        <v>0</v>
      </c>
      <c r="AB74" s="22">
        <v>0</v>
      </c>
      <c r="AC74" s="20">
        <v>0.211111111111111</v>
      </c>
      <c r="AD74" s="20">
        <f>+VLOOKUP(K74,Seguimiento!$A:$J,5,FALSE)</f>
        <v>0.34444444400000002</v>
      </c>
      <c r="AE74" s="22">
        <v>0</v>
      </c>
      <c r="AF74" s="22">
        <v>0</v>
      </c>
      <c r="AG74" s="20">
        <v>1.2666666666666699</v>
      </c>
      <c r="AH74" s="20">
        <f>+VLOOKUP(K74,Seguimiento!$A:$J,6,FALSE)</f>
        <v>0.66666666699999999</v>
      </c>
      <c r="AI74" s="23">
        <v>0</v>
      </c>
      <c r="AJ74" s="23">
        <v>0</v>
      </c>
      <c r="AK74" s="23">
        <v>0</v>
      </c>
      <c r="AL74" s="20" t="str">
        <f>+VLOOKUP(K74,Seguimiento!$A:$J,7,FALSE)</f>
        <v>Los resultados obtenidos están acordes con el cronograma y planificación definida por la ACI- Medellín para el segundo semestre del año 2021.</v>
      </c>
      <c r="AM74" s="20">
        <f t="shared" si="1"/>
        <v>0.34444444400000002</v>
      </c>
      <c r="AN74" s="22">
        <v>1.2173790775714256E-3</v>
      </c>
      <c r="AO74" s="22">
        <v>0</v>
      </c>
      <c r="AP74" s="22">
        <v>0</v>
      </c>
      <c r="AQ74" s="41">
        <f>+VLOOKUP(K74,Seguimiento!$A:$J,9,FALSE)</f>
        <v>2.5700199999999999E-4</v>
      </c>
      <c r="AR74" s="40">
        <f>+VLOOKUP(K74,Seguimiento!$A:$J,10,FALSE)</f>
        <v>3</v>
      </c>
      <c r="AS74" s="20">
        <v>19</v>
      </c>
      <c r="AT74" s="40">
        <f>+VLOOKUP(K74,Seguimiento!$A:$J,4,FALSE)</f>
        <v>31</v>
      </c>
      <c r="AU74" s="22">
        <v>0</v>
      </c>
      <c r="AV74" s="22">
        <v>0</v>
      </c>
    </row>
    <row r="75" spans="1:48" x14ac:dyDescent="0.2">
      <c r="A75" s="20">
        <v>1</v>
      </c>
      <c r="B75" s="20" t="s">
        <v>37</v>
      </c>
      <c r="C75" s="20">
        <v>3</v>
      </c>
      <c r="D75" s="20" t="s">
        <v>169</v>
      </c>
      <c r="E75" s="20" t="s">
        <v>170</v>
      </c>
      <c r="F75" s="20"/>
      <c r="G75" s="20"/>
      <c r="H75" s="20"/>
      <c r="I75" s="20">
        <v>9</v>
      </c>
      <c r="J75" s="20" t="s">
        <v>1960</v>
      </c>
      <c r="K75" s="20" t="s">
        <v>265</v>
      </c>
      <c r="L75" s="20" t="s">
        <v>266</v>
      </c>
      <c r="M75" s="20" t="s">
        <v>267</v>
      </c>
      <c r="N75" s="20">
        <v>618872</v>
      </c>
      <c r="O75" s="20">
        <v>906872</v>
      </c>
      <c r="P75" s="20" t="s">
        <v>83</v>
      </c>
      <c r="Q75" s="19">
        <f>+VLOOKUP(K75,Responsables!$A:$C,3,TRUE)</f>
        <v>754</v>
      </c>
      <c r="R75" s="19" t="str">
        <f>+VLOOKUP(K75,Responsables!$A:$C,2,TRUE)</f>
        <v>Ruta N</v>
      </c>
      <c r="S75" s="20" t="s">
        <v>51</v>
      </c>
      <c r="T75" s="20" t="s">
        <v>47</v>
      </c>
      <c r="U75" s="20">
        <f>+VLOOKUP(K75,Programación!$A:$F,3,FALSE)</f>
        <v>618872</v>
      </c>
      <c r="V75" s="20">
        <f>+VLOOKUP(K75,Programación!$A:$F,4,FALSE)</f>
        <v>619177</v>
      </c>
      <c r="W75" s="20">
        <f>+VLOOKUP(K75,Programación!$A:$F,5,FALSE)</f>
        <v>734072</v>
      </c>
      <c r="X75" s="20">
        <f>+VLOOKUP(K75,Programación!$A:$F,6,FALSE)</f>
        <v>906872</v>
      </c>
      <c r="Y75" s="20">
        <v>619177</v>
      </c>
      <c r="Z75" s="20">
        <f>+VLOOKUP(K75,Seguimiento!$A:$C,3,FALSE)</f>
        <v>638042</v>
      </c>
      <c r="AA75" s="23">
        <v>0</v>
      </c>
      <c r="AB75" s="22">
        <v>0</v>
      </c>
      <c r="AC75" s="20">
        <v>0.68276118349667902</v>
      </c>
      <c r="AD75" s="20">
        <f>+VLOOKUP(K75,Seguimiento!$A:$J,5,FALSE)</f>
        <v>0.70356345799999997</v>
      </c>
      <c r="AE75" s="24">
        <v>0</v>
      </c>
      <c r="AF75" s="22">
        <v>0</v>
      </c>
      <c r="AG75" s="20">
        <v>1.0004928321203701</v>
      </c>
      <c r="AH75" s="20">
        <f>+VLOOKUP(K75,Seguimiento!$A:$J,6,FALSE)</f>
        <v>1.0304678629999999</v>
      </c>
      <c r="AI75" s="23">
        <v>0</v>
      </c>
      <c r="AJ75" s="23">
        <v>0</v>
      </c>
      <c r="AK75" s="23">
        <v>0</v>
      </c>
      <c r="AL75" s="20" t="str">
        <f>+VLOOKUP(K75,Seguimiento!$A:$J,7,FALSE)</f>
        <v>El resultado es producto de mediciones macroeconómica que se reportan cada 6 meses. Por contexto de pandemia se proyectaron estas metas de manera modesta, sin embargo según las mediciones para los periodos correspondientes tuvieron mejor desempeño del esperado. Es importante mencionar que estos indicadores pueden variar pues dependen de mediciones macroeconómicas.</v>
      </c>
      <c r="AM75" s="20">
        <f t="shared" si="1"/>
        <v>0.70356345799999997</v>
      </c>
      <c r="AN75" s="22">
        <v>0</v>
      </c>
      <c r="AO75" s="22">
        <v>0</v>
      </c>
      <c r="AP75" s="22">
        <v>0</v>
      </c>
      <c r="AQ75" s="41">
        <f>+VLOOKUP(K75,Seguimiento!$A:$J,9,FALSE)</f>
        <v>0</v>
      </c>
      <c r="AR75" s="40">
        <f>+VLOOKUP(K75,Seguimiento!$A:$J,10,FALSE)</f>
        <v>3</v>
      </c>
      <c r="AS75" s="20">
        <v>619177</v>
      </c>
      <c r="AT75" s="40">
        <f>+VLOOKUP(K75,Seguimiento!$A:$J,4,FALSE)</f>
        <v>638042</v>
      </c>
      <c r="AU75" s="22">
        <v>0</v>
      </c>
      <c r="AV75" s="22">
        <v>0</v>
      </c>
    </row>
    <row r="76" spans="1:48" x14ac:dyDescent="0.2">
      <c r="A76" s="20">
        <v>1</v>
      </c>
      <c r="B76" s="20" t="s">
        <v>37</v>
      </c>
      <c r="C76" s="20">
        <v>3</v>
      </c>
      <c r="D76" s="20" t="s">
        <v>169</v>
      </c>
      <c r="E76" s="20" t="s">
        <v>170</v>
      </c>
      <c r="F76" s="20"/>
      <c r="G76" s="20"/>
      <c r="H76" s="20"/>
      <c r="I76" s="20">
        <v>12</v>
      </c>
      <c r="J76" s="20" t="s">
        <v>1960</v>
      </c>
      <c r="K76" s="20" t="s">
        <v>272</v>
      </c>
      <c r="L76" s="20" t="s">
        <v>273</v>
      </c>
      <c r="M76" s="20" t="s">
        <v>241</v>
      </c>
      <c r="N76" s="20">
        <v>419</v>
      </c>
      <c r="O76" s="20">
        <v>288.3</v>
      </c>
      <c r="P76" s="20" t="s">
        <v>175</v>
      </c>
      <c r="Q76" s="19">
        <f>+VLOOKUP(K76,Responsables!$A:$C,3,TRUE)</f>
        <v>951</v>
      </c>
      <c r="R76" s="19" t="str">
        <f>+VLOOKUP(K76,Responsables!$A:$C,2,TRUE)</f>
        <v>Agencia de Cooperación e Inversión de Medellín y el Área Metropolitana - ACI Medellín</v>
      </c>
      <c r="S76" s="20" t="s">
        <v>70</v>
      </c>
      <c r="T76" s="20" t="s">
        <v>47</v>
      </c>
      <c r="U76" s="20">
        <f>+VLOOKUP(K76,Programación!$A:$F,3,FALSE)</f>
        <v>288.3</v>
      </c>
      <c r="V76" s="20">
        <f>+VLOOKUP(K76,Programación!$A:$F,4,FALSE)</f>
        <v>288.3</v>
      </c>
      <c r="W76" s="20">
        <f>+VLOOKUP(K76,Programación!$A:$F,5,FALSE)</f>
        <v>288.3</v>
      </c>
      <c r="X76" s="20">
        <f>+VLOOKUP(K76,Programación!$A:$F,6,FALSE)</f>
        <v>288.3</v>
      </c>
      <c r="Y76" s="20">
        <v>388.44</v>
      </c>
      <c r="Z76" s="20">
        <f>+VLOOKUP(K76,Seguimiento!$A:$C,3,FALSE)</f>
        <v>161.69999999999999</v>
      </c>
      <c r="AA76" s="23">
        <v>0</v>
      </c>
      <c r="AB76" s="22">
        <v>0</v>
      </c>
      <c r="AC76" s="20">
        <v>0.336836628511967</v>
      </c>
      <c r="AD76" s="20">
        <f>+VLOOKUP(K76,Seguimiento!$A:$J,5,FALSE)</f>
        <v>0.40694588999999998</v>
      </c>
      <c r="AE76" s="24">
        <v>0</v>
      </c>
      <c r="AF76" s="22">
        <v>0</v>
      </c>
      <c r="AG76" s="20">
        <v>1.34734651404787</v>
      </c>
      <c r="AH76" s="20">
        <f>+VLOOKUP(K76,Seguimiento!$A:$J,6,FALSE)</f>
        <v>0.280437045</v>
      </c>
      <c r="AI76" s="23">
        <v>0</v>
      </c>
      <c r="AJ76" s="23">
        <v>0</v>
      </c>
      <c r="AK76" s="23">
        <v>0</v>
      </c>
      <c r="AL76" s="20" t="str">
        <f>+VLOOKUP(K76,Seguimiento!$A:$J,7,FALSE)</f>
        <v>Se reciben evidencias de la gestión de la ACI- Medellín con corte al mes de junio. Se supera la meta establecida de manera conservadora, dadas las restricciones propias de la pandemia Covid-19 que se pensó impedirían el contacto efectivo con nuevos inversionistas para la ciudad.</v>
      </c>
      <c r="AM76" s="20">
        <f t="shared" si="1"/>
        <v>0.40694588999999998</v>
      </c>
      <c r="AN76" s="22">
        <v>0</v>
      </c>
      <c r="AO76" s="22">
        <v>0</v>
      </c>
      <c r="AP76" s="22">
        <v>0</v>
      </c>
      <c r="AQ76" s="41">
        <f>+VLOOKUP(K76,Seguimiento!$A:$J,9,FALSE)</f>
        <v>0</v>
      </c>
      <c r="AR76" s="40">
        <f>+VLOOKUP(K76,Seguimiento!$A:$J,10,FALSE)</f>
        <v>3</v>
      </c>
      <c r="AS76" s="20">
        <v>388.44</v>
      </c>
      <c r="AT76" s="40">
        <f>+VLOOKUP(K76,Seguimiento!$A:$J,4,FALSE)</f>
        <v>161.69999999999999</v>
      </c>
      <c r="AU76" s="22">
        <v>0</v>
      </c>
      <c r="AV76" s="22">
        <v>0</v>
      </c>
    </row>
    <row r="77" spans="1:48" x14ac:dyDescent="0.2">
      <c r="A77" s="20">
        <v>1</v>
      </c>
      <c r="B77" s="20" t="s">
        <v>37</v>
      </c>
      <c r="C77" s="20">
        <v>3</v>
      </c>
      <c r="D77" s="20" t="s">
        <v>169</v>
      </c>
      <c r="E77" s="20" t="s">
        <v>170</v>
      </c>
      <c r="F77" s="20"/>
      <c r="G77" s="20"/>
      <c r="H77" s="20"/>
      <c r="I77" s="20">
        <v>13</v>
      </c>
      <c r="J77" s="20" t="s">
        <v>1960</v>
      </c>
      <c r="K77" s="20" t="s">
        <v>270</v>
      </c>
      <c r="L77" s="20" t="s">
        <v>271</v>
      </c>
      <c r="M77" s="20" t="s">
        <v>50</v>
      </c>
      <c r="N77" s="20">
        <v>-2</v>
      </c>
      <c r="O77" s="20">
        <v>50</v>
      </c>
      <c r="P77" s="20" t="s">
        <v>45</v>
      </c>
      <c r="Q77" s="19">
        <f>+VLOOKUP(K77,Responsables!$A:$C,3,TRUE)</f>
        <v>751</v>
      </c>
      <c r="R77" s="19" t="str">
        <f>+VLOOKUP(K77,Responsables!$A:$C,2,TRUE)</f>
        <v>Secretaría de Desarrollo Económico</v>
      </c>
      <c r="S77" s="20" t="s">
        <v>70</v>
      </c>
      <c r="T77" s="20" t="s">
        <v>47</v>
      </c>
      <c r="U77" s="20">
        <f>+VLOOKUP(K77,Programación!$A:$F,3,FALSE)</f>
        <v>50</v>
      </c>
      <c r="V77" s="20">
        <f>+VLOOKUP(K77,Programación!$A:$F,4,FALSE)</f>
        <v>50</v>
      </c>
      <c r="W77" s="20">
        <f>+VLOOKUP(K77,Programación!$A:$F,5,FALSE)</f>
        <v>50</v>
      </c>
      <c r="X77" s="20">
        <f>+VLOOKUP(K77,Programación!$A:$F,6,FALSE)</f>
        <v>50</v>
      </c>
      <c r="Y77" s="20">
        <v>50</v>
      </c>
      <c r="Z77" s="20">
        <f>+VLOOKUP(K77,Seguimiento!$A:$C,3,FALSE)</f>
        <v>0</v>
      </c>
      <c r="AA77" s="23">
        <v>0</v>
      </c>
      <c r="AB77" s="22">
        <v>0</v>
      </c>
      <c r="AC77" s="20">
        <v>0.25</v>
      </c>
      <c r="AD77" s="20">
        <f>+VLOOKUP(K77,Seguimiento!$A:$J,5,FALSE)</f>
        <v>0.25</v>
      </c>
      <c r="AE77" s="24">
        <v>0</v>
      </c>
      <c r="AF77" s="22">
        <v>0</v>
      </c>
      <c r="AG77" s="20">
        <v>1</v>
      </c>
      <c r="AH77" s="20">
        <f>+VLOOKUP(K77,Seguimiento!$A:$J,6,FALSE)</f>
        <v>0</v>
      </c>
      <c r="AI77" s="23">
        <v>0</v>
      </c>
      <c r="AJ77" s="23">
        <v>0</v>
      </c>
      <c r="AK77" s="23">
        <v>0</v>
      </c>
      <c r="AL77" s="20" t="str">
        <f>+VLOOKUP(K77,Seguimiento!$A:$J,7,FALSE)</f>
        <v>Se adelanta el proceso de Convocatoria  y selección de empresas. La meta se reporta para el segundo semestre</v>
      </c>
      <c r="AM77" s="20">
        <f t="shared" si="1"/>
        <v>0.25</v>
      </c>
      <c r="AN77" s="22">
        <v>0</v>
      </c>
      <c r="AO77" s="22">
        <v>0</v>
      </c>
      <c r="AP77" s="22">
        <v>0</v>
      </c>
      <c r="AQ77" s="41">
        <f>+VLOOKUP(K77,Seguimiento!$A:$J,9,FALSE)</f>
        <v>0</v>
      </c>
      <c r="AR77" s="40">
        <f>+VLOOKUP(K77,Seguimiento!$A:$J,10,FALSE)</f>
        <v>2</v>
      </c>
      <c r="AS77" s="20">
        <v>50</v>
      </c>
      <c r="AT77" s="40">
        <f>+VLOOKUP(K77,Seguimiento!$A:$J,4,FALSE)</f>
        <v>0</v>
      </c>
      <c r="AU77" s="22">
        <v>0</v>
      </c>
      <c r="AV77" s="22">
        <v>0</v>
      </c>
    </row>
    <row r="78" spans="1:48" x14ac:dyDescent="0.2">
      <c r="A78" s="20">
        <v>1</v>
      </c>
      <c r="B78" s="20" t="s">
        <v>37</v>
      </c>
      <c r="C78" s="20">
        <v>3</v>
      </c>
      <c r="D78" s="20" t="s">
        <v>169</v>
      </c>
      <c r="E78" s="20" t="s">
        <v>170</v>
      </c>
      <c r="F78" s="20"/>
      <c r="G78" s="20"/>
      <c r="H78" s="20"/>
      <c r="I78" s="20">
        <v>6</v>
      </c>
      <c r="J78" s="20" t="s">
        <v>1960</v>
      </c>
      <c r="K78" s="20" t="s">
        <v>201</v>
      </c>
      <c r="L78" s="20" t="s">
        <v>237</v>
      </c>
      <c r="M78" s="20" t="s">
        <v>238</v>
      </c>
      <c r="N78" s="20">
        <v>43.1</v>
      </c>
      <c r="O78" s="20">
        <v>47</v>
      </c>
      <c r="P78" s="20" t="s">
        <v>45</v>
      </c>
      <c r="Q78" s="19">
        <f>+VLOOKUP(K78,Responsables!$A:$C,3,TRUE)</f>
        <v>751</v>
      </c>
      <c r="R78" s="19" t="str">
        <f>+VLOOKUP(K78,Responsables!$A:$C,2,TRUE)</f>
        <v>Secretaría de Desarrollo Económico</v>
      </c>
      <c r="S78" s="20" t="s">
        <v>51</v>
      </c>
      <c r="T78" s="20" t="s">
        <v>47</v>
      </c>
      <c r="U78" s="20">
        <f>+VLOOKUP(K78,Programación!$A:$F,3,FALSE)</f>
        <v>43.1</v>
      </c>
      <c r="V78" s="20">
        <f>+VLOOKUP(K78,Programación!$A:$F,4,FALSE)</f>
        <v>39.5</v>
      </c>
      <c r="W78" s="20">
        <f>+VLOOKUP(K78,Programación!$A:$F,5,FALSE)</f>
        <v>41</v>
      </c>
      <c r="X78" s="20">
        <f>+VLOOKUP(K78,Programación!$A:$F,6,FALSE)</f>
        <v>47</v>
      </c>
      <c r="Y78" s="20">
        <v>-2</v>
      </c>
      <c r="Z78" s="20">
        <f>+VLOOKUP(K78,Seguimiento!$A:$C,3,FALSE)</f>
        <v>38.5</v>
      </c>
      <c r="AA78" s="23">
        <v>0</v>
      </c>
      <c r="AB78" s="22">
        <v>0</v>
      </c>
      <c r="AC78" s="20">
        <v>0</v>
      </c>
      <c r="AD78" s="20">
        <f>+VLOOKUP(K78,Seguimiento!$A:$J,5,FALSE)</f>
        <v>0.81914893600000005</v>
      </c>
      <c r="AE78" s="24">
        <v>0</v>
      </c>
      <c r="AF78" s="22">
        <v>0</v>
      </c>
      <c r="AG78" s="20">
        <v>-2</v>
      </c>
      <c r="AH78" s="20">
        <f>+VLOOKUP(K78,Seguimiento!$A:$J,6,FALSE)</f>
        <v>0.97468354400000001</v>
      </c>
      <c r="AI78" s="23">
        <v>0</v>
      </c>
      <c r="AJ78" s="23">
        <v>0</v>
      </c>
      <c r="AK78" s="23">
        <v>0</v>
      </c>
      <c r="AL78" s="20" t="str">
        <f>+VLOOKUP(K78,Seguimiento!$A:$J,7,FALSE)</f>
        <v>Esta medición es realizada por cámara de comercio, el reporte de avance hara en el mes de diciembre</v>
      </c>
      <c r="AM78" s="20">
        <f t="shared" si="1"/>
        <v>0.81914893600000005</v>
      </c>
      <c r="AN78" s="22">
        <v>0</v>
      </c>
      <c r="AO78" s="22">
        <v>0</v>
      </c>
      <c r="AP78" s="22">
        <v>0</v>
      </c>
      <c r="AQ78" s="41">
        <f>+VLOOKUP(K78,Seguimiento!$A:$J,9,FALSE)</f>
        <v>0</v>
      </c>
      <c r="AR78" s="40">
        <f>+VLOOKUP(K78,Seguimiento!$A:$J,10,FALSE)</f>
        <v>3</v>
      </c>
      <c r="AS78" s="20">
        <v>-2</v>
      </c>
      <c r="AT78" s="40">
        <f>+VLOOKUP(K78,Seguimiento!$A:$J,4,FALSE)</f>
        <v>38.5</v>
      </c>
      <c r="AU78" s="22">
        <v>0</v>
      </c>
      <c r="AV78" s="22">
        <v>0</v>
      </c>
    </row>
    <row r="79" spans="1:48" x14ac:dyDescent="0.2">
      <c r="A79" s="20">
        <v>1</v>
      </c>
      <c r="B79" s="20" t="s">
        <v>37</v>
      </c>
      <c r="C79" s="20">
        <v>3</v>
      </c>
      <c r="D79" s="20" t="s">
        <v>169</v>
      </c>
      <c r="E79" s="20" t="s">
        <v>170</v>
      </c>
      <c r="F79" s="20">
        <v>5</v>
      </c>
      <c r="G79" s="20" t="s">
        <v>176</v>
      </c>
      <c r="H79" s="20" t="s">
        <v>177</v>
      </c>
      <c r="I79" s="20">
        <v>10</v>
      </c>
      <c r="J79" s="20" t="s">
        <v>1961</v>
      </c>
      <c r="K79" s="20" t="s">
        <v>248</v>
      </c>
      <c r="L79" s="20" t="s">
        <v>249</v>
      </c>
      <c r="M79" s="20" t="s">
        <v>50</v>
      </c>
      <c r="N79" s="20">
        <v>0</v>
      </c>
      <c r="O79" s="20">
        <v>100</v>
      </c>
      <c r="P79" s="20" t="s">
        <v>221</v>
      </c>
      <c r="Q79" s="19">
        <f>+VLOOKUP(K79,Responsables!$A:$C,3,TRUE)</f>
        <v>771</v>
      </c>
      <c r="R79" s="19" t="str">
        <f>+VLOOKUP(K79,Responsables!$A:$C,2,TRUE)</f>
        <v>Gerencia del Centro</v>
      </c>
      <c r="S79" s="20" t="s">
        <v>51</v>
      </c>
      <c r="T79" s="20" t="s">
        <v>47</v>
      </c>
      <c r="U79" s="20">
        <f>+VLOOKUP(K79,Programación!$A:$F,3,FALSE)</f>
        <v>0</v>
      </c>
      <c r="V79" s="20">
        <f>+VLOOKUP(K79,Programación!$A:$F,4,FALSE)</f>
        <v>0</v>
      </c>
      <c r="W79" s="20">
        <f>+VLOOKUP(K79,Programación!$A:$F,5,FALSE)</f>
        <v>75</v>
      </c>
      <c r="X79" s="20">
        <f>+VLOOKUP(K79,Programación!$A:$F,6,FALSE)</f>
        <v>100</v>
      </c>
      <c r="Y79" s="20">
        <v>0</v>
      </c>
      <c r="Z79" s="20">
        <f>+VLOOKUP(K79,Seguimiento!$A:$C,3,FALSE)</f>
        <v>0</v>
      </c>
      <c r="AA79" s="23">
        <v>0</v>
      </c>
      <c r="AB79" s="22">
        <v>0</v>
      </c>
      <c r="AC79" s="20">
        <v>0</v>
      </c>
      <c r="AD79" s="20">
        <f>+VLOOKUP(K79,Seguimiento!$A:$J,5,FALSE)</f>
        <v>0</v>
      </c>
      <c r="AE79" s="22">
        <v>0</v>
      </c>
      <c r="AF79" s="22">
        <v>0</v>
      </c>
      <c r="AG79" s="20">
        <v>-1</v>
      </c>
      <c r="AH79" s="20">
        <v>-1</v>
      </c>
      <c r="AI79" s="23">
        <v>0</v>
      </c>
      <c r="AJ79" s="23">
        <v>0</v>
      </c>
      <c r="AK79" s="23">
        <v>0</v>
      </c>
      <c r="AL79" s="20" t="str">
        <f>+VLOOKUP(K79,Seguimiento!$A:$J,7,FALSE)</f>
        <v>Según las variables de medición del indicador en la presente vigencia se debe generar la alianza para concretar los diseños para la modernización y reforma de la Placita. Actualmente se encuentra por concretar un convenio de asociación, el cual permitirá consolidar la alianza e incluso es posible avanzar en la actualización de estudios técnicos.</v>
      </c>
      <c r="AM79" s="20">
        <f t="shared" si="1"/>
        <v>0</v>
      </c>
      <c r="AN79" s="22">
        <v>8.1699346405228766E-5</v>
      </c>
      <c r="AO79" s="22">
        <v>0</v>
      </c>
      <c r="AP79" s="22">
        <v>0</v>
      </c>
      <c r="AQ79" s="41">
        <f>+VLOOKUP(K79,Seguimiento!$A:$J,9,FALSE)</f>
        <v>0</v>
      </c>
      <c r="AR79" s="40">
        <f>+VLOOKUP(K79,Seguimiento!$A:$J,10,FALSE)</f>
        <v>0</v>
      </c>
      <c r="AS79" s="20">
        <v>0</v>
      </c>
      <c r="AT79" s="40">
        <f>+VLOOKUP(K79,Seguimiento!$A:$J,4,FALSE)</f>
        <v>0</v>
      </c>
      <c r="AU79" s="22">
        <v>0</v>
      </c>
      <c r="AV79" s="22">
        <v>0</v>
      </c>
    </row>
    <row r="80" spans="1:48" x14ac:dyDescent="0.2">
      <c r="A80" s="20">
        <v>1</v>
      </c>
      <c r="B80" s="20" t="s">
        <v>37</v>
      </c>
      <c r="C80" s="20">
        <v>3</v>
      </c>
      <c r="D80" s="20" t="s">
        <v>169</v>
      </c>
      <c r="E80" s="20" t="s">
        <v>170</v>
      </c>
      <c r="F80" s="20">
        <v>2</v>
      </c>
      <c r="G80" s="20" t="s">
        <v>242</v>
      </c>
      <c r="H80" s="20" t="s">
        <v>243</v>
      </c>
      <c r="I80" s="20">
        <v>2</v>
      </c>
      <c r="J80" s="20" t="s">
        <v>1961</v>
      </c>
      <c r="K80" s="20" t="s">
        <v>260</v>
      </c>
      <c r="L80" s="20" t="s">
        <v>261</v>
      </c>
      <c r="M80" s="20" t="s">
        <v>50</v>
      </c>
      <c r="N80" s="20">
        <v>-1</v>
      </c>
      <c r="O80" s="20">
        <v>20</v>
      </c>
      <c r="P80" s="20" t="s">
        <v>45</v>
      </c>
      <c r="Q80" s="19">
        <f>+VLOOKUP(K80,Responsables!$A:$C,3,TRUE)</f>
        <v>751</v>
      </c>
      <c r="R80" s="19" t="str">
        <f>+VLOOKUP(K80,Responsables!$A:$C,2,TRUE)</f>
        <v>Secretaría de Desarrollo Económico</v>
      </c>
      <c r="S80" s="20" t="s">
        <v>70</v>
      </c>
      <c r="T80" s="20" t="s">
        <v>47</v>
      </c>
      <c r="U80" s="20">
        <f>+VLOOKUP(K80,Programación!$A:$F,3,FALSE)</f>
        <v>20</v>
      </c>
      <c r="V80" s="20">
        <f>+VLOOKUP(K80,Programación!$A:$F,4,FALSE)</f>
        <v>20</v>
      </c>
      <c r="W80" s="20">
        <f>+VLOOKUP(K80,Programación!$A:$F,5,FALSE)</f>
        <v>20</v>
      </c>
      <c r="X80" s="20">
        <f>+VLOOKUP(K80,Programación!$A:$F,6,FALSE)</f>
        <v>20</v>
      </c>
      <c r="Y80" s="20">
        <v>6</v>
      </c>
      <c r="Z80" s="20">
        <f>+VLOOKUP(K80,Seguimiento!$A:$C,3,FALSE)</f>
        <v>0</v>
      </c>
      <c r="AA80" s="23">
        <v>0</v>
      </c>
      <c r="AB80" s="22">
        <v>0</v>
      </c>
      <c r="AC80" s="20">
        <v>7.4999999999999997E-2</v>
      </c>
      <c r="AD80" s="20">
        <f>+VLOOKUP(K80,Seguimiento!$A:$J,5,FALSE)</f>
        <v>7.4999999999999997E-2</v>
      </c>
      <c r="AE80" s="22">
        <v>0</v>
      </c>
      <c r="AF80" s="22">
        <v>0</v>
      </c>
      <c r="AG80" s="20">
        <v>0.3</v>
      </c>
      <c r="AH80" s="20">
        <f>+VLOOKUP(K80,Seguimiento!$A:$J,6,FALSE)</f>
        <v>0</v>
      </c>
      <c r="AI80" s="23">
        <v>0</v>
      </c>
      <c r="AJ80" s="23">
        <v>0</v>
      </c>
      <c r="AK80" s="23">
        <v>0</v>
      </c>
      <c r="AL80" s="20" t="str">
        <f>+VLOOKUP(K80,Seguimiento!$A:$J,7,FALSE)</f>
        <v>El acta de inicio se firmó  el 11 de junio, se esta planeando la convocatoria para el mes julio. La meta se  reporta para el segundo semestre</v>
      </c>
      <c r="AM80" s="20">
        <f t="shared" si="1"/>
        <v>7.4999999999999997E-2</v>
      </c>
      <c r="AN80" s="22">
        <v>4.2999351211092619E-4</v>
      </c>
      <c r="AO80" s="22">
        <v>0</v>
      </c>
      <c r="AP80" s="22">
        <v>0</v>
      </c>
      <c r="AQ80" s="41">
        <f>+VLOOKUP(K80,Seguimiento!$A:$J,9,FALSE)</f>
        <v>3.2249499999999997E-5</v>
      </c>
      <c r="AR80" s="40">
        <f>+VLOOKUP(K80,Seguimiento!$A:$J,10,FALSE)</f>
        <v>1</v>
      </c>
      <c r="AS80" s="20">
        <v>6</v>
      </c>
      <c r="AT80" s="40">
        <f>+VLOOKUP(K80,Seguimiento!$A:$J,4,FALSE)</f>
        <v>0</v>
      </c>
      <c r="AU80" s="22">
        <v>0</v>
      </c>
      <c r="AV80" s="22">
        <v>0</v>
      </c>
    </row>
    <row r="81" spans="1:48" x14ac:dyDescent="0.2">
      <c r="A81" s="20">
        <v>1</v>
      </c>
      <c r="B81" s="20" t="s">
        <v>37</v>
      </c>
      <c r="C81" s="20">
        <v>3</v>
      </c>
      <c r="D81" s="20" t="s">
        <v>169</v>
      </c>
      <c r="E81" s="20" t="s">
        <v>170</v>
      </c>
      <c r="F81" s="20"/>
      <c r="G81" s="20"/>
      <c r="H81" s="20"/>
      <c r="I81" s="20">
        <v>2</v>
      </c>
      <c r="J81" s="20" t="s">
        <v>1960</v>
      </c>
      <c r="K81" s="20" t="s">
        <v>242</v>
      </c>
      <c r="L81" s="20" t="s">
        <v>250</v>
      </c>
      <c r="M81" s="20" t="s">
        <v>44</v>
      </c>
      <c r="N81" s="20">
        <v>-1</v>
      </c>
      <c r="O81" s="20">
        <v>150</v>
      </c>
      <c r="P81" s="20" t="s">
        <v>45</v>
      </c>
      <c r="Q81" s="19">
        <f>+VLOOKUP(K81,Responsables!$A:$C,3,TRUE)</f>
        <v>751</v>
      </c>
      <c r="R81" s="19" t="str">
        <f>+VLOOKUP(K81,Responsables!$A:$C,2,TRUE)</f>
        <v>Secretaría de Desarrollo Económico</v>
      </c>
      <c r="S81" s="20" t="s">
        <v>46</v>
      </c>
      <c r="T81" s="20" t="s">
        <v>47</v>
      </c>
      <c r="U81" s="20">
        <f>+VLOOKUP(K81,Programación!$A:$F,3,FALSE)</f>
        <v>24</v>
      </c>
      <c r="V81" s="20">
        <f>+VLOOKUP(K81,Programación!$A:$F,4,FALSE)</f>
        <v>20</v>
      </c>
      <c r="W81" s="20">
        <f>+VLOOKUP(K81,Programación!$A:$F,5,FALSE)</f>
        <v>58</v>
      </c>
      <c r="X81" s="20">
        <f>+VLOOKUP(K81,Programación!$A:$F,6,FALSE)</f>
        <v>58</v>
      </c>
      <c r="Y81" s="20">
        <v>14</v>
      </c>
      <c r="Z81" s="20">
        <f>+VLOOKUP(K81,Seguimiento!$A:$C,3,FALSE)</f>
        <v>0</v>
      </c>
      <c r="AA81" s="23">
        <v>0</v>
      </c>
      <c r="AB81" s="22">
        <v>0</v>
      </c>
      <c r="AC81" s="20">
        <v>9.3333333333333296E-2</v>
      </c>
      <c r="AD81" s="20">
        <f>+VLOOKUP(K81,Seguimiento!$A:$J,5,FALSE)</f>
        <v>9.3333333000000004E-2</v>
      </c>
      <c r="AE81" s="24">
        <v>0</v>
      </c>
      <c r="AF81" s="22">
        <v>0</v>
      </c>
      <c r="AG81" s="20">
        <v>0.58333333333333304</v>
      </c>
      <c r="AH81" s="20">
        <f>+VLOOKUP(K81,Seguimiento!$A:$J,6,FALSE)</f>
        <v>0</v>
      </c>
      <c r="AI81" s="23">
        <v>0</v>
      </c>
      <c r="AJ81" s="23">
        <v>0</v>
      </c>
      <c r="AK81" s="23">
        <v>0</v>
      </c>
      <c r="AL81" s="20" t="str">
        <f>+VLOOKUP(K81,Seguimiento!$A:$J,7,FALSE)</f>
        <v>El acta de inicio se firmó  el 11 de junio, se esta planeando la convocatoria para el mes julio. La meta se  reporta para el segundo semestre</v>
      </c>
      <c r="AM81" s="20">
        <f t="shared" si="1"/>
        <v>9.3333333000000004E-2</v>
      </c>
      <c r="AN81" s="22">
        <v>0</v>
      </c>
      <c r="AO81" s="22">
        <v>0</v>
      </c>
      <c r="AP81" s="22">
        <v>0</v>
      </c>
      <c r="AQ81" s="41">
        <f>+VLOOKUP(K81,Seguimiento!$A:$J,9,FALSE)</f>
        <v>0</v>
      </c>
      <c r="AR81" s="40">
        <f>+VLOOKUP(K81,Seguimiento!$A:$J,10,FALSE)</f>
        <v>1</v>
      </c>
      <c r="AS81" s="20">
        <v>14</v>
      </c>
      <c r="AT81" s="40">
        <f>+VLOOKUP(K81,Seguimiento!$A:$J,4,FALSE)</f>
        <v>14</v>
      </c>
      <c r="AU81" s="22">
        <v>0</v>
      </c>
      <c r="AV81" s="22">
        <v>0</v>
      </c>
    </row>
    <row r="82" spans="1:48" x14ac:dyDescent="0.2">
      <c r="A82" s="20">
        <v>1</v>
      </c>
      <c r="B82" s="20" t="s">
        <v>37</v>
      </c>
      <c r="C82" s="20">
        <v>3</v>
      </c>
      <c r="D82" s="20" t="s">
        <v>169</v>
      </c>
      <c r="E82" s="20" t="s">
        <v>170</v>
      </c>
      <c r="F82" s="20">
        <v>5</v>
      </c>
      <c r="G82" s="20" t="s">
        <v>176</v>
      </c>
      <c r="H82" s="20" t="s">
        <v>177</v>
      </c>
      <c r="I82" s="20">
        <v>4</v>
      </c>
      <c r="J82" s="20" t="s">
        <v>1961</v>
      </c>
      <c r="K82" s="20" t="s">
        <v>210</v>
      </c>
      <c r="L82" s="20" t="s">
        <v>211</v>
      </c>
      <c r="M82" s="20" t="s">
        <v>44</v>
      </c>
      <c r="N82" s="20">
        <v>160</v>
      </c>
      <c r="O82" s="20">
        <v>200</v>
      </c>
      <c r="P82" s="20" t="s">
        <v>45</v>
      </c>
      <c r="Q82" s="19">
        <f>+VLOOKUP(K82,Responsables!$A:$C,3,TRUE)</f>
        <v>751</v>
      </c>
      <c r="R82" s="19" t="str">
        <f>+VLOOKUP(K82,Responsables!$A:$C,2,TRUE)</f>
        <v>Secretaría de Desarrollo Económico</v>
      </c>
      <c r="S82" s="20" t="s">
        <v>46</v>
      </c>
      <c r="T82" s="20" t="s">
        <v>47</v>
      </c>
      <c r="U82" s="20">
        <f>+VLOOKUP(K82,Programación!$A:$F,3,FALSE)</f>
        <v>50</v>
      </c>
      <c r="V82" s="20">
        <f>+VLOOKUP(K82,Programación!$A:$F,4,FALSE)</f>
        <v>50</v>
      </c>
      <c r="W82" s="20">
        <f>+VLOOKUP(K82,Programación!$A:$F,5,FALSE)</f>
        <v>62</v>
      </c>
      <c r="X82" s="20">
        <f>+VLOOKUP(K82,Programación!$A:$F,6,FALSE)</f>
        <v>30</v>
      </c>
      <c r="Y82" s="20">
        <v>58</v>
      </c>
      <c r="Z82" s="20">
        <f>+VLOOKUP(K82,Seguimiento!$A:$C,3,FALSE)</f>
        <v>90</v>
      </c>
      <c r="AA82" s="23">
        <v>0</v>
      </c>
      <c r="AB82" s="22">
        <v>0</v>
      </c>
      <c r="AC82" s="20">
        <v>0.28999999999999998</v>
      </c>
      <c r="AD82" s="20">
        <f>+VLOOKUP(K82,Seguimiento!$A:$J,5,FALSE)</f>
        <v>0.74</v>
      </c>
      <c r="AE82" s="22">
        <v>0</v>
      </c>
      <c r="AF82" s="22">
        <v>0</v>
      </c>
      <c r="AG82" s="20">
        <v>1.1599999999999999</v>
      </c>
      <c r="AH82" s="20">
        <f>+VLOOKUP(K82,Seguimiento!$A:$J,6,FALSE)</f>
        <v>1.8</v>
      </c>
      <c r="AI82" s="23">
        <v>0</v>
      </c>
      <c r="AJ82" s="23">
        <v>0</v>
      </c>
      <c r="AK82" s="23">
        <v>0</v>
      </c>
      <c r="AL82" s="20" t="str">
        <f>+VLOOKUP(K82,Seguimiento!$A:$J,7,FALSE)</f>
        <v>Durante el presente mes se presenta un incremento sustancial en el indicador, en vista a que las estrategias implementadasen aras a la reactivación económica pos-pandemia hace que los indicadores relacionados con el crecimiento económico se están viendo afectados de manera positiva</v>
      </c>
      <c r="AM82" s="20">
        <f t="shared" si="1"/>
        <v>0.74</v>
      </c>
      <c r="AN82" s="22">
        <v>1.7017861513162746E-4</v>
      </c>
      <c r="AO82" s="22">
        <v>0</v>
      </c>
      <c r="AP82" s="22">
        <v>0</v>
      </c>
      <c r="AQ82" s="41">
        <f>+VLOOKUP(K82,Seguimiento!$A:$J,9,FALSE)</f>
        <v>5.78607E-5</v>
      </c>
      <c r="AR82" s="40">
        <f>+VLOOKUP(K82,Seguimiento!$A:$J,10,FALSE)</f>
        <v>3</v>
      </c>
      <c r="AS82" s="20">
        <v>58</v>
      </c>
      <c r="AT82" s="40">
        <f>+VLOOKUP(K82,Seguimiento!$A:$J,4,FALSE)</f>
        <v>148</v>
      </c>
      <c r="AU82" s="22">
        <v>0</v>
      </c>
      <c r="AV82" s="22">
        <v>0</v>
      </c>
    </row>
    <row r="83" spans="1:48" x14ac:dyDescent="0.2">
      <c r="A83" s="20">
        <v>1</v>
      </c>
      <c r="B83" s="20" t="s">
        <v>37</v>
      </c>
      <c r="C83" s="20">
        <v>3</v>
      </c>
      <c r="D83" s="20" t="s">
        <v>169</v>
      </c>
      <c r="E83" s="20" t="s">
        <v>170</v>
      </c>
      <c r="F83" s="20"/>
      <c r="G83" s="20"/>
      <c r="H83" s="20"/>
      <c r="I83" s="20">
        <v>5</v>
      </c>
      <c r="J83" s="20" t="s">
        <v>1960</v>
      </c>
      <c r="K83" s="20" t="s">
        <v>176</v>
      </c>
      <c r="L83" s="20" t="s">
        <v>252</v>
      </c>
      <c r="M83" s="20" t="s">
        <v>50</v>
      </c>
      <c r="N83" s="20">
        <v>-2</v>
      </c>
      <c r="O83" s="20">
        <v>80</v>
      </c>
      <c r="P83" s="20" t="s">
        <v>45</v>
      </c>
      <c r="Q83" s="19">
        <f>+VLOOKUP(K83,Responsables!$A:$C,3,TRUE)</f>
        <v>751</v>
      </c>
      <c r="R83" s="19" t="str">
        <f>+VLOOKUP(K83,Responsables!$A:$C,2,TRUE)</f>
        <v>Secretaría de Desarrollo Económico</v>
      </c>
      <c r="S83" s="20" t="s">
        <v>70</v>
      </c>
      <c r="T83" s="20" t="s">
        <v>47</v>
      </c>
      <c r="U83" s="20">
        <f>+VLOOKUP(K83,Programación!$A:$F,3,FALSE)</f>
        <v>80</v>
      </c>
      <c r="V83" s="20">
        <f>+VLOOKUP(K83,Programación!$A:$F,4,FALSE)</f>
        <v>80</v>
      </c>
      <c r="W83" s="20">
        <f>+VLOOKUP(K83,Programación!$A:$F,5,FALSE)</f>
        <v>80</v>
      </c>
      <c r="X83" s="20">
        <f>+VLOOKUP(K83,Programación!$A:$F,6,FALSE)</f>
        <v>80</v>
      </c>
      <c r="Y83" s="20">
        <v>80</v>
      </c>
      <c r="Z83" s="20">
        <f>+VLOOKUP(K83,Seguimiento!$A:$C,3,FALSE)</f>
        <v>0</v>
      </c>
      <c r="AA83" s="23">
        <v>0</v>
      </c>
      <c r="AB83" s="22">
        <v>0</v>
      </c>
      <c r="AC83" s="20">
        <v>0.25</v>
      </c>
      <c r="AD83" s="20">
        <f>+VLOOKUP(K83,Seguimiento!$A:$J,5,FALSE)</f>
        <v>0.25</v>
      </c>
      <c r="AE83" s="24">
        <v>0</v>
      </c>
      <c r="AF83" s="22">
        <v>0</v>
      </c>
      <c r="AG83" s="20">
        <v>1</v>
      </c>
      <c r="AH83" s="20">
        <f>+VLOOKUP(K83,Seguimiento!$A:$J,6,FALSE)</f>
        <v>0</v>
      </c>
      <c r="AI83" s="23">
        <v>0</v>
      </c>
      <c r="AJ83" s="23">
        <v>0</v>
      </c>
      <c r="AK83" s="23">
        <v>0</v>
      </c>
      <c r="AL83" s="20" t="str">
        <f>+VLOOKUP(K83,Seguimiento!$A:$J,7,FALSE)</f>
        <v>El acta de inicio se firmó  el 11 de junio, se esta planeando la convocatoria para el mes julio. La meta se  reporta para el segundo semestre</v>
      </c>
      <c r="AM83" s="20">
        <f t="shared" si="1"/>
        <v>0.25</v>
      </c>
      <c r="AN83" s="22">
        <v>0</v>
      </c>
      <c r="AO83" s="22">
        <v>0</v>
      </c>
      <c r="AP83" s="22">
        <v>0</v>
      </c>
      <c r="AQ83" s="41">
        <f>+VLOOKUP(K83,Seguimiento!$A:$J,9,FALSE)</f>
        <v>0</v>
      </c>
      <c r="AR83" s="40">
        <f>+VLOOKUP(K83,Seguimiento!$A:$J,10,FALSE)</f>
        <v>2</v>
      </c>
      <c r="AS83" s="20">
        <v>80</v>
      </c>
      <c r="AT83" s="40">
        <f>+VLOOKUP(K83,Seguimiento!$A:$J,4,FALSE)</f>
        <v>0</v>
      </c>
      <c r="AU83" s="22">
        <v>0</v>
      </c>
      <c r="AV83" s="22">
        <v>0</v>
      </c>
    </row>
    <row r="84" spans="1:48" x14ac:dyDescent="0.2">
      <c r="A84" s="20">
        <v>1</v>
      </c>
      <c r="B84" s="20" t="s">
        <v>37</v>
      </c>
      <c r="C84" s="20">
        <v>3</v>
      </c>
      <c r="D84" s="20" t="s">
        <v>169</v>
      </c>
      <c r="E84" s="20" t="s">
        <v>170</v>
      </c>
      <c r="F84" s="20"/>
      <c r="G84" s="20"/>
      <c r="H84" s="20"/>
      <c r="I84" s="20">
        <v>3</v>
      </c>
      <c r="J84" s="20" t="s">
        <v>1960</v>
      </c>
      <c r="K84" s="20" t="s">
        <v>171</v>
      </c>
      <c r="L84" s="20" t="s">
        <v>251</v>
      </c>
      <c r="M84" s="20" t="s">
        <v>241</v>
      </c>
      <c r="N84" s="20">
        <v>1248</v>
      </c>
      <c r="O84" s="20">
        <v>850</v>
      </c>
      <c r="P84" s="20" t="s">
        <v>175</v>
      </c>
      <c r="Q84" s="19">
        <f>+VLOOKUP(K84,Responsables!$A:$C,3,TRUE)</f>
        <v>951</v>
      </c>
      <c r="R84" s="19" t="str">
        <f>+VLOOKUP(K84,Responsables!$A:$C,2,TRUE)</f>
        <v>Agencia de Cooperación e Inversión de Medellín y el Área Metropolitana - ACI Medellín</v>
      </c>
      <c r="S84" s="20" t="s">
        <v>46</v>
      </c>
      <c r="T84" s="20" t="s">
        <v>47</v>
      </c>
      <c r="U84" s="20">
        <f>+VLOOKUP(K84,Programación!$A:$F,3,FALSE)</f>
        <v>350</v>
      </c>
      <c r="V84" s="20">
        <f>+VLOOKUP(K84,Programación!$A:$F,4,FALSE)</f>
        <v>140</v>
      </c>
      <c r="W84" s="20">
        <f>+VLOOKUP(K84,Programación!$A:$F,5,FALSE)</f>
        <v>180</v>
      </c>
      <c r="X84" s="20">
        <f>+VLOOKUP(K84,Programación!$A:$F,6,FALSE)</f>
        <v>146.35</v>
      </c>
      <c r="Y84" s="20">
        <v>383.65</v>
      </c>
      <c r="Z84" s="20">
        <f>+VLOOKUP(K84,Seguimiento!$A:$C,3,FALSE)</f>
        <v>158.49</v>
      </c>
      <c r="AA84" s="23">
        <v>0</v>
      </c>
      <c r="AB84" s="22">
        <v>0</v>
      </c>
      <c r="AC84" s="20">
        <v>0.45135294117647101</v>
      </c>
      <c r="AD84" s="20">
        <f>+VLOOKUP(K84,Seguimiento!$A:$J,5,FALSE)</f>
        <v>0.63781176500000003</v>
      </c>
      <c r="AE84" s="24">
        <v>0</v>
      </c>
      <c r="AF84" s="22">
        <v>0</v>
      </c>
      <c r="AG84" s="20">
        <v>1.09614285714286</v>
      </c>
      <c r="AH84" s="20">
        <f>+VLOOKUP(K84,Seguimiento!$A:$J,6,FALSE)</f>
        <v>1.132071429</v>
      </c>
      <c r="AI84" s="23">
        <v>0</v>
      </c>
      <c r="AJ84" s="23">
        <v>0</v>
      </c>
      <c r="AK84" s="23">
        <v>0</v>
      </c>
      <c r="AL84" s="20" t="str">
        <f>+VLOOKUP(K84,Seguimiento!$A:$J,7,FALSE)</f>
        <v>Se supera la meta establecida de manera conservadora, dadas las restricciones propias de la pandemia Covid-19 que se pensó impedirían el contacto efectivo con nuevos inversionistas para la ciudad. Efecto del proceso de reactivación se pudo establecer más y mejores contactos llevando a que la meta al corte sea superada.</v>
      </c>
      <c r="AM84" s="20">
        <f t="shared" si="1"/>
        <v>0.63781176500000003</v>
      </c>
      <c r="AN84" s="22">
        <v>0</v>
      </c>
      <c r="AO84" s="22">
        <v>0</v>
      </c>
      <c r="AP84" s="22">
        <v>0</v>
      </c>
      <c r="AQ84" s="41">
        <f>+VLOOKUP(K84,Seguimiento!$A:$J,9,FALSE)</f>
        <v>0</v>
      </c>
      <c r="AR84" s="40">
        <f>+VLOOKUP(K84,Seguimiento!$A:$J,10,FALSE)</f>
        <v>3</v>
      </c>
      <c r="AS84" s="20">
        <v>383.65</v>
      </c>
      <c r="AT84" s="40">
        <f>+VLOOKUP(K84,Seguimiento!$A:$J,4,FALSE)</f>
        <v>542.14</v>
      </c>
      <c r="AU84" s="22">
        <v>0</v>
      </c>
      <c r="AV84" s="22">
        <v>0</v>
      </c>
    </row>
    <row r="85" spans="1:48" x14ac:dyDescent="0.2">
      <c r="A85" s="20">
        <v>1</v>
      </c>
      <c r="B85" s="20" t="s">
        <v>37</v>
      </c>
      <c r="C85" s="20">
        <v>3</v>
      </c>
      <c r="D85" s="20" t="s">
        <v>169</v>
      </c>
      <c r="E85" s="20" t="s">
        <v>170</v>
      </c>
      <c r="F85" s="20">
        <v>5</v>
      </c>
      <c r="G85" s="20" t="s">
        <v>176</v>
      </c>
      <c r="H85" s="20" t="s">
        <v>177</v>
      </c>
      <c r="I85" s="20">
        <v>7</v>
      </c>
      <c r="J85" s="20" t="s">
        <v>1961</v>
      </c>
      <c r="K85" s="20" t="s">
        <v>235</v>
      </c>
      <c r="L85" s="20" t="s">
        <v>236</v>
      </c>
      <c r="M85" s="20" t="s">
        <v>50</v>
      </c>
      <c r="N85" s="20">
        <v>-1</v>
      </c>
      <c r="O85" s="20">
        <v>100</v>
      </c>
      <c r="P85" s="20" t="s">
        <v>45</v>
      </c>
      <c r="Q85" s="19">
        <f>+VLOOKUP(K85,Responsables!$A:$C,3,TRUE)</f>
        <v>751</v>
      </c>
      <c r="R85" s="19" t="str">
        <f>+VLOOKUP(K85,Responsables!$A:$C,2,TRUE)</f>
        <v>Secretaría de Desarrollo Económico</v>
      </c>
      <c r="S85" s="20" t="s">
        <v>51</v>
      </c>
      <c r="T85" s="20" t="s">
        <v>47</v>
      </c>
      <c r="U85" s="20">
        <f>+VLOOKUP(K85,Programación!$A:$F,3,FALSE)</f>
        <v>10</v>
      </c>
      <c r="V85" s="20">
        <f>+VLOOKUP(K85,Programación!$A:$F,4,FALSE)</f>
        <v>50</v>
      </c>
      <c r="W85" s="20">
        <f>+VLOOKUP(K85,Programación!$A:$F,5,FALSE)</f>
        <v>80</v>
      </c>
      <c r="X85" s="20">
        <f>+VLOOKUP(K85,Programación!$A:$F,6,FALSE)</f>
        <v>100</v>
      </c>
      <c r="Y85" s="20">
        <v>10</v>
      </c>
      <c r="Z85" s="20">
        <f>+VLOOKUP(K85,Seguimiento!$A:$C,3,FALSE)</f>
        <v>30</v>
      </c>
      <c r="AA85" s="23">
        <v>0</v>
      </c>
      <c r="AB85" s="22">
        <v>0</v>
      </c>
      <c r="AC85" s="20">
        <v>0.1</v>
      </c>
      <c r="AD85" s="20">
        <f>+VLOOKUP(K85,Seguimiento!$A:$J,5,FALSE)</f>
        <v>0.3</v>
      </c>
      <c r="AE85" s="22">
        <v>0</v>
      </c>
      <c r="AF85" s="22">
        <v>0</v>
      </c>
      <c r="AG85" s="20">
        <v>1</v>
      </c>
      <c r="AH85" s="20">
        <f>+VLOOKUP(K85,Seguimiento!$A:$J,6,FALSE)</f>
        <v>0.6</v>
      </c>
      <c r="AI85" s="23">
        <v>0</v>
      </c>
      <c r="AJ85" s="23">
        <v>0</v>
      </c>
      <c r="AK85" s="23">
        <v>0</v>
      </c>
      <c r="AL85" s="20" t="str">
        <f>+VLOOKUP(K85,Seguimiento!$A:$J,7,FALSE)</f>
        <v>En el año 2021 se logra establecer la ruta de trabajo para implementación del micrositio, se consolida el equipo de estrategia que logra aplicar acciones para la intervención a Venteros Informales y la aplicación de estrategias para cumplimiento de indicadores.</v>
      </c>
      <c r="AM85" s="20">
        <f t="shared" si="1"/>
        <v>0.3</v>
      </c>
      <c r="AN85" s="22">
        <v>9.1336973435886531E-4</v>
      </c>
      <c r="AO85" s="22">
        <v>0</v>
      </c>
      <c r="AP85" s="22">
        <v>0</v>
      </c>
      <c r="AQ85" s="41">
        <f>+VLOOKUP(K85,Seguimiento!$A:$J,9,FALSE)</f>
        <v>1.3700499999999999E-4</v>
      </c>
      <c r="AR85" s="40">
        <f>+VLOOKUP(K85,Seguimiento!$A:$J,10,FALSE)</f>
        <v>2</v>
      </c>
      <c r="AS85" s="20">
        <v>10</v>
      </c>
      <c r="AT85" s="40">
        <f>+VLOOKUP(K85,Seguimiento!$A:$J,4,FALSE)</f>
        <v>30</v>
      </c>
      <c r="AU85" s="22">
        <v>0</v>
      </c>
      <c r="AV85" s="22">
        <v>0</v>
      </c>
    </row>
    <row r="86" spans="1:48" x14ac:dyDescent="0.2">
      <c r="A86" s="20">
        <v>1</v>
      </c>
      <c r="B86" s="20" t="s">
        <v>37</v>
      </c>
      <c r="C86" s="20">
        <v>3</v>
      </c>
      <c r="D86" s="20" t="s">
        <v>169</v>
      </c>
      <c r="E86" s="20" t="s">
        <v>170</v>
      </c>
      <c r="F86" s="20">
        <v>5</v>
      </c>
      <c r="G86" s="20" t="s">
        <v>176</v>
      </c>
      <c r="H86" s="20" t="s">
        <v>177</v>
      </c>
      <c r="I86" s="20">
        <v>2</v>
      </c>
      <c r="J86" s="20" t="s">
        <v>1961</v>
      </c>
      <c r="K86" s="20" t="s">
        <v>199</v>
      </c>
      <c r="L86" s="20" t="s">
        <v>200</v>
      </c>
      <c r="M86" s="20" t="s">
        <v>44</v>
      </c>
      <c r="N86" s="20">
        <v>2183</v>
      </c>
      <c r="O86" s="20">
        <v>4000</v>
      </c>
      <c r="P86" s="20" t="s">
        <v>45</v>
      </c>
      <c r="Q86" s="19">
        <f>+VLOOKUP(K86,Responsables!$A:$C,3,TRUE)</f>
        <v>751</v>
      </c>
      <c r="R86" s="19" t="str">
        <f>+VLOOKUP(K86,Responsables!$A:$C,2,TRUE)</f>
        <v>Secretaría de Desarrollo Económico</v>
      </c>
      <c r="S86" s="20" t="s">
        <v>46</v>
      </c>
      <c r="T86" s="20" t="s">
        <v>47</v>
      </c>
      <c r="U86" s="20">
        <f>+VLOOKUP(K86,Programación!$A:$F,3,FALSE)</f>
        <v>600</v>
      </c>
      <c r="V86" s="20">
        <f>+VLOOKUP(K86,Programación!$A:$F,4,FALSE)</f>
        <v>1400</v>
      </c>
      <c r="W86" s="20">
        <f>+VLOOKUP(K86,Programación!$A:$F,5,FALSE)</f>
        <v>1300</v>
      </c>
      <c r="X86" s="20">
        <f>+VLOOKUP(K86,Programación!$A:$F,6,FALSE)</f>
        <v>678</v>
      </c>
      <c r="Y86" s="20">
        <v>622</v>
      </c>
      <c r="Z86" s="20">
        <f>+VLOOKUP(K86,Seguimiento!$A:$C,3,FALSE)</f>
        <v>769</v>
      </c>
      <c r="AA86" s="23">
        <v>0</v>
      </c>
      <c r="AB86" s="22">
        <v>0</v>
      </c>
      <c r="AC86" s="20">
        <v>0.1555</v>
      </c>
      <c r="AD86" s="20">
        <f>+VLOOKUP(K86,Seguimiento!$A:$J,5,FALSE)</f>
        <v>0.34775</v>
      </c>
      <c r="AE86" s="22">
        <v>0</v>
      </c>
      <c r="AF86" s="22">
        <v>0</v>
      </c>
      <c r="AG86" s="20">
        <v>1.03666666666667</v>
      </c>
      <c r="AH86" s="20">
        <f>+VLOOKUP(K86,Seguimiento!$A:$J,6,FALSE)</f>
        <v>0.54928571400000004</v>
      </c>
      <c r="AI86" s="23">
        <v>0</v>
      </c>
      <c r="AJ86" s="23">
        <v>0</v>
      </c>
      <c r="AK86" s="23">
        <v>0</v>
      </c>
      <c r="AL86" s="20" t="str">
        <f>+VLOOKUP(K86,Seguimiento!$A:$J,7,FALSE)</f>
        <v>La información se extrae de la trazabilidad de los servicios prestados a los beneficiarios del programa, de alta proyección y que cuenten con mas de 8 intervenciones. Por error involuntario en el reporte anterior se estaba contando el indicador como acumulado, por lo tanto se realiza el ajuste para este reporte</v>
      </c>
      <c r="AM86" s="20">
        <f t="shared" si="1"/>
        <v>0.34775</v>
      </c>
      <c r="AN86" s="22">
        <v>6.1080279707086431E-4</v>
      </c>
      <c r="AO86" s="22">
        <v>0</v>
      </c>
      <c r="AP86" s="22">
        <v>0</v>
      </c>
      <c r="AQ86" s="41">
        <f>+VLOOKUP(K86,Seguimiento!$A:$J,9,FALSE)</f>
        <v>1.17427E-4</v>
      </c>
      <c r="AR86" s="40">
        <f>+VLOOKUP(K86,Seguimiento!$A:$J,10,FALSE)</f>
        <v>3</v>
      </c>
      <c r="AS86" s="20">
        <v>622</v>
      </c>
      <c r="AT86" s="40">
        <f>+VLOOKUP(K86,Seguimiento!$A:$J,4,FALSE)</f>
        <v>1391</v>
      </c>
      <c r="AU86" s="22">
        <v>0</v>
      </c>
      <c r="AV86" s="22">
        <v>0</v>
      </c>
    </row>
    <row r="87" spans="1:48" x14ac:dyDescent="0.2">
      <c r="A87" s="20">
        <v>1</v>
      </c>
      <c r="B87" s="20" t="s">
        <v>37</v>
      </c>
      <c r="C87" s="20">
        <v>3</v>
      </c>
      <c r="D87" s="20" t="s">
        <v>169</v>
      </c>
      <c r="E87" s="20" t="s">
        <v>170</v>
      </c>
      <c r="F87" s="20">
        <v>4</v>
      </c>
      <c r="G87" s="20" t="s">
        <v>180</v>
      </c>
      <c r="H87" s="20" t="s">
        <v>181</v>
      </c>
      <c r="I87" s="20">
        <v>3</v>
      </c>
      <c r="J87" s="20" t="s">
        <v>1961</v>
      </c>
      <c r="K87" s="20" t="s">
        <v>191</v>
      </c>
      <c r="L87" s="20" t="s">
        <v>192</v>
      </c>
      <c r="M87" s="20" t="s">
        <v>44</v>
      </c>
      <c r="N87" s="20">
        <v>0</v>
      </c>
      <c r="O87" s="20">
        <v>1</v>
      </c>
      <c r="P87" s="20" t="s">
        <v>45</v>
      </c>
      <c r="Q87" s="19">
        <f>+VLOOKUP(K87,Responsables!$A:$C,3,TRUE)</f>
        <v>751</v>
      </c>
      <c r="R87" s="19" t="str">
        <f>+VLOOKUP(K87,Responsables!$A:$C,2,TRUE)</f>
        <v>Secretaría de Desarrollo Económico</v>
      </c>
      <c r="S87" s="20" t="s">
        <v>46</v>
      </c>
      <c r="T87" s="20" t="s">
        <v>47</v>
      </c>
      <c r="U87" s="20">
        <f>+VLOOKUP(K87,Programación!$A:$F,3,FALSE)</f>
        <v>1</v>
      </c>
      <c r="V87" s="20">
        <f>+VLOOKUP(K87,Programación!$A:$F,4,FALSE)</f>
        <v>0</v>
      </c>
      <c r="W87" s="20">
        <f>+VLOOKUP(K87,Programación!$A:$F,5,FALSE)</f>
        <v>0</v>
      </c>
      <c r="X87" s="20">
        <f>+VLOOKUP(K87,Programación!$A:$F,6,FALSE)</f>
        <v>0</v>
      </c>
      <c r="Y87" s="20">
        <v>1</v>
      </c>
      <c r="Z87" s="20">
        <v>-1</v>
      </c>
      <c r="AA87" s="23">
        <v>0</v>
      </c>
      <c r="AB87" s="22">
        <v>0</v>
      </c>
      <c r="AC87" s="20">
        <v>1</v>
      </c>
      <c r="AD87" s="20">
        <f>+VLOOKUP(K87,Seguimiento!$A:$J,5,FALSE)</f>
        <v>1</v>
      </c>
      <c r="AE87" s="22">
        <v>0</v>
      </c>
      <c r="AF87" s="22">
        <v>0</v>
      </c>
      <c r="AG87" s="20">
        <v>1</v>
      </c>
      <c r="AH87" s="20">
        <v>-1</v>
      </c>
      <c r="AI87" s="23">
        <v>0</v>
      </c>
      <c r="AJ87" s="23">
        <v>0</v>
      </c>
      <c r="AK87" s="23">
        <v>0</v>
      </c>
      <c r="AL87" s="20" t="str">
        <f>+VLOOKUP(K87,Seguimiento!$A:$J,7,FALSE)</f>
        <v>El portal transaccional fue puesto en marcha con la gestión desarrollada en la vigencia anterior, se continuan haciendo acciones de vinculación y sostenimiento de las empresas que desean vincularse, estas acciones se reportan mediante el indicador 1.3.4.2.</v>
      </c>
      <c r="AM87" s="20">
        <f t="shared" si="1"/>
        <v>1</v>
      </c>
      <c r="AN87" s="22">
        <v>2.6981434842755168E-4</v>
      </c>
      <c r="AO87" s="22">
        <v>0</v>
      </c>
      <c r="AP87" s="22">
        <v>0</v>
      </c>
      <c r="AQ87" s="41">
        <f>+VLOOKUP(K87,Seguimiento!$A:$J,9,FALSE)</f>
        <v>2.69814E-4</v>
      </c>
      <c r="AR87" s="40">
        <f>+VLOOKUP(K87,Seguimiento!$A:$J,10,FALSE)</f>
        <v>3</v>
      </c>
      <c r="AS87" s="20">
        <v>1</v>
      </c>
      <c r="AT87" s="40">
        <f>+VLOOKUP(K87,Seguimiento!$A:$J,4,FALSE)</f>
        <v>1</v>
      </c>
      <c r="AU87" s="22">
        <v>0</v>
      </c>
      <c r="AV87" s="22">
        <v>0</v>
      </c>
    </row>
    <row r="88" spans="1:48" x14ac:dyDescent="0.2">
      <c r="A88" s="20">
        <v>1</v>
      </c>
      <c r="B88" s="20" t="s">
        <v>37</v>
      </c>
      <c r="C88" s="20">
        <v>3</v>
      </c>
      <c r="D88" s="20" t="s">
        <v>169</v>
      </c>
      <c r="E88" s="20" t="s">
        <v>170</v>
      </c>
      <c r="F88" s="20">
        <v>4</v>
      </c>
      <c r="G88" s="20" t="s">
        <v>180</v>
      </c>
      <c r="H88" s="20" t="s">
        <v>181</v>
      </c>
      <c r="I88" s="20">
        <v>1</v>
      </c>
      <c r="J88" s="20" t="s">
        <v>1961</v>
      </c>
      <c r="K88" s="20" t="s">
        <v>195</v>
      </c>
      <c r="L88" s="20" t="s">
        <v>196</v>
      </c>
      <c r="M88" s="20" t="s">
        <v>50</v>
      </c>
      <c r="N88" s="20">
        <v>-1</v>
      </c>
      <c r="O88" s="20">
        <v>100</v>
      </c>
      <c r="P88" s="20" t="s">
        <v>45</v>
      </c>
      <c r="Q88" s="19">
        <f>+VLOOKUP(K88,Responsables!$A:$C,3,TRUE)</f>
        <v>751</v>
      </c>
      <c r="R88" s="19" t="str">
        <f>+VLOOKUP(K88,Responsables!$A:$C,2,TRUE)</f>
        <v>Secretaría de Desarrollo Económico</v>
      </c>
      <c r="S88" s="20" t="s">
        <v>46</v>
      </c>
      <c r="T88" s="20" t="s">
        <v>47</v>
      </c>
      <c r="U88" s="20">
        <f>+VLOOKUP(K88,Programación!$A:$F,3,FALSE)</f>
        <v>20</v>
      </c>
      <c r="V88" s="20">
        <f>+VLOOKUP(K88,Programación!$A:$F,4,FALSE)</f>
        <v>30</v>
      </c>
      <c r="W88" s="20">
        <f>+VLOOKUP(K88,Programación!$A:$F,5,FALSE)</f>
        <v>25</v>
      </c>
      <c r="X88" s="20">
        <f>+VLOOKUP(K88,Programación!$A:$F,6,FALSE)</f>
        <v>25</v>
      </c>
      <c r="Y88" s="20">
        <v>20</v>
      </c>
      <c r="Z88" s="20">
        <f>+VLOOKUP(K88,Seguimiento!$A:$C,3,FALSE)</f>
        <v>0</v>
      </c>
      <c r="AA88" s="23">
        <v>0</v>
      </c>
      <c r="AB88" s="22">
        <v>0</v>
      </c>
      <c r="AC88" s="20">
        <v>0.2</v>
      </c>
      <c r="AD88" s="20">
        <f>+VLOOKUP(K88,Seguimiento!$A:$J,5,FALSE)</f>
        <v>0.2</v>
      </c>
      <c r="AE88" s="22">
        <v>0</v>
      </c>
      <c r="AF88" s="22">
        <v>0</v>
      </c>
      <c r="AG88" s="20">
        <v>1</v>
      </c>
      <c r="AH88" s="20">
        <f>+VLOOKUP(K88,Seguimiento!$A:$J,6,FALSE)</f>
        <v>0</v>
      </c>
      <c r="AI88" s="23">
        <v>0</v>
      </c>
      <c r="AJ88" s="23">
        <v>0</v>
      </c>
      <c r="AK88" s="23">
        <v>0</v>
      </c>
      <c r="AL88" s="20" t="str">
        <f>+VLOOKUP(K88,Seguimiento!$A:$J,7,FALSE)</f>
        <v>Se tiene previsto su cumplimiento en los meses de noviembre y diciembre, una vez se cumpla la fase establecida para 2021.</v>
      </c>
      <c r="AM88" s="20">
        <f t="shared" si="1"/>
        <v>0.2</v>
      </c>
      <c r="AN88" s="22">
        <v>3.1605006060033574E-4</v>
      </c>
      <c r="AO88" s="22">
        <v>0</v>
      </c>
      <c r="AP88" s="22">
        <v>0</v>
      </c>
      <c r="AQ88" s="41">
        <f>+VLOOKUP(K88,Seguimiento!$A:$J,9,FALSE)</f>
        <v>6.321E-5</v>
      </c>
      <c r="AR88" s="40">
        <f>+VLOOKUP(K88,Seguimiento!$A:$J,10,FALSE)</f>
        <v>1</v>
      </c>
      <c r="AS88" s="20">
        <v>20</v>
      </c>
      <c r="AT88" s="40">
        <f>+VLOOKUP(K88,Seguimiento!$A:$J,4,FALSE)</f>
        <v>20</v>
      </c>
      <c r="AU88" s="22">
        <v>0</v>
      </c>
      <c r="AV88" s="22">
        <v>0</v>
      </c>
    </row>
    <row r="89" spans="1:48" x14ac:dyDescent="0.2">
      <c r="A89" s="20">
        <v>1</v>
      </c>
      <c r="B89" s="20" t="s">
        <v>37</v>
      </c>
      <c r="C89" s="20">
        <v>3</v>
      </c>
      <c r="D89" s="20" t="s">
        <v>169</v>
      </c>
      <c r="E89" s="20" t="s">
        <v>170</v>
      </c>
      <c r="F89" s="20">
        <v>1</v>
      </c>
      <c r="G89" s="20" t="s">
        <v>246</v>
      </c>
      <c r="H89" s="20" t="s">
        <v>257</v>
      </c>
      <c r="I89" s="20">
        <v>3</v>
      </c>
      <c r="J89" s="20" t="s">
        <v>1961</v>
      </c>
      <c r="K89" s="20" t="s">
        <v>263</v>
      </c>
      <c r="L89" s="20" t="s">
        <v>264</v>
      </c>
      <c r="M89" s="20" t="s">
        <v>50</v>
      </c>
      <c r="N89" s="20">
        <v>-1</v>
      </c>
      <c r="O89" s="20">
        <v>100</v>
      </c>
      <c r="P89" s="20" t="s">
        <v>45</v>
      </c>
      <c r="Q89" s="19">
        <f>+VLOOKUP(K89,Responsables!$A:$C,3,TRUE)</f>
        <v>751</v>
      </c>
      <c r="R89" s="19" t="str">
        <f>+VLOOKUP(K89,Responsables!$A:$C,2,TRUE)</f>
        <v>Secretaría de Desarrollo Económico</v>
      </c>
      <c r="S89" s="20" t="s">
        <v>51</v>
      </c>
      <c r="T89" s="20" t="s">
        <v>47</v>
      </c>
      <c r="U89" s="20">
        <f>+VLOOKUP(K89,Programación!$A:$F,3,FALSE)</f>
        <v>20</v>
      </c>
      <c r="V89" s="20">
        <f>+VLOOKUP(K89,Programación!$A:$F,4,FALSE)</f>
        <v>70</v>
      </c>
      <c r="W89" s="20">
        <f>+VLOOKUP(K89,Programación!$A:$F,5,FALSE)</f>
        <v>85</v>
      </c>
      <c r="X89" s="20">
        <f>+VLOOKUP(K89,Programación!$A:$F,6,FALSE)</f>
        <v>100</v>
      </c>
      <c r="Y89" s="20">
        <v>50</v>
      </c>
      <c r="Z89" s="20">
        <f>+VLOOKUP(K89,Seguimiento!$A:$C,3,FALSE)</f>
        <v>57</v>
      </c>
      <c r="AA89" s="23">
        <v>0</v>
      </c>
      <c r="AB89" s="22">
        <v>0</v>
      </c>
      <c r="AC89" s="20">
        <v>0.5</v>
      </c>
      <c r="AD89" s="20">
        <f>+VLOOKUP(K89,Seguimiento!$A:$J,5,FALSE)</f>
        <v>0.56999999999999995</v>
      </c>
      <c r="AE89" s="22">
        <v>0</v>
      </c>
      <c r="AF89" s="22">
        <v>0</v>
      </c>
      <c r="AG89" s="20">
        <v>2.5</v>
      </c>
      <c r="AH89" s="20">
        <f>+VLOOKUP(K89,Seguimiento!$A:$J,6,FALSE)</f>
        <v>0.81428571400000005</v>
      </c>
      <c r="AI89" s="23">
        <v>0</v>
      </c>
      <c r="AJ89" s="23">
        <v>0</v>
      </c>
      <c r="AK89" s="23">
        <v>0</v>
      </c>
      <c r="AL89" s="20" t="str">
        <f>+VLOOKUP(K89,Seguimiento!$A:$J,7,FALSE)</f>
        <v>Se tiene el cronograma de trabajo, y se está realizando  el levantamiento  de la información con los líderes y encargados de los programas (formación, OPE, empresariamo PYMES), y se está realizando reuniones con la secretaría de innovación digital para recibir los lineamientos en la construcción del sistema de gestión de información</v>
      </c>
      <c r="AM89" s="20">
        <f t="shared" si="1"/>
        <v>0.56999999999999995</v>
      </c>
      <c r="AN89" s="22">
        <v>4.1465101894029176E-4</v>
      </c>
      <c r="AO89" s="22">
        <v>0</v>
      </c>
      <c r="AP89" s="22">
        <v>0</v>
      </c>
      <c r="AQ89" s="41">
        <f>+VLOOKUP(K89,Seguimiento!$A:$J,9,FALSE)</f>
        <v>2.07326E-4</v>
      </c>
      <c r="AR89" s="40">
        <f>+VLOOKUP(K89,Seguimiento!$A:$J,10,FALSE)</f>
        <v>3</v>
      </c>
      <c r="AS89" s="20">
        <v>50</v>
      </c>
      <c r="AT89" s="40">
        <f>+VLOOKUP(K89,Seguimiento!$A:$J,4,FALSE)</f>
        <v>57</v>
      </c>
      <c r="AU89" s="22">
        <v>0</v>
      </c>
      <c r="AV89" s="22">
        <v>0</v>
      </c>
    </row>
    <row r="90" spans="1:48" x14ac:dyDescent="0.2">
      <c r="A90" s="20">
        <v>1</v>
      </c>
      <c r="B90" s="20" t="s">
        <v>37</v>
      </c>
      <c r="C90" s="20">
        <v>3</v>
      </c>
      <c r="D90" s="20" t="s">
        <v>169</v>
      </c>
      <c r="E90" s="20" t="s">
        <v>170</v>
      </c>
      <c r="F90" s="20">
        <v>6</v>
      </c>
      <c r="G90" s="20" t="s">
        <v>201</v>
      </c>
      <c r="H90" s="20" t="s">
        <v>202</v>
      </c>
      <c r="I90" s="20">
        <v>6</v>
      </c>
      <c r="J90" s="20" t="s">
        <v>1961</v>
      </c>
      <c r="K90" s="20" t="s">
        <v>214</v>
      </c>
      <c r="L90" s="20" t="s">
        <v>215</v>
      </c>
      <c r="M90" s="20" t="s">
        <v>50</v>
      </c>
      <c r="N90" s="20">
        <v>-1</v>
      </c>
      <c r="O90" s="20">
        <v>100</v>
      </c>
      <c r="P90" s="20" t="s">
        <v>216</v>
      </c>
      <c r="Q90" s="19">
        <f>+VLOOKUP(K90,Responsables!$A:$C,3,TRUE)</f>
        <v>751</v>
      </c>
      <c r="R90" s="19" t="str">
        <f>+VLOOKUP(K90,Responsables!$A:$C,2,TRUE)</f>
        <v>Secretaría de Desarrollo Económico</v>
      </c>
      <c r="S90" s="20" t="s">
        <v>46</v>
      </c>
      <c r="T90" s="20" t="s">
        <v>47</v>
      </c>
      <c r="U90" s="20">
        <f>+VLOOKUP(K90,Programación!$A:$F,3,FALSE)</f>
        <v>100</v>
      </c>
      <c r="V90" s="20">
        <f>+VLOOKUP(K90,Programación!$A:$F,4,FALSE)</f>
        <v>-1</v>
      </c>
      <c r="W90" s="20">
        <f>+VLOOKUP(K90,Programación!$A:$F,5,FALSE)</f>
        <v>-1</v>
      </c>
      <c r="X90" s="20">
        <f>+VLOOKUP(K90,Programación!$A:$F,6,FALSE)</f>
        <v>-1</v>
      </c>
      <c r="Y90" s="20">
        <v>100</v>
      </c>
      <c r="Z90" s="20">
        <v>-1</v>
      </c>
      <c r="AA90" s="23">
        <v>0</v>
      </c>
      <c r="AB90" s="22">
        <v>0</v>
      </c>
      <c r="AC90" s="20">
        <v>1</v>
      </c>
      <c r="AD90" s="20">
        <f>+VLOOKUP(K90,Seguimiento!$A:$J,5,FALSE)</f>
        <v>1</v>
      </c>
      <c r="AE90" s="22">
        <v>0</v>
      </c>
      <c r="AF90" s="22">
        <v>0</v>
      </c>
      <c r="AG90" s="20">
        <v>1</v>
      </c>
      <c r="AH90" s="20">
        <v>-1</v>
      </c>
      <c r="AI90" s="23">
        <v>0</v>
      </c>
      <c r="AJ90" s="23">
        <v>0</v>
      </c>
      <c r="AK90" s="23">
        <v>0</v>
      </c>
      <c r="AL90" s="20" t="str">
        <f>+VLOOKUP(K90,Seguimiento!$A:$J,7,FALSE)</f>
        <v>Indicador que tuvo vigencia hasta el 2020 por convenio celebrado en ese año.</v>
      </c>
      <c r="AM90" s="20">
        <f t="shared" si="1"/>
        <v>1</v>
      </c>
      <c r="AN90" s="22">
        <v>8.4532749657069515E-4</v>
      </c>
      <c r="AO90" s="22">
        <v>0</v>
      </c>
      <c r="AP90" s="22">
        <v>0</v>
      </c>
      <c r="AQ90" s="41">
        <f>+VLOOKUP(K90,Seguimiento!$A:$J,9,FALSE)</f>
        <v>8.4532699999999999E-4</v>
      </c>
      <c r="AR90" s="40">
        <f>+VLOOKUP(K90,Seguimiento!$A:$J,10,FALSE)</f>
        <v>0</v>
      </c>
      <c r="AS90" s="20">
        <v>100</v>
      </c>
      <c r="AT90" s="40">
        <f>+VLOOKUP(K90,Seguimiento!$A:$J,4,FALSE)</f>
        <v>100</v>
      </c>
      <c r="AU90" s="22">
        <v>0</v>
      </c>
      <c r="AV90" s="22">
        <v>0</v>
      </c>
    </row>
    <row r="91" spans="1:48" x14ac:dyDescent="0.2">
      <c r="A91" s="20">
        <v>1</v>
      </c>
      <c r="B91" s="20" t="s">
        <v>37</v>
      </c>
      <c r="C91" s="20">
        <v>3</v>
      </c>
      <c r="D91" s="20" t="s">
        <v>169</v>
      </c>
      <c r="E91" s="20" t="s">
        <v>170</v>
      </c>
      <c r="F91" s="20">
        <v>3</v>
      </c>
      <c r="G91" s="20" t="s">
        <v>171</v>
      </c>
      <c r="H91" s="20" t="s">
        <v>172</v>
      </c>
      <c r="I91" s="20">
        <v>5</v>
      </c>
      <c r="J91" s="20" t="s">
        <v>1961</v>
      </c>
      <c r="K91" s="20" t="s">
        <v>173</v>
      </c>
      <c r="L91" s="20" t="s">
        <v>174</v>
      </c>
      <c r="M91" s="20" t="s">
        <v>44</v>
      </c>
      <c r="N91" s="20">
        <v>81</v>
      </c>
      <c r="O91" s="20">
        <v>75</v>
      </c>
      <c r="P91" s="20" t="s">
        <v>175</v>
      </c>
      <c r="Q91" s="19">
        <f>+VLOOKUP(K91,Responsables!$A:$C,3,TRUE)</f>
        <v>951</v>
      </c>
      <c r="R91" s="19" t="str">
        <f>+VLOOKUP(K91,Responsables!$A:$C,2,TRUE)</f>
        <v>Agencia de Cooperación e Inversión de Medellín y el Área Metropolitana - ACI Medellín</v>
      </c>
      <c r="S91" s="20" t="s">
        <v>46</v>
      </c>
      <c r="T91" s="20" t="s">
        <v>47</v>
      </c>
      <c r="U91" s="20">
        <f>+VLOOKUP(K91,Programación!$A:$F,3,FALSE)</f>
        <v>12</v>
      </c>
      <c r="V91" s="20">
        <f>+VLOOKUP(K91,Programación!$A:$F,4,FALSE)</f>
        <v>19</v>
      </c>
      <c r="W91" s="20">
        <f>+VLOOKUP(K91,Programación!$A:$F,5,FALSE)</f>
        <v>25</v>
      </c>
      <c r="X91" s="20">
        <f>+VLOOKUP(K91,Programación!$A:$F,6,FALSE)</f>
        <v>14</v>
      </c>
      <c r="Y91" s="20">
        <v>17</v>
      </c>
      <c r="Z91" s="20">
        <f>+VLOOKUP(K91,Seguimiento!$A:$C,3,FALSE)</f>
        <v>22</v>
      </c>
      <c r="AA91" s="23">
        <v>0</v>
      </c>
      <c r="AB91" s="22">
        <v>0</v>
      </c>
      <c r="AC91" s="20">
        <v>0.22666666666666699</v>
      </c>
      <c r="AD91" s="20">
        <f>+VLOOKUP(K91,Seguimiento!$A:$J,5,FALSE)</f>
        <v>0.52</v>
      </c>
      <c r="AE91" s="22">
        <v>0</v>
      </c>
      <c r="AF91" s="22">
        <v>0</v>
      </c>
      <c r="AG91" s="20">
        <v>1.4166666666666701</v>
      </c>
      <c r="AH91" s="20">
        <f>+VLOOKUP(K91,Seguimiento!$A:$J,6,FALSE)</f>
        <v>1.1578947369999999</v>
      </c>
      <c r="AI91" s="23">
        <v>0</v>
      </c>
      <c r="AJ91" s="23">
        <v>0</v>
      </c>
      <c r="AK91" s="23">
        <v>0</v>
      </c>
      <c r="AL91" s="20" t="str">
        <f>+VLOOKUP(K91,Seguimiento!$A:$J,7,FALSE)</f>
        <v>Se supera la meta establecida de manera conservadora, dadas las restricciones propias de la pandemia Covid-19 que se pensó impedirían el contacto efectivo con cooperantes para la ciudad. Efecto de la crisis humanitaria, sumado a un creciente proceso de reactivación se pudo establecer más y mejores cooperantes llevando a que la meta sea superada.</v>
      </c>
      <c r="AM91" s="20">
        <f t="shared" si="1"/>
        <v>0.52</v>
      </c>
      <c r="AN91" s="22">
        <v>1.2717204693856409E-3</v>
      </c>
      <c r="AO91" s="22">
        <v>0</v>
      </c>
      <c r="AP91" s="22">
        <v>0</v>
      </c>
      <c r="AQ91" s="41">
        <f>+VLOOKUP(K91,Seguimiento!$A:$J,9,FALSE)</f>
        <v>2.8825699999999999E-4</v>
      </c>
      <c r="AR91" s="40">
        <f>+VLOOKUP(K91,Seguimiento!$A:$J,10,FALSE)</f>
        <v>3</v>
      </c>
      <c r="AS91" s="20">
        <v>17</v>
      </c>
      <c r="AT91" s="40">
        <f>+VLOOKUP(K91,Seguimiento!$A:$J,4,FALSE)</f>
        <v>39</v>
      </c>
      <c r="AU91" s="22">
        <v>0</v>
      </c>
      <c r="AV91" s="22">
        <v>0</v>
      </c>
    </row>
    <row r="92" spans="1:48" x14ac:dyDescent="0.2">
      <c r="A92" s="20">
        <v>1</v>
      </c>
      <c r="B92" s="20" t="s">
        <v>37</v>
      </c>
      <c r="C92" s="20">
        <v>3</v>
      </c>
      <c r="D92" s="20" t="s">
        <v>169</v>
      </c>
      <c r="E92" s="20" t="s">
        <v>170</v>
      </c>
      <c r="F92" s="20">
        <v>5</v>
      </c>
      <c r="G92" s="20" t="s">
        <v>176</v>
      </c>
      <c r="H92" s="20" t="s">
        <v>177</v>
      </c>
      <c r="I92" s="20">
        <v>3</v>
      </c>
      <c r="J92" s="20" t="s">
        <v>1961</v>
      </c>
      <c r="K92" s="20" t="s">
        <v>208</v>
      </c>
      <c r="L92" s="20" t="s">
        <v>209</v>
      </c>
      <c r="M92" s="20" t="s">
        <v>44</v>
      </c>
      <c r="N92" s="20">
        <v>17</v>
      </c>
      <c r="O92" s="20">
        <v>20</v>
      </c>
      <c r="P92" s="20" t="s">
        <v>45</v>
      </c>
      <c r="Q92" s="19">
        <f>+VLOOKUP(K92,Responsables!$A:$C,3,TRUE)</f>
        <v>751</v>
      </c>
      <c r="R92" s="19" t="str">
        <f>+VLOOKUP(K92,Responsables!$A:$C,2,TRUE)</f>
        <v>Secretaría de Desarrollo Económico</v>
      </c>
      <c r="S92" s="20" t="s">
        <v>46</v>
      </c>
      <c r="T92" s="20" t="s">
        <v>47</v>
      </c>
      <c r="U92" s="20">
        <f>+VLOOKUP(K92,Programación!$A:$F,3,FALSE)</f>
        <v>4</v>
      </c>
      <c r="V92" s="20">
        <f>+VLOOKUP(K92,Programación!$A:$F,4,FALSE)</f>
        <v>5</v>
      </c>
      <c r="W92" s="20">
        <f>+VLOOKUP(K92,Programación!$A:$F,5,FALSE)</f>
        <v>8</v>
      </c>
      <c r="X92" s="20">
        <f>+VLOOKUP(K92,Programación!$A:$F,6,FALSE)</f>
        <v>3</v>
      </c>
      <c r="Y92" s="20">
        <v>4</v>
      </c>
      <c r="Z92" s="20">
        <f>+VLOOKUP(K92,Seguimiento!$A:$C,3,FALSE)</f>
        <v>1</v>
      </c>
      <c r="AA92" s="23">
        <v>0</v>
      </c>
      <c r="AB92" s="22">
        <v>0</v>
      </c>
      <c r="AC92" s="20">
        <v>0.2</v>
      </c>
      <c r="AD92" s="20">
        <f>+VLOOKUP(K92,Seguimiento!$A:$J,5,FALSE)</f>
        <v>0.25</v>
      </c>
      <c r="AE92" s="22">
        <v>0</v>
      </c>
      <c r="AF92" s="22">
        <v>0</v>
      </c>
      <c r="AG92" s="20">
        <v>1</v>
      </c>
      <c r="AH92" s="20">
        <f>+VLOOKUP(K92,Seguimiento!$A:$J,6,FALSE)</f>
        <v>0.2</v>
      </c>
      <c r="AI92" s="23">
        <v>0</v>
      </c>
      <c r="AJ92" s="23">
        <v>0</v>
      </c>
      <c r="AK92" s="23">
        <v>0</v>
      </c>
      <c r="AL92" s="20" t="str">
        <f>+VLOOKUP(K92,Seguimiento!$A:$J,7,FALSE)</f>
        <v>Los días 24 y 25 del mes de junio se realizo la rueda de negocios StarTV.</v>
      </c>
      <c r="AM92" s="20">
        <f t="shared" si="1"/>
        <v>0.25</v>
      </c>
      <c r="AN92" s="22">
        <v>2.1441824949482681E-4</v>
      </c>
      <c r="AO92" s="22">
        <v>0</v>
      </c>
      <c r="AP92" s="22">
        <v>0</v>
      </c>
      <c r="AQ92" s="41">
        <f>+VLOOKUP(K92,Seguimiento!$A:$J,9,FALSE)</f>
        <v>4.2883599999999997E-5</v>
      </c>
      <c r="AR92" s="40">
        <f>+VLOOKUP(K92,Seguimiento!$A:$J,10,FALSE)</f>
        <v>2</v>
      </c>
      <c r="AS92" s="20">
        <v>4</v>
      </c>
      <c r="AT92" s="40">
        <f>+VLOOKUP(K92,Seguimiento!$A:$J,4,FALSE)</f>
        <v>5</v>
      </c>
      <c r="AU92" s="22">
        <v>0</v>
      </c>
      <c r="AV92" s="22">
        <v>0</v>
      </c>
    </row>
    <row r="93" spans="1:48" x14ac:dyDescent="0.2">
      <c r="A93" s="20">
        <v>1</v>
      </c>
      <c r="B93" s="20" t="s">
        <v>37</v>
      </c>
      <c r="C93" s="20">
        <v>3</v>
      </c>
      <c r="D93" s="20" t="s">
        <v>169</v>
      </c>
      <c r="E93" s="20" t="s">
        <v>170</v>
      </c>
      <c r="F93" s="20">
        <v>5</v>
      </c>
      <c r="G93" s="20" t="s">
        <v>176</v>
      </c>
      <c r="H93" s="20" t="s">
        <v>177</v>
      </c>
      <c r="I93" s="20">
        <v>1</v>
      </c>
      <c r="J93" s="20" t="s">
        <v>1961</v>
      </c>
      <c r="K93" s="20" t="s">
        <v>178</v>
      </c>
      <c r="L93" s="20" t="s">
        <v>179</v>
      </c>
      <c r="M93" s="20" t="s">
        <v>44</v>
      </c>
      <c r="N93" s="20">
        <v>-2</v>
      </c>
      <c r="O93" s="20">
        <v>40</v>
      </c>
      <c r="P93" s="20" t="s">
        <v>45</v>
      </c>
      <c r="Q93" s="19">
        <f>+VLOOKUP(K93,Responsables!$A:$C,3,TRUE)</f>
        <v>751</v>
      </c>
      <c r="R93" s="19" t="str">
        <f>+VLOOKUP(K93,Responsables!$A:$C,2,TRUE)</f>
        <v>Secretaría de Desarrollo Económico</v>
      </c>
      <c r="S93" s="20" t="s">
        <v>51</v>
      </c>
      <c r="T93" s="20" t="s">
        <v>47</v>
      </c>
      <c r="U93" s="20">
        <f>+VLOOKUP(K93,Programación!$A:$F,3,FALSE)</f>
        <v>0</v>
      </c>
      <c r="V93" s="20">
        <f>+VLOOKUP(K93,Programación!$A:$F,4,FALSE)</f>
        <v>20</v>
      </c>
      <c r="W93" s="20">
        <f>+VLOOKUP(K93,Programación!$A:$F,5,FALSE)</f>
        <v>30</v>
      </c>
      <c r="X93" s="20">
        <f>+VLOOKUP(K93,Programación!$A:$F,6,FALSE)</f>
        <v>40</v>
      </c>
      <c r="Y93" s="20">
        <v>-1</v>
      </c>
      <c r="Z93" s="20">
        <f>+VLOOKUP(K93,Seguimiento!$A:$C,3,FALSE)</f>
        <v>0</v>
      </c>
      <c r="AA93" s="23">
        <v>0</v>
      </c>
      <c r="AB93" s="22">
        <v>0</v>
      </c>
      <c r="AC93" s="20">
        <v>-1</v>
      </c>
      <c r="AD93" s="20">
        <f>+VLOOKUP(K93,Seguimiento!$A:$J,5,FALSE)</f>
        <v>0</v>
      </c>
      <c r="AE93" s="22">
        <v>0</v>
      </c>
      <c r="AF93" s="22">
        <v>0</v>
      </c>
      <c r="AG93" s="20">
        <v>-1</v>
      </c>
      <c r="AH93" s="20">
        <f>+VLOOKUP(K93,Seguimiento!$A:$J,6,FALSE)</f>
        <v>0</v>
      </c>
      <c r="AI93" s="23">
        <v>0</v>
      </c>
      <c r="AJ93" s="23">
        <v>0</v>
      </c>
      <c r="AK93" s="23">
        <v>0</v>
      </c>
      <c r="AL93" s="20" t="str">
        <f>+VLOOKUP(K93,Seguimiento!$A:$J,7,FALSE)</f>
        <v>Se realizó evalución de propuestas para operar la creación de empresas</v>
      </c>
      <c r="AM93" s="20">
        <f t="shared" si="1"/>
        <v>0</v>
      </c>
      <c r="AN93" s="22">
        <v>5.0162639907096933E-4</v>
      </c>
      <c r="AO93" s="22">
        <v>0</v>
      </c>
      <c r="AP93" s="22">
        <v>0</v>
      </c>
      <c r="AQ93" s="41">
        <f>+VLOOKUP(K93,Seguimiento!$A:$J,9,FALSE)</f>
        <v>0</v>
      </c>
      <c r="AR93" s="40">
        <f>+VLOOKUP(K93,Seguimiento!$A:$J,10,FALSE)</f>
        <v>1</v>
      </c>
      <c r="AS93" s="20">
        <v>-1</v>
      </c>
      <c r="AT93" s="40">
        <f>+VLOOKUP(K93,Seguimiento!$A:$J,4,FALSE)</f>
        <v>0</v>
      </c>
      <c r="AU93" s="22">
        <v>0</v>
      </c>
      <c r="AV93" s="22">
        <v>0</v>
      </c>
    </row>
    <row r="94" spans="1:48" x14ac:dyDescent="0.2">
      <c r="A94" s="20">
        <v>1</v>
      </c>
      <c r="B94" s="20" t="s">
        <v>37</v>
      </c>
      <c r="C94" s="20">
        <v>3</v>
      </c>
      <c r="D94" s="20" t="s">
        <v>169</v>
      </c>
      <c r="E94" s="20" t="s">
        <v>170</v>
      </c>
      <c r="F94" s="20">
        <v>6</v>
      </c>
      <c r="G94" s="20" t="s">
        <v>201</v>
      </c>
      <c r="H94" s="20" t="s">
        <v>202</v>
      </c>
      <c r="I94" s="20">
        <v>3</v>
      </c>
      <c r="J94" s="20" t="s">
        <v>1961</v>
      </c>
      <c r="K94" s="20" t="s">
        <v>225</v>
      </c>
      <c r="L94" s="20" t="s">
        <v>226</v>
      </c>
      <c r="M94" s="20" t="s">
        <v>44</v>
      </c>
      <c r="N94" s="20">
        <v>10995</v>
      </c>
      <c r="O94" s="20">
        <v>12095</v>
      </c>
      <c r="P94" s="20" t="s">
        <v>45</v>
      </c>
      <c r="Q94" s="19">
        <f>+VLOOKUP(K94,Responsables!$A:$C,3,TRUE)</f>
        <v>751</v>
      </c>
      <c r="R94" s="19" t="str">
        <f>+VLOOKUP(K94,Responsables!$A:$C,2,TRUE)</f>
        <v>Secretaría de Desarrollo Económico</v>
      </c>
      <c r="S94" s="20" t="s">
        <v>46</v>
      </c>
      <c r="T94" s="20" t="s">
        <v>47</v>
      </c>
      <c r="U94" s="20">
        <f>+VLOOKUP(K94,Programación!$A:$F,3,FALSE)</f>
        <v>1200</v>
      </c>
      <c r="V94" s="20">
        <f>+VLOOKUP(K94,Programación!$A:$F,4,FALSE)</f>
        <v>4300</v>
      </c>
      <c r="W94" s="20">
        <f>+VLOOKUP(K94,Programación!$A:$F,5,FALSE)</f>
        <v>4300</v>
      </c>
      <c r="X94" s="20">
        <f>+VLOOKUP(K94,Programación!$A:$F,6,FALSE)</f>
        <v>2295</v>
      </c>
      <c r="Y94" s="20">
        <v>1200</v>
      </c>
      <c r="Z94" s="20">
        <f>+VLOOKUP(K94,Seguimiento!$A:$C,3,FALSE)</f>
        <v>2327</v>
      </c>
      <c r="AA94" s="23">
        <v>0</v>
      </c>
      <c r="AB94" s="22">
        <v>0</v>
      </c>
      <c r="AC94" s="20">
        <v>9.9214551467548595E-2</v>
      </c>
      <c r="AD94" s="20">
        <f>+VLOOKUP(K94,Seguimiento!$A:$J,5,FALSE)</f>
        <v>0.29160810300000001</v>
      </c>
      <c r="AE94" s="22">
        <v>0</v>
      </c>
      <c r="AF94" s="22">
        <v>0</v>
      </c>
      <c r="AG94" s="20">
        <v>1</v>
      </c>
      <c r="AH94" s="20">
        <f>+VLOOKUP(K94,Seguimiento!$A:$J,6,FALSE)</f>
        <v>0.54116279099999998</v>
      </c>
      <c r="AI94" s="23">
        <v>0</v>
      </c>
      <c r="AJ94" s="23">
        <v>0</v>
      </c>
      <c r="AK94" s="23">
        <v>0</v>
      </c>
      <c r="AL94" s="20" t="str">
        <f>+VLOOKUP(K94,Seguimiento!$A:$J,7,FALSE)</f>
        <v>En el mes de Abril se observa un pico en la colocacion por cuenta de los creditos colocados a traves del convenio con el Fondo Nacional de Garantias.</v>
      </c>
      <c r="AM94" s="20">
        <f t="shared" si="1"/>
        <v>0.29160810300000001</v>
      </c>
      <c r="AN94" s="22">
        <v>1.366519509365475E-3</v>
      </c>
      <c r="AO94" s="22">
        <v>0</v>
      </c>
      <c r="AP94" s="22">
        <v>0</v>
      </c>
      <c r="AQ94" s="41">
        <f>+VLOOKUP(K94,Seguimiento!$A:$J,9,FALSE)</f>
        <v>1.7964200000000001E-4</v>
      </c>
      <c r="AR94" s="40">
        <f>+VLOOKUP(K94,Seguimiento!$A:$J,10,FALSE)</f>
        <v>2</v>
      </c>
      <c r="AS94" s="20">
        <v>1200</v>
      </c>
      <c r="AT94" s="40">
        <f>+VLOOKUP(K94,Seguimiento!$A:$J,4,FALSE)</f>
        <v>3527</v>
      </c>
      <c r="AU94" s="22">
        <v>0</v>
      </c>
      <c r="AV94" s="22">
        <v>0</v>
      </c>
    </row>
    <row r="95" spans="1:48" x14ac:dyDescent="0.2">
      <c r="A95" s="20">
        <v>1</v>
      </c>
      <c r="B95" s="20" t="s">
        <v>37</v>
      </c>
      <c r="C95" s="20">
        <v>3</v>
      </c>
      <c r="D95" s="20" t="s">
        <v>169</v>
      </c>
      <c r="E95" s="20" t="s">
        <v>170</v>
      </c>
      <c r="F95" s="20">
        <v>6</v>
      </c>
      <c r="G95" s="20" t="s">
        <v>201</v>
      </c>
      <c r="H95" s="20" t="s">
        <v>202</v>
      </c>
      <c r="I95" s="20">
        <v>4</v>
      </c>
      <c r="J95" s="20" t="s">
        <v>1961</v>
      </c>
      <c r="K95" s="20" t="s">
        <v>223</v>
      </c>
      <c r="L95" s="20" t="s">
        <v>224</v>
      </c>
      <c r="M95" s="20" t="s">
        <v>44</v>
      </c>
      <c r="N95" s="20">
        <v>-1</v>
      </c>
      <c r="O95" s="20">
        <v>1500</v>
      </c>
      <c r="P95" s="20" t="s">
        <v>45</v>
      </c>
      <c r="Q95" s="19">
        <f>+VLOOKUP(K95,Responsables!$A:$C,3,TRUE)</f>
        <v>751</v>
      </c>
      <c r="R95" s="19" t="str">
        <f>+VLOOKUP(K95,Responsables!$A:$C,2,TRUE)</f>
        <v>Secretaría de Desarrollo Económico</v>
      </c>
      <c r="S95" s="20" t="s">
        <v>46</v>
      </c>
      <c r="T95" s="20" t="s">
        <v>47</v>
      </c>
      <c r="U95" s="20">
        <f>+VLOOKUP(K95,Programación!$A:$F,3,FALSE)</f>
        <v>150</v>
      </c>
      <c r="V95" s="20">
        <f>+VLOOKUP(K95,Programación!$A:$F,4,FALSE)</f>
        <v>525</v>
      </c>
      <c r="W95" s="20">
        <f>+VLOOKUP(K95,Programación!$A:$F,5,FALSE)</f>
        <v>525</v>
      </c>
      <c r="X95" s="20">
        <f>+VLOOKUP(K95,Programación!$A:$F,6,FALSE)</f>
        <v>300</v>
      </c>
      <c r="Y95" s="20">
        <v>150</v>
      </c>
      <c r="Z95" s="20">
        <f>+VLOOKUP(K95,Seguimiento!$A:$C,3,FALSE)</f>
        <v>172</v>
      </c>
      <c r="AA95" s="23">
        <v>0</v>
      </c>
      <c r="AB95" s="22">
        <v>0</v>
      </c>
      <c r="AC95" s="20">
        <v>0.1</v>
      </c>
      <c r="AD95" s="20">
        <f>+VLOOKUP(K95,Seguimiento!$A:$J,5,FALSE)</f>
        <v>0.21466666700000001</v>
      </c>
      <c r="AE95" s="22">
        <v>0</v>
      </c>
      <c r="AF95" s="22">
        <v>0</v>
      </c>
      <c r="AG95" s="20">
        <v>1</v>
      </c>
      <c r="AH95" s="20">
        <f>+VLOOKUP(K95,Seguimiento!$A:$J,6,FALSE)</f>
        <v>0.32761904800000002</v>
      </c>
      <c r="AI95" s="23">
        <v>0</v>
      </c>
      <c r="AJ95" s="23">
        <v>0</v>
      </c>
      <c r="AK95" s="23">
        <v>0</v>
      </c>
      <c r="AL95" s="20" t="str">
        <f>+VLOOKUP(K95,Seguimiento!$A:$J,7,FALSE)</f>
        <v>Indicador que depende de "Créditos otorgados por el Banco de los Pobres a micro y pequeñas empresas"</v>
      </c>
      <c r="AM95" s="20">
        <f t="shared" si="1"/>
        <v>0.21466666700000001</v>
      </c>
      <c r="AN95" s="22">
        <v>1.1333628279586137E-3</v>
      </c>
      <c r="AO95" s="22">
        <v>0</v>
      </c>
      <c r="AP95" s="22">
        <v>0</v>
      </c>
      <c r="AQ95" s="41">
        <f>+VLOOKUP(K95,Seguimiento!$A:$J,9,FALSE)</f>
        <v>1.45826E-4</v>
      </c>
      <c r="AR95" s="40">
        <f>+VLOOKUP(K95,Seguimiento!$A:$J,10,FALSE)</f>
        <v>1</v>
      </c>
      <c r="AS95" s="20">
        <v>150</v>
      </c>
      <c r="AT95" s="40">
        <f>+VLOOKUP(K95,Seguimiento!$A:$J,4,FALSE)</f>
        <v>322</v>
      </c>
      <c r="AU95" s="22">
        <v>0</v>
      </c>
      <c r="AV95" s="22">
        <v>0</v>
      </c>
    </row>
    <row r="96" spans="1:48" x14ac:dyDescent="0.2">
      <c r="A96" s="20">
        <v>1</v>
      </c>
      <c r="B96" s="20" t="s">
        <v>37</v>
      </c>
      <c r="C96" s="20">
        <v>3</v>
      </c>
      <c r="D96" s="20" t="s">
        <v>169</v>
      </c>
      <c r="E96" s="20" t="s">
        <v>170</v>
      </c>
      <c r="F96" s="20"/>
      <c r="G96" s="20"/>
      <c r="H96" s="20"/>
      <c r="I96" s="20">
        <v>8</v>
      </c>
      <c r="J96" s="20" t="s">
        <v>1960</v>
      </c>
      <c r="K96" s="20" t="s">
        <v>255</v>
      </c>
      <c r="L96" s="20" t="s">
        <v>256</v>
      </c>
      <c r="M96" s="20" t="s">
        <v>44</v>
      </c>
      <c r="N96" s="20">
        <v>-2</v>
      </c>
      <c r="O96" s="20">
        <v>800</v>
      </c>
      <c r="P96" s="20" t="s">
        <v>45</v>
      </c>
      <c r="Q96" s="19">
        <f>+VLOOKUP(K96,Responsables!$A:$C,3,TRUE)</f>
        <v>751</v>
      </c>
      <c r="R96" s="19" t="str">
        <f>+VLOOKUP(K96,Responsables!$A:$C,2,TRUE)</f>
        <v>Secretaría de Desarrollo Económico</v>
      </c>
      <c r="S96" s="20" t="s">
        <v>46</v>
      </c>
      <c r="T96" s="20" t="s">
        <v>47</v>
      </c>
      <c r="U96" s="20">
        <f>+VLOOKUP(K96,Programación!$A:$F,3,FALSE)</f>
        <v>105</v>
      </c>
      <c r="V96" s="20">
        <f>+VLOOKUP(K96,Programación!$A:$F,4,FALSE)</f>
        <v>232</v>
      </c>
      <c r="W96" s="20">
        <f>+VLOOKUP(K96,Programación!$A:$F,5,FALSE)</f>
        <v>232</v>
      </c>
      <c r="X96" s="20">
        <f>+VLOOKUP(K96,Programación!$A:$F,6,FALSE)</f>
        <v>231</v>
      </c>
      <c r="Y96" s="20">
        <v>105</v>
      </c>
      <c r="Z96" s="20">
        <f>+VLOOKUP(K96,Seguimiento!$A:$C,3,FALSE)</f>
        <v>55</v>
      </c>
      <c r="AA96" s="23">
        <v>0</v>
      </c>
      <c r="AB96" s="22">
        <v>0</v>
      </c>
      <c r="AC96" s="20">
        <v>0.13125000000000001</v>
      </c>
      <c r="AD96" s="20">
        <f>+VLOOKUP(K96,Seguimiento!$A:$J,5,FALSE)</f>
        <v>0.2</v>
      </c>
      <c r="AE96" s="24">
        <v>0</v>
      </c>
      <c r="AF96" s="22">
        <v>0</v>
      </c>
      <c r="AG96" s="20">
        <v>1</v>
      </c>
      <c r="AH96" s="20">
        <f>+VLOOKUP(K96,Seguimiento!$A:$J,6,FALSE)</f>
        <v>0.23706896599999999</v>
      </c>
      <c r="AI96" s="23">
        <v>0</v>
      </c>
      <c r="AJ96" s="23">
        <v>0</v>
      </c>
      <c r="AK96" s="23">
        <v>0</v>
      </c>
      <c r="AL96" s="20" t="str">
        <f>+VLOOKUP(K96,Seguimiento!$A:$J,7,FALSE)</f>
        <v>Se reporta 55 empresas  de epica. En capital semilla se esta realizando la convocatoria</v>
      </c>
      <c r="AM96" s="20">
        <f t="shared" si="1"/>
        <v>0.2</v>
      </c>
      <c r="AN96" s="22">
        <v>0</v>
      </c>
      <c r="AO96" s="22">
        <v>0</v>
      </c>
      <c r="AP96" s="22">
        <v>0</v>
      </c>
      <c r="AQ96" s="41">
        <f>+VLOOKUP(K96,Seguimiento!$A:$J,9,FALSE)</f>
        <v>0</v>
      </c>
      <c r="AR96" s="40">
        <f>+VLOOKUP(K96,Seguimiento!$A:$J,10,FALSE)</f>
        <v>1</v>
      </c>
      <c r="AS96" s="20">
        <v>105</v>
      </c>
      <c r="AT96" s="40">
        <f>+VLOOKUP(K96,Seguimiento!$A:$J,4,FALSE)</f>
        <v>160</v>
      </c>
      <c r="AU96" s="22">
        <v>0</v>
      </c>
      <c r="AV96" s="22">
        <v>0</v>
      </c>
    </row>
    <row r="97" spans="1:48" x14ac:dyDescent="0.2">
      <c r="A97" s="20">
        <v>1</v>
      </c>
      <c r="B97" s="20" t="s">
        <v>37</v>
      </c>
      <c r="C97" s="20">
        <v>3</v>
      </c>
      <c r="D97" s="20" t="s">
        <v>169</v>
      </c>
      <c r="E97" s="20" t="s">
        <v>170</v>
      </c>
      <c r="F97" s="20">
        <v>6</v>
      </c>
      <c r="G97" s="20" t="s">
        <v>201</v>
      </c>
      <c r="H97" s="20" t="s">
        <v>202</v>
      </c>
      <c r="I97" s="20">
        <v>1</v>
      </c>
      <c r="J97" s="20" t="s">
        <v>1961</v>
      </c>
      <c r="K97" s="20" t="s">
        <v>229</v>
      </c>
      <c r="L97" s="20" t="s">
        <v>230</v>
      </c>
      <c r="M97" s="20" t="s">
        <v>44</v>
      </c>
      <c r="N97" s="20">
        <v>-1</v>
      </c>
      <c r="O97" s="20">
        <v>4</v>
      </c>
      <c r="P97" s="20" t="s">
        <v>45</v>
      </c>
      <c r="Q97" s="19">
        <f>+VLOOKUP(K97,Responsables!$A:$C,3,TRUE)</f>
        <v>751</v>
      </c>
      <c r="R97" s="19" t="str">
        <f>+VLOOKUP(K97,Responsables!$A:$C,2,TRUE)</f>
        <v>Secretaría de Desarrollo Económico</v>
      </c>
      <c r="S97" s="20" t="s">
        <v>46</v>
      </c>
      <c r="T97" s="20" t="s">
        <v>47</v>
      </c>
      <c r="U97" s="20">
        <f>+VLOOKUP(K97,Programación!$A:$F,3,FALSE)</f>
        <v>0</v>
      </c>
      <c r="V97" s="20">
        <f>+VLOOKUP(K97,Programación!$A:$F,4,FALSE)</f>
        <v>1</v>
      </c>
      <c r="W97" s="20">
        <f>+VLOOKUP(K97,Programación!$A:$F,5,FALSE)</f>
        <v>2</v>
      </c>
      <c r="X97" s="20">
        <f>+VLOOKUP(K97,Programación!$A:$F,6,FALSE)</f>
        <v>1</v>
      </c>
      <c r="Y97" s="20">
        <v>-1</v>
      </c>
      <c r="Z97" s="20">
        <f>+VLOOKUP(K97,Seguimiento!$A:$C,3,FALSE)</f>
        <v>0</v>
      </c>
      <c r="AA97" s="23">
        <v>0</v>
      </c>
      <c r="AB97" s="22">
        <v>0</v>
      </c>
      <c r="AC97" s="20">
        <v>-1</v>
      </c>
      <c r="AD97" s="20">
        <f>+VLOOKUP(K97,Seguimiento!$A:$J,5,FALSE)</f>
        <v>0</v>
      </c>
      <c r="AE97" s="22">
        <v>0</v>
      </c>
      <c r="AF97" s="22">
        <v>0</v>
      </c>
      <c r="AG97" s="20">
        <v>-1</v>
      </c>
      <c r="AH97" s="20">
        <f>+VLOOKUP(K97,Seguimiento!$A:$J,6,FALSE)</f>
        <v>0</v>
      </c>
      <c r="AI97" s="23">
        <v>0</v>
      </c>
      <c r="AJ97" s="23">
        <v>0</v>
      </c>
      <c r="AK97" s="23">
        <v>0</v>
      </c>
      <c r="AL97" s="20" t="str">
        <f>+VLOOKUP(K97,Seguimiento!$A:$J,7,FALSE)</f>
        <v>Se firmó acta de inico el dia 06 de abril del  presente año,  se inició con el proceso de convocatoria el 31 de mayo, para la realizacion de la rueda de financiación en el mes de septiembre</v>
      </c>
      <c r="AM97" s="20">
        <f t="shared" si="1"/>
        <v>0</v>
      </c>
      <c r="AN97" s="22">
        <v>1.151947772520183E-3</v>
      </c>
      <c r="AO97" s="22">
        <v>0</v>
      </c>
      <c r="AP97" s="22">
        <v>0</v>
      </c>
      <c r="AQ97" s="41">
        <f>+VLOOKUP(K97,Seguimiento!$A:$J,9,FALSE)</f>
        <v>0</v>
      </c>
      <c r="AR97" s="40">
        <f>+VLOOKUP(K97,Seguimiento!$A:$J,10,FALSE)</f>
        <v>1</v>
      </c>
      <c r="AS97" s="20">
        <v>-1</v>
      </c>
      <c r="AT97" s="40">
        <f>+VLOOKUP(K97,Seguimiento!$A:$J,4,FALSE)</f>
        <v>0</v>
      </c>
      <c r="AU97" s="22">
        <v>0</v>
      </c>
      <c r="AV97" s="22">
        <v>0</v>
      </c>
    </row>
    <row r="98" spans="1:48" x14ac:dyDescent="0.2">
      <c r="A98" s="20">
        <v>1</v>
      </c>
      <c r="B98" s="20" t="s">
        <v>37</v>
      </c>
      <c r="C98" s="20">
        <v>3</v>
      </c>
      <c r="D98" s="20" t="s">
        <v>169</v>
      </c>
      <c r="E98" s="20" t="s">
        <v>170</v>
      </c>
      <c r="F98" s="20">
        <v>5</v>
      </c>
      <c r="G98" s="20" t="s">
        <v>176</v>
      </c>
      <c r="H98" s="20" t="s">
        <v>177</v>
      </c>
      <c r="I98" s="20">
        <v>8</v>
      </c>
      <c r="J98" s="20" t="s">
        <v>1961</v>
      </c>
      <c r="K98" s="20" t="s">
        <v>231</v>
      </c>
      <c r="L98" s="20" t="s">
        <v>232</v>
      </c>
      <c r="M98" s="20" t="s">
        <v>50</v>
      </c>
      <c r="N98" s="20">
        <v>0</v>
      </c>
      <c r="O98" s="20">
        <v>100</v>
      </c>
      <c r="P98" s="20" t="s">
        <v>45</v>
      </c>
      <c r="Q98" s="19">
        <f>+VLOOKUP(K98,Responsables!$A:$C,3,TRUE)</f>
        <v>751</v>
      </c>
      <c r="R98" s="19" t="str">
        <f>+VLOOKUP(K98,Responsables!$A:$C,2,TRUE)</f>
        <v>Secretaría de Desarrollo Económico</v>
      </c>
      <c r="S98" s="20" t="s">
        <v>46</v>
      </c>
      <c r="T98" s="20" t="s">
        <v>47</v>
      </c>
      <c r="U98" s="20">
        <f>+VLOOKUP(K98,Programación!$A:$F,3,FALSE)</f>
        <v>0</v>
      </c>
      <c r="V98" s="20">
        <f>+VLOOKUP(K98,Programación!$A:$F,4,FALSE)</f>
        <v>30</v>
      </c>
      <c r="W98" s="20">
        <f>+VLOOKUP(K98,Programación!$A:$F,5,FALSE)</f>
        <v>50</v>
      </c>
      <c r="X98" s="20">
        <f>+VLOOKUP(K98,Programación!$A:$F,6,FALSE)</f>
        <v>20</v>
      </c>
      <c r="Y98" s="20">
        <v>-1</v>
      </c>
      <c r="Z98" s="20">
        <f>+VLOOKUP(K98,Seguimiento!$A:$C,3,FALSE)</f>
        <v>0</v>
      </c>
      <c r="AA98" s="23">
        <v>0</v>
      </c>
      <c r="AB98" s="22">
        <v>0</v>
      </c>
      <c r="AC98" s="20">
        <v>-1</v>
      </c>
      <c r="AD98" s="20">
        <f>+VLOOKUP(K98,Seguimiento!$A:$J,5,FALSE)</f>
        <v>0</v>
      </c>
      <c r="AE98" s="22">
        <v>0</v>
      </c>
      <c r="AF98" s="22">
        <v>0</v>
      </c>
      <c r="AG98" s="20">
        <v>-1</v>
      </c>
      <c r="AH98" s="20">
        <f>+VLOOKUP(K98,Seguimiento!$A:$J,6,FALSE)</f>
        <v>0</v>
      </c>
      <c r="AI98" s="23">
        <v>0</v>
      </c>
      <c r="AJ98" s="23">
        <v>0</v>
      </c>
      <c r="AK98" s="23">
        <v>0</v>
      </c>
      <c r="AL98" s="20" t="str">
        <f>+VLOOKUP(K98,Seguimiento!$A:$J,7,FALSE)</f>
        <v>Se realizan reuniones de articulación con EPM para establecer ruta de trabajo en la actualización de la política pública.</v>
      </c>
      <c r="AM98" s="20">
        <f t="shared" si="1"/>
        <v>0</v>
      </c>
      <c r="AN98" s="22">
        <v>4.0286340575704769E-4</v>
      </c>
      <c r="AO98" s="22">
        <v>0</v>
      </c>
      <c r="AP98" s="22">
        <v>0</v>
      </c>
      <c r="AQ98" s="41">
        <f>+VLOOKUP(K98,Seguimiento!$A:$J,9,FALSE)</f>
        <v>0</v>
      </c>
      <c r="AR98" s="40">
        <f>+VLOOKUP(K98,Seguimiento!$A:$J,10,FALSE)</f>
        <v>1</v>
      </c>
      <c r="AS98" s="20">
        <v>-1</v>
      </c>
      <c r="AT98" s="40">
        <f>+VLOOKUP(K98,Seguimiento!$A:$J,4,FALSE)</f>
        <v>0</v>
      </c>
      <c r="AU98" s="22">
        <v>0</v>
      </c>
      <c r="AV98" s="22">
        <v>0</v>
      </c>
    </row>
    <row r="99" spans="1:48" x14ac:dyDescent="0.2">
      <c r="A99" s="20">
        <v>1</v>
      </c>
      <c r="B99" s="20" t="s">
        <v>37</v>
      </c>
      <c r="C99" s="20">
        <v>3</v>
      </c>
      <c r="D99" s="20" t="s">
        <v>169</v>
      </c>
      <c r="E99" s="20" t="s">
        <v>170</v>
      </c>
      <c r="F99" s="20">
        <v>5</v>
      </c>
      <c r="G99" s="20" t="s">
        <v>176</v>
      </c>
      <c r="H99" s="20" t="s">
        <v>177</v>
      </c>
      <c r="I99" s="20">
        <v>6</v>
      </c>
      <c r="J99" s="20" t="s">
        <v>1961</v>
      </c>
      <c r="K99" s="20" t="s">
        <v>217</v>
      </c>
      <c r="L99" s="20" t="s">
        <v>218</v>
      </c>
      <c r="M99" s="20" t="s">
        <v>44</v>
      </c>
      <c r="N99" s="20">
        <v>-2</v>
      </c>
      <c r="O99" s="20">
        <v>2500</v>
      </c>
      <c r="P99" s="20" t="s">
        <v>45</v>
      </c>
      <c r="Q99" s="19">
        <f>+VLOOKUP(K99,Responsables!$A:$C,3,TRUE)</f>
        <v>751</v>
      </c>
      <c r="R99" s="19" t="str">
        <f>+VLOOKUP(K99,Responsables!$A:$C,2,TRUE)</f>
        <v>Secretaría de Desarrollo Económico</v>
      </c>
      <c r="S99" s="20" t="s">
        <v>46</v>
      </c>
      <c r="T99" s="20" t="s">
        <v>47</v>
      </c>
      <c r="U99" s="20">
        <f>+VLOOKUP(K99,Programación!$A:$F,3,FALSE)</f>
        <v>0</v>
      </c>
      <c r="V99" s="20">
        <f>+VLOOKUP(K99,Programación!$A:$F,4,FALSE)</f>
        <v>850</v>
      </c>
      <c r="W99" s="20">
        <f>+VLOOKUP(K99,Programación!$A:$F,5,FALSE)</f>
        <v>1000</v>
      </c>
      <c r="X99" s="20">
        <f>+VLOOKUP(K99,Programación!$A:$F,6,FALSE)</f>
        <v>650</v>
      </c>
      <c r="Y99" s="20">
        <v>-1</v>
      </c>
      <c r="Z99" s="20">
        <f>+VLOOKUP(K99,Seguimiento!$A:$C,3,FALSE)</f>
        <v>236</v>
      </c>
      <c r="AA99" s="23">
        <v>0</v>
      </c>
      <c r="AB99" s="22">
        <v>0</v>
      </c>
      <c r="AC99" s="20">
        <v>-1</v>
      </c>
      <c r="AD99" s="20">
        <f>+VLOOKUP(K99,Seguimiento!$A:$J,5,FALSE)</f>
        <v>9.4399999999999998E-2</v>
      </c>
      <c r="AE99" s="22">
        <v>0</v>
      </c>
      <c r="AF99" s="22">
        <v>0</v>
      </c>
      <c r="AG99" s="20">
        <v>-1</v>
      </c>
      <c r="AH99" s="20">
        <f>+VLOOKUP(K99,Seguimiento!$A:$J,6,FALSE)</f>
        <v>0.27764705899999997</v>
      </c>
      <c r="AI99" s="23">
        <v>0</v>
      </c>
      <c r="AJ99" s="23">
        <v>0</v>
      </c>
      <c r="AK99" s="23">
        <v>0</v>
      </c>
      <c r="AL99" s="20" t="str">
        <f>+VLOOKUP(K99,Seguimiento!$A:$J,7,FALSE)</f>
        <v>Se extrae la información de la trazabilidad para los procesos de sensibilización a los Venteros informales con resultados de acompañamiento empresarial, con la Subsecretaría Defensa Espacio Público en el mes de Junio se realizaron dos jornadas de sensibilización para la formalización empresarial a venteros informales</v>
      </c>
      <c r="AM99" s="20">
        <f t="shared" si="1"/>
        <v>9.4399999999999998E-2</v>
      </c>
      <c r="AN99" s="22">
        <v>4.0152877071226501E-4</v>
      </c>
      <c r="AO99" s="22">
        <v>0</v>
      </c>
      <c r="AP99" s="22">
        <v>0</v>
      </c>
      <c r="AQ99" s="41">
        <f>+VLOOKUP(K99,Seguimiento!$A:$J,9,FALSE)</f>
        <v>0</v>
      </c>
      <c r="AR99" s="40">
        <f>+VLOOKUP(K99,Seguimiento!$A:$J,10,FALSE)</f>
        <v>1</v>
      </c>
      <c r="AS99" s="20">
        <v>-1</v>
      </c>
      <c r="AT99" s="40">
        <f>+VLOOKUP(K99,Seguimiento!$A:$J,4,FALSE)</f>
        <v>236</v>
      </c>
      <c r="AU99" s="22">
        <v>0</v>
      </c>
      <c r="AV99" s="22">
        <v>0</v>
      </c>
    </row>
    <row r="100" spans="1:48" x14ac:dyDescent="0.2">
      <c r="A100" s="20">
        <v>1</v>
      </c>
      <c r="B100" s="20" t="s">
        <v>37</v>
      </c>
      <c r="C100" s="20">
        <v>3</v>
      </c>
      <c r="D100" s="20" t="s">
        <v>169</v>
      </c>
      <c r="E100" s="20" t="s">
        <v>170</v>
      </c>
      <c r="F100" s="20">
        <v>5</v>
      </c>
      <c r="G100" s="20" t="s">
        <v>176</v>
      </c>
      <c r="H100" s="20" t="s">
        <v>177</v>
      </c>
      <c r="I100" s="20">
        <v>5</v>
      </c>
      <c r="J100" s="20" t="s">
        <v>1961</v>
      </c>
      <c r="K100" s="20" t="s">
        <v>212</v>
      </c>
      <c r="L100" s="20" t="s">
        <v>213</v>
      </c>
      <c r="M100" s="20" t="s">
        <v>50</v>
      </c>
      <c r="N100" s="20">
        <v>-1</v>
      </c>
      <c r="O100" s="20">
        <v>100</v>
      </c>
      <c r="P100" s="20" t="s">
        <v>45</v>
      </c>
      <c r="Q100" s="19">
        <f>+VLOOKUP(K100,Responsables!$A:$C,3,TRUE)</f>
        <v>751</v>
      </c>
      <c r="R100" s="19" t="str">
        <f>+VLOOKUP(K100,Responsables!$A:$C,2,TRUE)</f>
        <v>Secretaría de Desarrollo Económico</v>
      </c>
      <c r="S100" s="20" t="s">
        <v>51</v>
      </c>
      <c r="T100" s="20" t="s">
        <v>47</v>
      </c>
      <c r="U100" s="20">
        <f>+VLOOKUP(K100,Programación!$A:$F,3,FALSE)</f>
        <v>0</v>
      </c>
      <c r="V100" s="20">
        <f>+VLOOKUP(K100,Programación!$A:$F,4,FALSE)</f>
        <v>40</v>
      </c>
      <c r="W100" s="20">
        <f>+VLOOKUP(K100,Programación!$A:$F,5,FALSE)</f>
        <v>80</v>
      </c>
      <c r="X100" s="20">
        <f>+VLOOKUP(K100,Programación!$A:$F,6,FALSE)</f>
        <v>100</v>
      </c>
      <c r="Y100" s="20">
        <v>-1</v>
      </c>
      <c r="Z100" s="20">
        <f>+VLOOKUP(K100,Seguimiento!$A:$C,3,FALSE)</f>
        <v>0</v>
      </c>
      <c r="AA100" s="23">
        <v>0</v>
      </c>
      <c r="AB100" s="22">
        <v>0</v>
      </c>
      <c r="AC100" s="20">
        <v>-1</v>
      </c>
      <c r="AD100" s="20">
        <f>+VLOOKUP(K100,Seguimiento!$A:$J,5,FALSE)</f>
        <v>0</v>
      </c>
      <c r="AE100" s="22">
        <v>0</v>
      </c>
      <c r="AF100" s="22">
        <v>0</v>
      </c>
      <c r="AG100" s="20">
        <v>-1</v>
      </c>
      <c r="AH100" s="20">
        <f>+VLOOKUP(K100,Seguimiento!$A:$J,6,FALSE)</f>
        <v>0</v>
      </c>
      <c r="AI100" s="23">
        <v>0</v>
      </c>
      <c r="AJ100" s="23">
        <v>0</v>
      </c>
      <c r="AK100" s="23">
        <v>0</v>
      </c>
      <c r="AL100" s="20" t="str">
        <f>+VLOOKUP(K100,Seguimiento!$A:$J,7,FALSE)</f>
        <v>Se reforlulan los estudios previos en relación al alcance y marco normativo para la contratación de la viabilidad del Distrito</v>
      </c>
      <c r="AM100" s="20">
        <f t="shared" si="1"/>
        <v>0</v>
      </c>
      <c r="AN100" s="22">
        <v>4.3356001178705033E-4</v>
      </c>
      <c r="AO100" s="22">
        <v>0</v>
      </c>
      <c r="AP100" s="22">
        <v>0</v>
      </c>
      <c r="AQ100" s="41">
        <f>+VLOOKUP(K100,Seguimiento!$A:$J,9,FALSE)</f>
        <v>0</v>
      </c>
      <c r="AR100" s="40">
        <f>+VLOOKUP(K100,Seguimiento!$A:$J,10,FALSE)</f>
        <v>1</v>
      </c>
      <c r="AS100" s="20">
        <v>-1</v>
      </c>
      <c r="AT100" s="40">
        <f>+VLOOKUP(K100,Seguimiento!$A:$J,4,FALSE)</f>
        <v>0</v>
      </c>
      <c r="AU100" s="22">
        <v>0</v>
      </c>
      <c r="AV100" s="22">
        <v>0</v>
      </c>
    </row>
    <row r="101" spans="1:48" x14ac:dyDescent="0.2">
      <c r="A101" s="20">
        <v>1</v>
      </c>
      <c r="B101" s="20" t="s">
        <v>37</v>
      </c>
      <c r="C101" s="20">
        <v>3</v>
      </c>
      <c r="D101" s="20" t="s">
        <v>169</v>
      </c>
      <c r="E101" s="20" t="s">
        <v>170</v>
      </c>
      <c r="F101" s="20">
        <v>2</v>
      </c>
      <c r="G101" s="20" t="s">
        <v>242</v>
      </c>
      <c r="H101" s="20" t="s">
        <v>243</v>
      </c>
      <c r="I101" s="20">
        <v>1</v>
      </c>
      <c r="J101" s="20" t="s">
        <v>1961</v>
      </c>
      <c r="K101" s="20" t="s">
        <v>278</v>
      </c>
      <c r="L101" s="20" t="s">
        <v>279</v>
      </c>
      <c r="M101" s="20" t="s">
        <v>44</v>
      </c>
      <c r="N101" s="20">
        <v>-1</v>
      </c>
      <c r="O101" s="20">
        <v>500</v>
      </c>
      <c r="P101" s="20" t="s">
        <v>45</v>
      </c>
      <c r="Q101" s="19">
        <f>+VLOOKUP(K101,Responsables!$A:$C,3,TRUE)</f>
        <v>751</v>
      </c>
      <c r="R101" s="19" t="str">
        <f>+VLOOKUP(K101,Responsables!$A:$C,2,TRUE)</f>
        <v>Secretaría de Desarrollo Económico</v>
      </c>
      <c r="S101" s="20" t="s">
        <v>46</v>
      </c>
      <c r="T101" s="20" t="s">
        <v>47</v>
      </c>
      <c r="U101" s="20">
        <f>+VLOOKUP(K101,Programación!$A:$F,3,FALSE)</f>
        <v>50</v>
      </c>
      <c r="V101" s="20">
        <f>+VLOOKUP(K101,Programación!$A:$F,4,FALSE)</f>
        <v>98</v>
      </c>
      <c r="W101" s="20">
        <f>+VLOOKUP(K101,Programación!$A:$F,5,FALSE)</f>
        <v>176</v>
      </c>
      <c r="X101" s="20">
        <f>+VLOOKUP(K101,Programación!$A:$F,6,FALSE)</f>
        <v>176</v>
      </c>
      <c r="Y101" s="20">
        <v>50</v>
      </c>
      <c r="Z101" s="20">
        <f>+VLOOKUP(K101,Seguimiento!$A:$C,3,FALSE)</f>
        <v>0</v>
      </c>
      <c r="AA101" s="23">
        <v>0</v>
      </c>
      <c r="AB101" s="22">
        <v>0</v>
      </c>
      <c r="AC101" s="20">
        <v>0.1</v>
      </c>
      <c r="AD101" s="20">
        <f>+VLOOKUP(K101,Seguimiento!$A:$J,5,FALSE)</f>
        <v>0.1</v>
      </c>
      <c r="AE101" s="22">
        <v>0</v>
      </c>
      <c r="AF101" s="22">
        <v>0</v>
      </c>
      <c r="AG101" s="20">
        <v>1</v>
      </c>
      <c r="AH101" s="20">
        <f>+VLOOKUP(K101,Seguimiento!$A:$J,6,FALSE)</f>
        <v>0</v>
      </c>
      <c r="AI101" s="23">
        <v>0</v>
      </c>
      <c r="AJ101" s="23">
        <v>0</v>
      </c>
      <c r="AK101" s="23">
        <v>0</v>
      </c>
      <c r="AL101" s="20" t="str">
        <f>+VLOOKUP(K101,Seguimiento!$A:$J,7,FALSE)</f>
        <v>El acta de inicio se firmó  el 11 de junio, se esta planeando la convocatoria para el mes julio. La meta se  reporta para el sgundo semestre</v>
      </c>
      <c r="AM101" s="20">
        <f t="shared" si="1"/>
        <v>0.1</v>
      </c>
      <c r="AN101" s="22">
        <v>5.1538773630690972E-4</v>
      </c>
      <c r="AO101" s="22">
        <v>0</v>
      </c>
      <c r="AP101" s="22">
        <v>0</v>
      </c>
      <c r="AQ101" s="41">
        <f>+VLOOKUP(K101,Seguimiento!$A:$J,9,FALSE)</f>
        <v>5.1538800000000002E-5</v>
      </c>
      <c r="AR101" s="40">
        <f>+VLOOKUP(K101,Seguimiento!$A:$J,10,FALSE)</f>
        <v>1</v>
      </c>
      <c r="AS101" s="20">
        <v>50</v>
      </c>
      <c r="AT101" s="40">
        <f>+VLOOKUP(K101,Seguimiento!$A:$J,4,FALSE)</f>
        <v>50</v>
      </c>
      <c r="AU101" s="22">
        <v>0</v>
      </c>
      <c r="AV101" s="22">
        <v>0</v>
      </c>
    </row>
    <row r="102" spans="1:48" x14ac:dyDescent="0.2">
      <c r="A102" s="20">
        <v>1</v>
      </c>
      <c r="B102" s="20" t="s">
        <v>37</v>
      </c>
      <c r="C102" s="20">
        <v>4</v>
      </c>
      <c r="D102" s="20" t="s">
        <v>280</v>
      </c>
      <c r="E102" s="20" t="s">
        <v>281</v>
      </c>
      <c r="F102" s="20"/>
      <c r="G102" s="20"/>
      <c r="H102" s="20"/>
      <c r="I102" s="20">
        <v>1</v>
      </c>
      <c r="J102" s="20" t="s">
        <v>1960</v>
      </c>
      <c r="K102" s="20" t="s">
        <v>284</v>
      </c>
      <c r="L102" s="20" t="s">
        <v>305</v>
      </c>
      <c r="M102" s="20" t="s">
        <v>50</v>
      </c>
      <c r="N102" s="20">
        <v>50</v>
      </c>
      <c r="O102" s="20">
        <v>80</v>
      </c>
      <c r="P102" s="20" t="s">
        <v>54</v>
      </c>
      <c r="Q102" s="19">
        <f>+VLOOKUP(K102,Responsables!$A:$C,3,TRUE)</f>
        <v>752</v>
      </c>
      <c r="R102" s="19" t="str">
        <f>+VLOOKUP(K102,Responsables!$A:$C,2,TRUE)</f>
        <v>Secretaría de Innovación Digital</v>
      </c>
      <c r="S102" s="20" t="s">
        <v>51</v>
      </c>
      <c r="T102" s="20" t="s">
        <v>47</v>
      </c>
      <c r="U102" s="20">
        <f>+VLOOKUP(K102,Programación!$A:$F,3,FALSE)</f>
        <v>17.8</v>
      </c>
      <c r="V102" s="20">
        <f>+VLOOKUP(K102,Programación!$A:$F,4,FALSE)</f>
        <v>73</v>
      </c>
      <c r="W102" s="20">
        <f>+VLOOKUP(K102,Programación!$A:$F,5,FALSE)</f>
        <v>76</v>
      </c>
      <c r="X102" s="20">
        <f>+VLOOKUP(K102,Programación!$A:$F,6,FALSE)</f>
        <v>80</v>
      </c>
      <c r="Y102" s="20">
        <v>72</v>
      </c>
      <c r="Z102" s="20">
        <f>+VLOOKUP(K102,Seguimiento!$A:$C,3,FALSE)</f>
        <v>72.58</v>
      </c>
      <c r="AA102" s="23">
        <v>0</v>
      </c>
      <c r="AB102" s="22">
        <v>0</v>
      </c>
      <c r="AC102" s="20">
        <v>0.2225</v>
      </c>
      <c r="AD102" s="20">
        <f>+VLOOKUP(K102,Seguimiento!$A:$J,5,FALSE)</f>
        <v>0.90725</v>
      </c>
      <c r="AE102" s="24">
        <v>0</v>
      </c>
      <c r="AF102" s="22">
        <v>0</v>
      </c>
      <c r="AG102" s="20">
        <v>1</v>
      </c>
      <c r="AH102" s="20">
        <f>+VLOOKUP(K102,Seguimiento!$A:$J,6,FALSE)</f>
        <v>0.99424657500000002</v>
      </c>
      <c r="AI102" s="23">
        <v>0</v>
      </c>
      <c r="AJ102" s="23">
        <v>0</v>
      </c>
      <c r="AK102" s="23">
        <v>0</v>
      </c>
      <c r="AL102" s="20" t="str">
        <f>+VLOOKUP(K102,Seguimiento!$A:$J,7,FALSE)</f>
        <v>Se tiene un porcetaje de avance del 72,58%, medición realizada al 30 de junio de 2021, el total de personas encuestadas a la fecha fue de 266 personas, Se tiene un porcetaje de avance del 72,58%, medición realizada al 30 de junio de 2021, el total de personas encuestadas a la fecha fue de 266 personas.</v>
      </c>
      <c r="AM102" s="20">
        <f t="shared" si="1"/>
        <v>0.90725</v>
      </c>
      <c r="AN102" s="22">
        <v>0</v>
      </c>
      <c r="AO102" s="22">
        <v>0</v>
      </c>
      <c r="AP102" s="22">
        <v>0</v>
      </c>
      <c r="AQ102" s="41">
        <f>+VLOOKUP(K102,Seguimiento!$A:$J,9,FALSE)</f>
        <v>0</v>
      </c>
      <c r="AR102" s="40">
        <f>+VLOOKUP(K102,Seguimiento!$A:$J,10,FALSE)</f>
        <v>3</v>
      </c>
      <c r="AS102" s="20">
        <v>72</v>
      </c>
      <c r="AT102" s="40">
        <f>+VLOOKUP(K102,Seguimiento!$A:$J,4,FALSE)</f>
        <v>72.58</v>
      </c>
      <c r="AU102" s="22">
        <v>0</v>
      </c>
      <c r="AV102" s="22">
        <v>0</v>
      </c>
    </row>
    <row r="103" spans="1:48" x14ac:dyDescent="0.2">
      <c r="A103" s="20">
        <v>1</v>
      </c>
      <c r="B103" s="20" t="s">
        <v>37</v>
      </c>
      <c r="C103" s="20">
        <v>4</v>
      </c>
      <c r="D103" s="20" t="s">
        <v>280</v>
      </c>
      <c r="E103" s="20" t="s">
        <v>281</v>
      </c>
      <c r="F103" s="20"/>
      <c r="G103" s="20"/>
      <c r="H103" s="20"/>
      <c r="I103" s="20">
        <v>3</v>
      </c>
      <c r="J103" s="20" t="s">
        <v>1960</v>
      </c>
      <c r="K103" s="20" t="s">
        <v>282</v>
      </c>
      <c r="L103" s="20" t="s">
        <v>283</v>
      </c>
      <c r="M103" s="20" t="s">
        <v>44</v>
      </c>
      <c r="N103" s="20">
        <v>1</v>
      </c>
      <c r="O103" s="20">
        <v>15</v>
      </c>
      <c r="P103" s="20" t="s">
        <v>54</v>
      </c>
      <c r="Q103" s="19">
        <f>+VLOOKUP(K103,Responsables!$A:$C,3,TRUE)</f>
        <v>752</v>
      </c>
      <c r="R103" s="19" t="str">
        <f>+VLOOKUP(K103,Responsables!$A:$C,2,TRUE)</f>
        <v>Secretaría de Innovación Digital</v>
      </c>
      <c r="S103" s="20" t="s">
        <v>46</v>
      </c>
      <c r="T103" s="20" t="s">
        <v>47</v>
      </c>
      <c r="U103" s="20">
        <f>+VLOOKUP(K103,Programación!$A:$F,3,FALSE)</f>
        <v>1</v>
      </c>
      <c r="V103" s="20">
        <f>+VLOOKUP(K103,Programación!$A:$F,4,FALSE)</f>
        <v>4</v>
      </c>
      <c r="W103" s="20">
        <f>+VLOOKUP(K103,Programación!$A:$F,5,FALSE)</f>
        <v>6</v>
      </c>
      <c r="X103" s="20">
        <f>+VLOOKUP(K103,Programación!$A:$F,6,FALSE)</f>
        <v>4</v>
      </c>
      <c r="Y103" s="20">
        <v>2</v>
      </c>
      <c r="Z103" s="20">
        <f>+VLOOKUP(K103,Seguimiento!$A:$C,3,FALSE)</f>
        <v>18</v>
      </c>
      <c r="AA103" s="23">
        <v>0</v>
      </c>
      <c r="AB103" s="22">
        <v>0</v>
      </c>
      <c r="AC103" s="20">
        <v>0.133333333333333</v>
      </c>
      <c r="AD103" s="20">
        <f>+VLOOKUP(K103,Seguimiento!$A:$J,5,FALSE)</f>
        <v>1.3333333329999999</v>
      </c>
      <c r="AE103" s="24">
        <v>0</v>
      </c>
      <c r="AF103" s="22">
        <v>0</v>
      </c>
      <c r="AG103" s="20">
        <v>2</v>
      </c>
      <c r="AH103" s="20">
        <f>+VLOOKUP(K103,Seguimiento!$A:$J,6,FALSE)</f>
        <v>4.5</v>
      </c>
      <c r="AI103" s="23">
        <v>0</v>
      </c>
      <c r="AJ103" s="23">
        <v>0</v>
      </c>
      <c r="AK103" s="23">
        <v>0</v>
      </c>
      <c r="AL103" s="20" t="str">
        <f>+VLOOKUP(K103,Seguimiento!$A:$J,7,FALSE)</f>
        <v>Se implementaron 18 iniciativas usando analítica de datos. El cumplimiento de la meta en lo corrido de la vigencia 2021 es de un 500%, esto se explica en el fortalecimiento de las capacidades del equipo de Territorio Inteligente enfocándolo en la generación de estos modelos, de acuerdo a las necesidades institucionales de información de valor para la toma de decisiones.</v>
      </c>
      <c r="AM103" s="20">
        <f t="shared" si="1"/>
        <v>1.3333333329999999</v>
      </c>
      <c r="AN103" s="22">
        <v>0</v>
      </c>
      <c r="AO103" s="22">
        <v>0</v>
      </c>
      <c r="AP103" s="22">
        <v>0</v>
      </c>
      <c r="AQ103" s="41">
        <f>+VLOOKUP(K103,Seguimiento!$A:$J,9,FALSE)</f>
        <v>0</v>
      </c>
      <c r="AR103" s="40">
        <f>+VLOOKUP(K103,Seguimiento!$A:$J,10,FALSE)</f>
        <v>3</v>
      </c>
      <c r="AS103" s="20">
        <v>2</v>
      </c>
      <c r="AT103" s="40">
        <f>+VLOOKUP(K103,Seguimiento!$A:$J,4,FALSE)</f>
        <v>20</v>
      </c>
      <c r="AU103" s="22">
        <v>0</v>
      </c>
      <c r="AV103" s="22">
        <v>0</v>
      </c>
    </row>
    <row r="104" spans="1:48" x14ac:dyDescent="0.2">
      <c r="A104" s="20">
        <v>1</v>
      </c>
      <c r="B104" s="20" t="s">
        <v>37</v>
      </c>
      <c r="C104" s="20">
        <v>4</v>
      </c>
      <c r="D104" s="20" t="s">
        <v>280</v>
      </c>
      <c r="E104" s="20" t="s">
        <v>281</v>
      </c>
      <c r="F104" s="20">
        <v>1</v>
      </c>
      <c r="G104" s="20" t="s">
        <v>284</v>
      </c>
      <c r="H104" s="20" t="s">
        <v>285</v>
      </c>
      <c r="I104" s="20">
        <v>3</v>
      </c>
      <c r="J104" s="20" t="s">
        <v>1961</v>
      </c>
      <c r="K104" s="20" t="s">
        <v>300</v>
      </c>
      <c r="L104" s="20" t="s">
        <v>301</v>
      </c>
      <c r="M104" s="20" t="s">
        <v>50</v>
      </c>
      <c r="N104" s="20">
        <v>-1</v>
      </c>
      <c r="O104" s="20">
        <v>70</v>
      </c>
      <c r="P104" s="20" t="s">
        <v>302</v>
      </c>
      <c r="Q104" s="19">
        <f>+VLOOKUP(K104,Responsables!$A:$C,3,TRUE)</f>
        <v>704</v>
      </c>
      <c r="R104" s="19" t="str">
        <f>+VLOOKUP(K104,Responsables!$A:$C,2,TRUE)</f>
        <v>Secretaría de Hacienda</v>
      </c>
      <c r="S104" s="20" t="s">
        <v>46</v>
      </c>
      <c r="T104" s="20" t="s">
        <v>47</v>
      </c>
      <c r="U104" s="20">
        <f>+VLOOKUP(K104,Programación!$A:$F,3,FALSE)</f>
        <v>5</v>
      </c>
      <c r="V104" s="20">
        <f>+VLOOKUP(K104,Programación!$A:$F,4,FALSE)</f>
        <v>20</v>
      </c>
      <c r="W104" s="20">
        <f>+VLOOKUP(K104,Programación!$A:$F,5,FALSE)</f>
        <v>25</v>
      </c>
      <c r="X104" s="20">
        <f>+VLOOKUP(K104,Programación!$A:$F,6,FALSE)</f>
        <v>20</v>
      </c>
      <c r="Y104" s="20">
        <v>5</v>
      </c>
      <c r="Z104" s="20">
        <f>+VLOOKUP(K104,Seguimiento!$A:$C,3,FALSE)</f>
        <v>4</v>
      </c>
      <c r="AA104" s="23">
        <v>0</v>
      </c>
      <c r="AB104" s="22">
        <v>0</v>
      </c>
      <c r="AC104" s="20">
        <v>7.1428571428571397E-2</v>
      </c>
      <c r="AD104" s="20">
        <f>+VLOOKUP(K104,Seguimiento!$A:$J,5,FALSE)</f>
        <v>0.12857142899999999</v>
      </c>
      <c r="AE104" s="22">
        <v>0</v>
      </c>
      <c r="AF104" s="22">
        <v>0</v>
      </c>
      <c r="AG104" s="20">
        <v>1</v>
      </c>
      <c r="AH104" s="20">
        <f>+VLOOKUP(K104,Seguimiento!$A:$J,6,FALSE)</f>
        <v>0.2</v>
      </c>
      <c r="AI104" s="23">
        <v>0</v>
      </c>
      <c r="AJ104" s="23">
        <v>0</v>
      </c>
      <c r="AK104" s="23">
        <v>0</v>
      </c>
      <c r="AL104" s="20" t="str">
        <f>+VLOOKUP(K104,Seguimiento!$A:$J,7,FALSE)</f>
        <v>Actualmente el sistema de información, que es uno de los componentes de este plan de transformación digital, se encuentra en fase de definición de requisitos y su desarrollo e implantación se tendrá listo en diciembre de 2021, así como la capacitación de las personas en competencias digitales, que es otro de los componentes del plan, la cual está ligada a la implementación de los sistemas de información planeados.</v>
      </c>
      <c r="AM104" s="20">
        <f t="shared" si="1"/>
        <v>0.12857142899999999</v>
      </c>
      <c r="AN104" s="22">
        <v>5.3022038909519885E-4</v>
      </c>
      <c r="AO104" s="22">
        <v>0</v>
      </c>
      <c r="AP104" s="22">
        <v>0</v>
      </c>
      <c r="AQ104" s="41">
        <f>+VLOOKUP(K104,Seguimiento!$A:$J,9,FALSE)</f>
        <v>5.83242E-5</v>
      </c>
      <c r="AR104" s="40">
        <f>+VLOOKUP(K104,Seguimiento!$A:$J,10,FALSE)</f>
        <v>1</v>
      </c>
      <c r="AS104" s="20">
        <v>5</v>
      </c>
      <c r="AT104" s="40">
        <f>+VLOOKUP(K104,Seguimiento!$A:$J,4,FALSE)</f>
        <v>9</v>
      </c>
      <c r="AU104" s="22">
        <v>0</v>
      </c>
      <c r="AV104" s="22">
        <v>0</v>
      </c>
    </row>
    <row r="105" spans="1:48" x14ac:dyDescent="0.2">
      <c r="A105" s="20">
        <v>1</v>
      </c>
      <c r="B105" s="20" t="s">
        <v>37</v>
      </c>
      <c r="C105" s="20">
        <v>4</v>
      </c>
      <c r="D105" s="20" t="s">
        <v>280</v>
      </c>
      <c r="E105" s="20" t="s">
        <v>281</v>
      </c>
      <c r="F105" s="20">
        <v>2</v>
      </c>
      <c r="G105" s="20" t="s">
        <v>294</v>
      </c>
      <c r="H105" s="20" t="s">
        <v>295</v>
      </c>
      <c r="I105" s="20">
        <v>3</v>
      </c>
      <c r="J105" s="20" t="s">
        <v>1961</v>
      </c>
      <c r="K105" s="20" t="s">
        <v>296</v>
      </c>
      <c r="L105" s="20" t="s">
        <v>297</v>
      </c>
      <c r="M105" s="20" t="s">
        <v>44</v>
      </c>
      <c r="N105" s="20">
        <v>-1</v>
      </c>
      <c r="O105" s="20">
        <v>1</v>
      </c>
      <c r="P105" s="20" t="s">
        <v>54</v>
      </c>
      <c r="Q105" s="19">
        <f>+VLOOKUP(K105,Responsables!$A:$C,3,TRUE)</f>
        <v>752</v>
      </c>
      <c r="R105" s="19" t="str">
        <f>+VLOOKUP(K105,Responsables!$A:$C,2,TRUE)</f>
        <v>Secretaría de Innovación Digital</v>
      </c>
      <c r="S105" s="20" t="s">
        <v>46</v>
      </c>
      <c r="T105" s="20" t="s">
        <v>47</v>
      </c>
      <c r="U105" s="20">
        <f>+VLOOKUP(K105,Programación!$A:$F,3,FALSE)</f>
        <v>0</v>
      </c>
      <c r="V105" s="20">
        <f>+VLOOKUP(K105,Programación!$A:$F,4,FALSE)</f>
        <v>1</v>
      </c>
      <c r="W105" s="20">
        <f>+VLOOKUP(K105,Programación!$A:$F,5,FALSE)</f>
        <v>0</v>
      </c>
      <c r="X105" s="20">
        <f>+VLOOKUP(K105,Programación!$A:$F,6,FALSE)</f>
        <v>0</v>
      </c>
      <c r="Y105" s="20">
        <v>-1</v>
      </c>
      <c r="Z105" s="20">
        <f>+VLOOKUP(K105,Seguimiento!$A:$C,3,FALSE)</f>
        <v>0</v>
      </c>
      <c r="AA105" s="23">
        <v>0</v>
      </c>
      <c r="AB105" s="22">
        <v>0</v>
      </c>
      <c r="AC105" s="20">
        <v>-1</v>
      </c>
      <c r="AD105" s="20">
        <f>+VLOOKUP(K105,Seguimiento!$A:$J,5,FALSE)</f>
        <v>0</v>
      </c>
      <c r="AE105" s="22">
        <v>0</v>
      </c>
      <c r="AF105" s="22">
        <v>0</v>
      </c>
      <c r="AG105" s="20">
        <v>-1</v>
      </c>
      <c r="AH105" s="20">
        <f>+VLOOKUP(K105,Seguimiento!$A:$J,6,FALSE)</f>
        <v>0</v>
      </c>
      <c r="AI105" s="23">
        <v>0</v>
      </c>
      <c r="AJ105" s="23">
        <v>0</v>
      </c>
      <c r="AK105" s="23">
        <v>0</v>
      </c>
      <c r="AL105" s="20" t="str">
        <f>+VLOOKUP(K105,Seguimiento!$A:$J,7,FALSE)</f>
        <v>Para la formulación del Plan Maestro de Ciudad Inteligente se realizaron actividades previas para definir: Fase I: contexto inicial, descripción de metodología, levantamiento de portafolio de iniciativas y validación con terceros (Secretarías de Movilidad, Desarrollo Económico, Metro, Ruta N, Área Metropolitana del Valle de Aburrá-AMVA). Fase II: introducción, alcance, marco conceptual y avances de Medellín como ciudad inteligente. Avance del 54% Con relación a la medición del Modelo de Madurez de Ciudades y Territorios Inteligentes 2021, insumo para la formulación del plan, en concurso con MinTIC se realizó la encuesta de percepción y el autodiagnóstico de capacidades. En la encuesta de percepción realizada en concurso con MinTIC se obtuvo un nivel de respuestas de 494% más (1.187) sobre la meta establecida en el modelo (200 respuestas como mínimo) y de un 20% más (991) comparado con la edición anterior.</v>
      </c>
      <c r="AM105" s="20">
        <f t="shared" si="1"/>
        <v>0</v>
      </c>
      <c r="AN105" s="22">
        <v>2.0702140245095583E-4</v>
      </c>
      <c r="AO105" s="22">
        <v>0</v>
      </c>
      <c r="AP105" s="22">
        <v>0</v>
      </c>
      <c r="AQ105" s="41">
        <f>+VLOOKUP(K105,Seguimiento!$A:$J,9,FALSE)</f>
        <v>0</v>
      </c>
      <c r="AR105" s="40">
        <f>+VLOOKUP(K105,Seguimiento!$A:$J,10,FALSE)</f>
        <v>1</v>
      </c>
      <c r="AS105" s="20">
        <v>-1</v>
      </c>
      <c r="AT105" s="40">
        <f>+VLOOKUP(K105,Seguimiento!$A:$J,4,FALSE)</f>
        <v>0</v>
      </c>
      <c r="AU105" s="22">
        <v>0</v>
      </c>
      <c r="AV105" s="22">
        <v>0</v>
      </c>
    </row>
    <row r="106" spans="1:48" x14ac:dyDescent="0.2">
      <c r="A106" s="20">
        <v>1</v>
      </c>
      <c r="B106" s="20" t="s">
        <v>37</v>
      </c>
      <c r="C106" s="20">
        <v>4</v>
      </c>
      <c r="D106" s="20" t="s">
        <v>280</v>
      </c>
      <c r="E106" s="20" t="s">
        <v>281</v>
      </c>
      <c r="F106" s="20"/>
      <c r="G106" s="20"/>
      <c r="H106" s="20"/>
      <c r="I106" s="20">
        <v>2</v>
      </c>
      <c r="J106" s="20" t="s">
        <v>1960</v>
      </c>
      <c r="K106" s="20" t="s">
        <v>294</v>
      </c>
      <c r="L106" s="20" t="s">
        <v>306</v>
      </c>
      <c r="M106" s="20" t="s">
        <v>50</v>
      </c>
      <c r="N106" s="20">
        <v>-1</v>
      </c>
      <c r="O106" s="20">
        <v>70</v>
      </c>
      <c r="P106" s="20" t="s">
        <v>54</v>
      </c>
      <c r="Q106" s="19">
        <f>+VLOOKUP(K106,Responsables!$A:$C,3,TRUE)</f>
        <v>752</v>
      </c>
      <c r="R106" s="19" t="str">
        <f>+VLOOKUP(K106,Responsables!$A:$C,2,TRUE)</f>
        <v>Secretaría de Innovación Digital</v>
      </c>
      <c r="S106" s="20" t="s">
        <v>51</v>
      </c>
      <c r="T106" s="20" t="s">
        <v>47</v>
      </c>
      <c r="U106" s="20">
        <f>+VLOOKUP(K106,Programación!$A:$F,3,FALSE)</f>
        <v>0</v>
      </c>
      <c r="V106" s="20">
        <f>+VLOOKUP(K106,Programación!$A:$F,4,FALSE)</f>
        <v>0</v>
      </c>
      <c r="W106" s="20">
        <f>+VLOOKUP(K106,Programación!$A:$F,5,FALSE)</f>
        <v>45.5</v>
      </c>
      <c r="X106" s="20">
        <f>+VLOOKUP(K106,Programación!$A:$F,6,FALSE)</f>
        <v>70</v>
      </c>
      <c r="Y106" s="20">
        <v>-1</v>
      </c>
      <c r="Z106" s="20">
        <v>-1</v>
      </c>
      <c r="AA106" s="23">
        <v>0</v>
      </c>
      <c r="AB106" s="22">
        <v>0</v>
      </c>
      <c r="AC106" s="20">
        <v>-1</v>
      </c>
      <c r="AD106" s="20">
        <v>-1</v>
      </c>
      <c r="AE106" s="24">
        <v>0</v>
      </c>
      <c r="AF106" s="22">
        <v>0</v>
      </c>
      <c r="AG106" s="20">
        <v>-1</v>
      </c>
      <c r="AH106" s="20">
        <v>-1</v>
      </c>
      <c r="AI106" s="23">
        <v>0</v>
      </c>
      <c r="AJ106" s="23">
        <v>0</v>
      </c>
      <c r="AK106" s="23">
        <v>0</v>
      </c>
      <c r="AL106" s="20" t="str">
        <f>+VLOOKUP(K106,Seguimiento!$A:$J,7,FALSE)</f>
        <v>Se iniciaron la actividades de planeación requeridas para concretar el Censo Mapping, Modelo de Negocio de la Entidad Neutra y estudio de comportamiento del mercado de la zona a impactar.</v>
      </c>
      <c r="AM106" s="20">
        <f t="shared" si="1"/>
        <v>-1</v>
      </c>
      <c r="AN106" s="22">
        <v>0</v>
      </c>
      <c r="AO106" s="22">
        <v>0</v>
      </c>
      <c r="AP106" s="22">
        <v>0</v>
      </c>
      <c r="AQ106" s="41">
        <f>+VLOOKUP(K106,Seguimiento!$A:$J,9,FALSE)</f>
        <v>0</v>
      </c>
      <c r="AR106" s="40">
        <f>+VLOOKUP(K106,Seguimiento!$A:$J,10,FALSE)</f>
        <v>0</v>
      </c>
      <c r="AS106" s="20">
        <v>-1</v>
      </c>
      <c r="AT106" s="40">
        <f>+VLOOKUP(K106,Seguimiento!$A:$J,4,FALSE)</f>
        <v>-1</v>
      </c>
      <c r="AU106" s="22">
        <v>0</v>
      </c>
      <c r="AV106" s="22">
        <v>0</v>
      </c>
    </row>
    <row r="107" spans="1:48" x14ac:dyDescent="0.2">
      <c r="A107" s="20">
        <v>1</v>
      </c>
      <c r="B107" s="20" t="s">
        <v>37</v>
      </c>
      <c r="C107" s="20">
        <v>4</v>
      </c>
      <c r="D107" s="20" t="s">
        <v>280</v>
      </c>
      <c r="E107" s="20" t="s">
        <v>281</v>
      </c>
      <c r="F107" s="20">
        <v>1</v>
      </c>
      <c r="G107" s="20" t="s">
        <v>284</v>
      </c>
      <c r="H107" s="20" t="s">
        <v>285</v>
      </c>
      <c r="I107" s="20">
        <v>1</v>
      </c>
      <c r="J107" s="20" t="s">
        <v>1961</v>
      </c>
      <c r="K107" s="20" t="s">
        <v>303</v>
      </c>
      <c r="L107" s="20" t="s">
        <v>304</v>
      </c>
      <c r="M107" s="20" t="s">
        <v>50</v>
      </c>
      <c r="N107" s="20">
        <v>-2</v>
      </c>
      <c r="O107" s="20">
        <v>50</v>
      </c>
      <c r="P107" s="20" t="s">
        <v>54</v>
      </c>
      <c r="Q107" s="19">
        <f>+VLOOKUP(K107,Responsables!$A:$C,3,TRUE)</f>
        <v>752</v>
      </c>
      <c r="R107" s="19" t="str">
        <f>+VLOOKUP(K107,Responsables!$A:$C,2,TRUE)</f>
        <v>Secretaría de Innovación Digital</v>
      </c>
      <c r="S107" s="20" t="s">
        <v>51</v>
      </c>
      <c r="T107" s="20" t="s">
        <v>47</v>
      </c>
      <c r="U107" s="20">
        <f>+VLOOKUP(K107,Programación!$A:$F,3,FALSE)</f>
        <v>2</v>
      </c>
      <c r="V107" s="20">
        <f>+VLOOKUP(K107,Programación!$A:$F,4,FALSE)</f>
        <v>20</v>
      </c>
      <c r="W107" s="20">
        <f>+VLOOKUP(K107,Programación!$A:$F,5,FALSE)</f>
        <v>40</v>
      </c>
      <c r="X107" s="20">
        <f>+VLOOKUP(K107,Programación!$A:$F,6,FALSE)</f>
        <v>50</v>
      </c>
      <c r="Y107" s="20">
        <v>2.2000000000000002</v>
      </c>
      <c r="Z107" s="20">
        <f>+VLOOKUP(K107,Seguimiento!$A:$C,3,FALSE)</f>
        <v>15.33</v>
      </c>
      <c r="AA107" s="23">
        <v>0</v>
      </c>
      <c r="AB107" s="22">
        <v>0</v>
      </c>
      <c r="AC107" s="20">
        <v>4.3999999999999997E-2</v>
      </c>
      <c r="AD107" s="20">
        <f>+VLOOKUP(K107,Seguimiento!$A:$J,5,FALSE)</f>
        <v>0.30659999999999998</v>
      </c>
      <c r="AE107" s="22">
        <v>0</v>
      </c>
      <c r="AF107" s="22">
        <v>0</v>
      </c>
      <c r="AG107" s="20">
        <v>1.1000000000000001</v>
      </c>
      <c r="AH107" s="20">
        <f>+VLOOKUP(K107,Seguimiento!$A:$J,6,FALSE)</f>
        <v>0.76649999999999996</v>
      </c>
      <c r="AI107" s="23">
        <v>0</v>
      </c>
      <c r="AJ107" s="23">
        <v>0</v>
      </c>
      <c r="AK107" s="23">
        <v>0</v>
      </c>
      <c r="AL107" s="20" t="str">
        <f>+VLOOKUP(K107,Seguimiento!$A:$J,7,FALSE)</f>
        <v>En el mes de junio se automatizo los siguientes 8 procesos, para un total de 46 procesos durante el año: - Sistema Agendamientos Facilidades de Pago de Tesorería para el ciudadano en el Portal - Sistema de información para la caracterización de los animales de compañía - Generación de Certificados de Pago por el Portal para las rentas de los contribuyentes - Gestión Digital para  la administración de la renta de Publicidad Exterior Visual PEV - Consulta en la intranet de cedulas registradas en la Registraduría - Encuesta BEPS - Sistema de retos de innovación Medeinn - PYMS</v>
      </c>
      <c r="AM107" s="20">
        <f t="shared" si="1"/>
        <v>0.30659999999999998</v>
      </c>
      <c r="AN107" s="22">
        <v>2.8687499644875244E-3</v>
      </c>
      <c r="AO107" s="22">
        <v>0</v>
      </c>
      <c r="AP107" s="22">
        <v>0</v>
      </c>
      <c r="AQ107" s="41">
        <f>+VLOOKUP(K107,Seguimiento!$A:$J,9,FALSE)</f>
        <v>5.8522499999999998E-4</v>
      </c>
      <c r="AR107" s="40">
        <f>+VLOOKUP(K107,Seguimiento!$A:$J,10,FALSE)</f>
        <v>2</v>
      </c>
      <c r="AS107" s="20">
        <v>2.2000000000000002</v>
      </c>
      <c r="AT107" s="40">
        <f>+VLOOKUP(K107,Seguimiento!$A:$J,4,FALSE)</f>
        <v>15.33</v>
      </c>
      <c r="AU107" s="22">
        <v>0</v>
      </c>
      <c r="AV107" s="22">
        <v>0</v>
      </c>
    </row>
    <row r="108" spans="1:48" x14ac:dyDescent="0.2">
      <c r="A108" s="20">
        <v>1</v>
      </c>
      <c r="B108" s="20" t="s">
        <v>37</v>
      </c>
      <c r="C108" s="20">
        <v>4</v>
      </c>
      <c r="D108" s="20" t="s">
        <v>280</v>
      </c>
      <c r="E108" s="20" t="s">
        <v>281</v>
      </c>
      <c r="F108" s="20">
        <v>3</v>
      </c>
      <c r="G108" s="20" t="s">
        <v>282</v>
      </c>
      <c r="H108" s="20" t="s">
        <v>288</v>
      </c>
      <c r="I108" s="20">
        <v>2</v>
      </c>
      <c r="J108" s="20" t="s">
        <v>1961</v>
      </c>
      <c r="K108" s="20" t="s">
        <v>289</v>
      </c>
      <c r="L108" s="20" t="s">
        <v>290</v>
      </c>
      <c r="M108" s="20" t="s">
        <v>44</v>
      </c>
      <c r="N108" s="20">
        <v>373</v>
      </c>
      <c r="O108" s="20">
        <v>600</v>
      </c>
      <c r="P108" s="20" t="s">
        <v>291</v>
      </c>
      <c r="Q108" s="19">
        <f>+VLOOKUP(K108,Responsables!$A:$C,3,TRUE)</f>
        <v>752</v>
      </c>
      <c r="R108" s="19" t="str">
        <f>+VLOOKUP(K108,Responsables!$A:$C,2,TRUE)</f>
        <v>Secretaría de Innovación Digital</v>
      </c>
      <c r="S108" s="20" t="s">
        <v>51</v>
      </c>
      <c r="T108" s="20" t="s">
        <v>47</v>
      </c>
      <c r="U108" s="20">
        <f>+VLOOKUP(K108,Programación!$A:$F,3,FALSE)</f>
        <v>413</v>
      </c>
      <c r="V108" s="20">
        <f>+VLOOKUP(K108,Programación!$A:$F,4,FALSE)</f>
        <v>473</v>
      </c>
      <c r="W108" s="20">
        <f>+VLOOKUP(K108,Programación!$A:$F,5,FALSE)</f>
        <v>543</v>
      </c>
      <c r="X108" s="20">
        <f>+VLOOKUP(K108,Programación!$A:$F,6,FALSE)</f>
        <v>600</v>
      </c>
      <c r="Y108" s="20">
        <v>428</v>
      </c>
      <c r="Z108" s="20">
        <f>+VLOOKUP(K108,Seguimiento!$A:$C,3,FALSE)</f>
        <v>453</v>
      </c>
      <c r="AA108" s="23">
        <v>0</v>
      </c>
      <c r="AB108" s="22">
        <v>0</v>
      </c>
      <c r="AC108" s="20">
        <v>0.71333333333333304</v>
      </c>
      <c r="AD108" s="20">
        <f>+VLOOKUP(K108,Seguimiento!$A:$J,5,FALSE)</f>
        <v>0.755</v>
      </c>
      <c r="AE108" s="22">
        <v>0</v>
      </c>
      <c r="AF108" s="22">
        <v>0</v>
      </c>
      <c r="AG108" s="20">
        <v>1.0363196125908001</v>
      </c>
      <c r="AH108" s="20">
        <f>+VLOOKUP(K108,Seguimiento!$A:$J,6,FALSE)</f>
        <v>0.95771670200000003</v>
      </c>
      <c r="AI108" s="23">
        <v>0</v>
      </c>
      <c r="AJ108" s="23">
        <v>0</v>
      </c>
      <c r="AK108" s="23">
        <v>0</v>
      </c>
      <c r="AL108" s="20" t="str">
        <f>+VLOOKUP(K108,Seguimiento!$A:$J,7,FALSE)</f>
        <v>En el mes de junio se publicaron 18 nuevos conjuntos de datos, para un total al cierre del semestre de 453 conjuntos de datos abiertos publicados en www.medata.gov.co, para el uso de la ciudadanía. 1. Redes camineras, http://medata.gov.co/dataset/redes-camineras 2. Paradas de Transporte Público, http://medata.gov.co/dataset/paradas- de-transporte-p%C3%BAblico 3. Fortalecimiento nutrición para la salud, http://medata.gov.co/dataset/fortalecimiento-nutrici%C3%B3n-para-la- salud 4. Asistencia social de emergencias naturales antrópicas, http://medata.gov.co/dataset/asistencia-social-de-emergencias-naturales- antr%C3%B3picas 5. Apoyo nutricional en edad escolar, http://medata.gov.co/dataset/apoyo-nutricional-en-edad-escolar 6. Apoyo nutricional para familias vulnerables, http://medata.gov.co/dataset/apoyo-nutricional-para-familias-vulnerables 7. Cartera, http://medata.gov.co/dataset/cartera 8. Inventario facilidades de pago, http://medata.gov.co/dataset/inventario-facilidades-de-pago 9. Inventario cobro coactivo, http://medata.gov.co/dataset/inventario- cobro-coactivo 10. Recaudo, http://medata.gov.co/dataset/recaudo 11. Servicio comedores comunitarios para personas mayores, http://medata.gov.co/dataset/servicio-comedores-comunitarios-para- personas-mayores 12. Apoyo alimentario para personas mayores, http://medata.gov.co/dataset/apoyo-alimentario-para-personas-mayores 13. Apoyo nutricional para la primera infancia, http://medata.gov.co/dataset/apoyo-nutricional-para-la-primera-infancia 14. Apoyo nutricional para mujeres gestantes y lactantes, http://medata.gov.co/dataset/apoyo-nutricional-para-mujeres-gestantes-y- lactantes 15. Encuesta de Formación de Públicos 2020, http://medata.gov.co/dataset/encuesta-de-formaci%C3%B3n-de-p%C3% BAblicos-2020 16. Hacinamiento por barrio del Sisbén III, http://medata.gov.co/dataset/hacinamiento-por-barrio-del-sisben-iii 17. Discapacidad por barrio en la encuesta del Sisbén III año 2020, http://medata.gov.co/dataset/discapacidad-por-barrio-en-la-encuesta-del- sisben-iii-a%C3%B1o-2020 18. Encuesta Impacto Económico en los sectores Artísticos y Culturales 2020 Personas, http://medata.gov.co/dataset/encuesta-impacto-econ%C3% B3mico-en-los-sectores-art%C3%ADsticos-y-culturales-2020-personas</v>
      </c>
      <c r="AM108" s="20">
        <f t="shared" si="1"/>
        <v>0.755</v>
      </c>
      <c r="AN108" s="22">
        <v>7.8425029204449049E-4</v>
      </c>
      <c r="AO108" s="22">
        <v>0</v>
      </c>
      <c r="AP108" s="22">
        <v>0</v>
      </c>
      <c r="AQ108" s="41">
        <f>+VLOOKUP(K108,Seguimiento!$A:$J,9,FALSE)</f>
        <v>5.6727399999999999E-4</v>
      </c>
      <c r="AR108" s="40">
        <f>+VLOOKUP(K108,Seguimiento!$A:$J,10,FALSE)</f>
        <v>3</v>
      </c>
      <c r="AS108" s="20">
        <v>428</v>
      </c>
      <c r="AT108" s="40">
        <f>+VLOOKUP(K108,Seguimiento!$A:$J,4,FALSE)</f>
        <v>453</v>
      </c>
      <c r="AU108" s="22">
        <v>0</v>
      </c>
      <c r="AV108" s="22">
        <v>0</v>
      </c>
    </row>
    <row r="109" spans="1:48" x14ac:dyDescent="0.2">
      <c r="A109" s="20">
        <v>1</v>
      </c>
      <c r="B109" s="20" t="s">
        <v>37</v>
      </c>
      <c r="C109" s="20">
        <v>4</v>
      </c>
      <c r="D109" s="20" t="s">
        <v>280</v>
      </c>
      <c r="E109" s="20" t="s">
        <v>281</v>
      </c>
      <c r="F109" s="20">
        <v>1</v>
      </c>
      <c r="G109" s="20" t="s">
        <v>284</v>
      </c>
      <c r="H109" s="20" t="s">
        <v>285</v>
      </c>
      <c r="I109" s="20">
        <v>2</v>
      </c>
      <c r="J109" s="20" t="s">
        <v>1961</v>
      </c>
      <c r="K109" s="20" t="s">
        <v>286</v>
      </c>
      <c r="L109" s="20" t="s">
        <v>287</v>
      </c>
      <c r="M109" s="20" t="s">
        <v>50</v>
      </c>
      <c r="N109" s="20">
        <v>0</v>
      </c>
      <c r="O109" s="20">
        <v>50</v>
      </c>
      <c r="P109" s="20" t="s">
        <v>54</v>
      </c>
      <c r="Q109" s="19">
        <f>+VLOOKUP(K109,Responsables!$A:$C,3,TRUE)</f>
        <v>752</v>
      </c>
      <c r="R109" s="19" t="str">
        <f>+VLOOKUP(K109,Responsables!$A:$C,2,TRUE)</f>
        <v>Secretaría de Innovación Digital</v>
      </c>
      <c r="S109" s="20" t="s">
        <v>51</v>
      </c>
      <c r="T109" s="20" t="s">
        <v>47</v>
      </c>
      <c r="U109" s="20">
        <f>+VLOOKUP(K109,Programación!$A:$F,3,FALSE)</f>
        <v>3.1</v>
      </c>
      <c r="V109" s="20">
        <f>+VLOOKUP(K109,Programación!$A:$F,4,FALSE)</f>
        <v>25</v>
      </c>
      <c r="W109" s="20">
        <f>+VLOOKUP(K109,Programación!$A:$F,5,FALSE)</f>
        <v>36</v>
      </c>
      <c r="X109" s="20">
        <f>+VLOOKUP(K109,Programación!$A:$F,6,FALSE)</f>
        <v>50</v>
      </c>
      <c r="Y109" s="20">
        <v>5.7</v>
      </c>
      <c r="Z109" s="20">
        <f>+VLOOKUP(K109,Seguimiento!$A:$C,3,FALSE)</f>
        <v>22.8</v>
      </c>
      <c r="AA109" s="23">
        <v>0</v>
      </c>
      <c r="AB109" s="22">
        <v>0</v>
      </c>
      <c r="AC109" s="20">
        <v>0.114</v>
      </c>
      <c r="AD109" s="20">
        <f>+VLOOKUP(K109,Seguimiento!$A:$J,5,FALSE)</f>
        <v>0.45600000000000002</v>
      </c>
      <c r="AE109" s="22">
        <v>0</v>
      </c>
      <c r="AF109" s="22">
        <v>0</v>
      </c>
      <c r="AG109" s="20">
        <v>1.8387096774193501</v>
      </c>
      <c r="AH109" s="20">
        <f>+VLOOKUP(K109,Seguimiento!$A:$J,6,FALSE)</f>
        <v>0.91200000000000003</v>
      </c>
      <c r="AI109" s="23">
        <v>0</v>
      </c>
      <c r="AJ109" s="23">
        <v>0</v>
      </c>
      <c r="AK109" s="23">
        <v>0</v>
      </c>
      <c r="AL109" s="20" t="str">
        <f>+VLOOKUP(K109,Seguimiento!$A:$J,7,FALSE)</f>
        <v>Durante los meses de abril a junio se realizaron los siguientes procesos de apropiación ene uso de servicios ciudadanos digitales en: NAS, TEAMS, OneDrive, HackU, Modulo MM SAP, Big Data y Medata, y Diplomado en Innovación Pública; han participado 4560 personas para un avance acumulado del 22.8%</v>
      </c>
      <c r="AM109" s="20">
        <f t="shared" si="1"/>
        <v>0.45600000000000002</v>
      </c>
      <c r="AN109" s="22">
        <v>1.5959790356046769E-3</v>
      </c>
      <c r="AO109" s="22">
        <v>0</v>
      </c>
      <c r="AP109" s="22">
        <v>0</v>
      </c>
      <c r="AQ109" s="41">
        <f>+VLOOKUP(K109,Seguimiento!$A:$J,9,FALSE)</f>
        <v>1.8133470000000001E-3</v>
      </c>
      <c r="AR109" s="40">
        <f>+VLOOKUP(K109,Seguimiento!$A:$J,10,FALSE)</f>
        <v>3</v>
      </c>
      <c r="AS109" s="20">
        <v>5.7</v>
      </c>
      <c r="AT109" s="40">
        <f>+VLOOKUP(K109,Seguimiento!$A:$J,4,FALSE)</f>
        <v>22.8</v>
      </c>
      <c r="AU109" s="22">
        <v>0</v>
      </c>
      <c r="AV109" s="22">
        <v>0</v>
      </c>
    </row>
    <row r="110" spans="1:48" x14ac:dyDescent="0.2">
      <c r="A110" s="20">
        <v>1</v>
      </c>
      <c r="B110" s="20" t="s">
        <v>37</v>
      </c>
      <c r="C110" s="20">
        <v>4</v>
      </c>
      <c r="D110" s="20" t="s">
        <v>280</v>
      </c>
      <c r="E110" s="20" t="s">
        <v>281</v>
      </c>
      <c r="F110" s="20">
        <v>2</v>
      </c>
      <c r="G110" s="20" t="s">
        <v>294</v>
      </c>
      <c r="H110" s="20" t="s">
        <v>295</v>
      </c>
      <c r="I110" s="20">
        <v>1</v>
      </c>
      <c r="J110" s="20" t="s">
        <v>1961</v>
      </c>
      <c r="K110" s="20" t="s">
        <v>307</v>
      </c>
      <c r="L110" s="20" t="s">
        <v>308</v>
      </c>
      <c r="M110" s="20" t="s">
        <v>50</v>
      </c>
      <c r="N110" s="20">
        <v>-1</v>
      </c>
      <c r="O110" s="20">
        <v>15</v>
      </c>
      <c r="P110" s="20" t="s">
        <v>54</v>
      </c>
      <c r="Q110" s="19">
        <f>+VLOOKUP(K110,Responsables!$A:$C,3,TRUE)</f>
        <v>752</v>
      </c>
      <c r="R110" s="19" t="str">
        <f>+VLOOKUP(K110,Responsables!$A:$C,2,TRUE)</f>
        <v>Secretaría de Innovación Digital</v>
      </c>
      <c r="S110" s="20" t="s">
        <v>51</v>
      </c>
      <c r="T110" s="20" t="s">
        <v>47</v>
      </c>
      <c r="U110" s="20">
        <f>+VLOOKUP(K110,Programación!$A:$F,3,FALSE)</f>
        <v>0</v>
      </c>
      <c r="V110" s="20">
        <f>+VLOOKUP(K110,Programación!$A:$F,4,FALSE)</f>
        <v>0</v>
      </c>
      <c r="W110" s="20">
        <f>+VLOOKUP(K110,Programación!$A:$F,5,FALSE)</f>
        <v>8.3000000000000007</v>
      </c>
      <c r="X110" s="20">
        <f>+VLOOKUP(K110,Programación!$A:$F,6,FALSE)</f>
        <v>15</v>
      </c>
      <c r="Y110" s="20">
        <v>-1</v>
      </c>
      <c r="Z110" s="20">
        <v>-1</v>
      </c>
      <c r="AA110" s="23">
        <v>0</v>
      </c>
      <c r="AB110" s="22">
        <v>0</v>
      </c>
      <c r="AC110" s="20">
        <v>-1</v>
      </c>
      <c r="AD110" s="20">
        <v>-1</v>
      </c>
      <c r="AE110" s="22">
        <v>0</v>
      </c>
      <c r="AF110" s="22">
        <v>0</v>
      </c>
      <c r="AG110" s="20">
        <v>-1</v>
      </c>
      <c r="AH110" s="20">
        <v>-1</v>
      </c>
      <c r="AI110" s="23">
        <v>0</v>
      </c>
      <c r="AJ110" s="23">
        <v>0</v>
      </c>
      <c r="AK110" s="23">
        <v>0</v>
      </c>
      <c r="AL110" s="20" t="str">
        <f>+VLOOKUP(K110,Seguimiento!$A:$J,7,FALSE)</f>
        <v>Se iniciaron la actividades de planeación requeridas para concretar el Censo Mapping, Modelo de Negocio de la Entidad Neutra y estudio de comportamiento del mercado de la zona a impactar.</v>
      </c>
      <c r="AM110" s="20">
        <f t="shared" si="1"/>
        <v>-1</v>
      </c>
      <c r="AN110" s="22">
        <v>5.0821931049949542E-3</v>
      </c>
      <c r="AO110" s="22">
        <v>0</v>
      </c>
      <c r="AP110" s="22">
        <v>0</v>
      </c>
      <c r="AQ110" s="41">
        <f>+VLOOKUP(K110,Seguimiento!$A:$J,9,FALSE)</f>
        <v>0</v>
      </c>
      <c r="AR110" s="40">
        <f>+VLOOKUP(K110,Seguimiento!$A:$J,10,FALSE)</f>
        <v>0</v>
      </c>
      <c r="AS110" s="20">
        <v>-1</v>
      </c>
      <c r="AT110" s="40">
        <f>+VLOOKUP(K110,Seguimiento!$A:$J,4,FALSE)</f>
        <v>-1</v>
      </c>
      <c r="AU110" s="22">
        <v>0</v>
      </c>
      <c r="AV110" s="22">
        <v>0</v>
      </c>
    </row>
    <row r="111" spans="1:48" x14ac:dyDescent="0.2">
      <c r="A111" s="20">
        <v>1</v>
      </c>
      <c r="B111" s="20" t="s">
        <v>37</v>
      </c>
      <c r="C111" s="20">
        <v>4</v>
      </c>
      <c r="D111" s="20" t="s">
        <v>280</v>
      </c>
      <c r="E111" s="20" t="s">
        <v>281</v>
      </c>
      <c r="F111" s="20">
        <v>2</v>
      </c>
      <c r="G111" s="20" t="s">
        <v>294</v>
      </c>
      <c r="H111" s="20" t="s">
        <v>295</v>
      </c>
      <c r="I111" s="20">
        <v>2</v>
      </c>
      <c r="J111" s="20" t="s">
        <v>1961</v>
      </c>
      <c r="K111" s="20" t="s">
        <v>298</v>
      </c>
      <c r="L111" s="20" t="s">
        <v>299</v>
      </c>
      <c r="M111" s="20" t="s">
        <v>50</v>
      </c>
      <c r="N111" s="20">
        <v>-1</v>
      </c>
      <c r="O111" s="20">
        <v>70</v>
      </c>
      <c r="P111" s="20" t="s">
        <v>54</v>
      </c>
      <c r="Q111" s="19">
        <f>+VLOOKUP(K111,Responsables!$A:$C,3,TRUE)</f>
        <v>752</v>
      </c>
      <c r="R111" s="19" t="str">
        <f>+VLOOKUP(K111,Responsables!$A:$C,2,TRUE)</f>
        <v>Secretaría de Innovación Digital</v>
      </c>
      <c r="S111" s="20" t="s">
        <v>51</v>
      </c>
      <c r="T111" s="20" t="s">
        <v>47</v>
      </c>
      <c r="U111" s="20">
        <f>+VLOOKUP(K111,Programación!$A:$F,3,FALSE)</f>
        <v>0</v>
      </c>
      <c r="V111" s="20">
        <f>+VLOOKUP(K111,Programación!$A:$F,4,FALSE)</f>
        <v>0</v>
      </c>
      <c r="W111" s="20">
        <f>+VLOOKUP(K111,Programación!$A:$F,5,FALSE)</f>
        <v>38.5</v>
      </c>
      <c r="X111" s="20">
        <f>+VLOOKUP(K111,Programación!$A:$F,6,FALSE)</f>
        <v>70</v>
      </c>
      <c r="Y111" s="20">
        <v>-1</v>
      </c>
      <c r="Z111" s="20">
        <v>-1</v>
      </c>
      <c r="AA111" s="23">
        <v>0</v>
      </c>
      <c r="AB111" s="22">
        <v>0</v>
      </c>
      <c r="AC111" s="20">
        <v>-1</v>
      </c>
      <c r="AD111" s="20">
        <v>-1</v>
      </c>
      <c r="AE111" s="22">
        <v>0</v>
      </c>
      <c r="AF111" s="22">
        <v>0</v>
      </c>
      <c r="AG111" s="20">
        <v>-1</v>
      </c>
      <c r="AH111" s="20">
        <v>-1</v>
      </c>
      <c r="AI111" s="23">
        <v>0</v>
      </c>
      <c r="AJ111" s="23">
        <v>0</v>
      </c>
      <c r="AK111" s="23">
        <v>0</v>
      </c>
      <c r="AL111" s="20" t="str">
        <f>+VLOOKUP(K111,Seguimiento!$A:$J,7,FALSE)</f>
        <v>Se iniciaron la actividades de planeación requeridas para concretar el Censo Mapping, Modelo de Negocio de la Entidad Neutra y estudio de comportamiento del mercado de la zona a impactar.</v>
      </c>
      <c r="AM111" s="20">
        <f t="shared" si="1"/>
        <v>-1</v>
      </c>
      <c r="AN111" s="22">
        <v>6.2100916094064975E-3</v>
      </c>
      <c r="AO111" s="22">
        <v>0</v>
      </c>
      <c r="AP111" s="22">
        <v>0</v>
      </c>
      <c r="AQ111" s="41">
        <f>+VLOOKUP(K111,Seguimiento!$A:$J,9,FALSE)</f>
        <v>0</v>
      </c>
      <c r="AR111" s="40">
        <f>+VLOOKUP(K111,Seguimiento!$A:$J,10,FALSE)</f>
        <v>0</v>
      </c>
      <c r="AS111" s="20">
        <v>-1</v>
      </c>
      <c r="AT111" s="40">
        <f>+VLOOKUP(K111,Seguimiento!$A:$J,4,FALSE)</f>
        <v>-1</v>
      </c>
      <c r="AU111" s="22">
        <v>0</v>
      </c>
      <c r="AV111" s="22">
        <v>0</v>
      </c>
    </row>
    <row r="112" spans="1:48" x14ac:dyDescent="0.2">
      <c r="A112" s="20">
        <v>1</v>
      </c>
      <c r="B112" s="20" t="s">
        <v>37</v>
      </c>
      <c r="C112" s="20">
        <v>4</v>
      </c>
      <c r="D112" s="20" t="s">
        <v>280</v>
      </c>
      <c r="E112" s="20" t="s">
        <v>281</v>
      </c>
      <c r="F112" s="20">
        <v>3</v>
      </c>
      <c r="G112" s="20" t="s">
        <v>282</v>
      </c>
      <c r="H112" s="20" t="s">
        <v>288</v>
      </c>
      <c r="I112" s="20">
        <v>1</v>
      </c>
      <c r="J112" s="20" t="s">
        <v>1961</v>
      </c>
      <c r="K112" s="20" t="s">
        <v>292</v>
      </c>
      <c r="L112" s="20" t="s">
        <v>293</v>
      </c>
      <c r="M112" s="20" t="s">
        <v>44</v>
      </c>
      <c r="N112" s="20">
        <v>3</v>
      </c>
      <c r="O112" s="20">
        <v>11</v>
      </c>
      <c r="P112" s="20" t="s">
        <v>291</v>
      </c>
      <c r="Q112" s="19">
        <f>+VLOOKUP(K112,Responsables!$A:$C,3,TRUE)</f>
        <v>752</v>
      </c>
      <c r="R112" s="19" t="str">
        <f>+VLOOKUP(K112,Responsables!$A:$C,2,TRUE)</f>
        <v>Secretaría de Innovación Digital</v>
      </c>
      <c r="S112" s="20" t="s">
        <v>46</v>
      </c>
      <c r="T112" s="20" t="s">
        <v>47</v>
      </c>
      <c r="U112" s="20">
        <f>+VLOOKUP(K112,Programación!$A:$F,3,FALSE)</f>
        <v>1</v>
      </c>
      <c r="V112" s="20">
        <f>+VLOOKUP(K112,Programación!$A:$F,4,FALSE)</f>
        <v>5</v>
      </c>
      <c r="W112" s="20">
        <f>+VLOOKUP(K112,Programación!$A:$F,5,FALSE)</f>
        <v>4</v>
      </c>
      <c r="X112" s="20">
        <f>+VLOOKUP(K112,Programación!$A:$F,6,FALSE)</f>
        <v>1</v>
      </c>
      <c r="Y112" s="20">
        <v>1</v>
      </c>
      <c r="Z112" s="20">
        <f>+VLOOKUP(K112,Seguimiento!$A:$C,3,FALSE)</f>
        <v>5</v>
      </c>
      <c r="AA112" s="23">
        <v>0</v>
      </c>
      <c r="AB112" s="22">
        <v>0</v>
      </c>
      <c r="AC112" s="20">
        <v>9.0909090909090898E-2</v>
      </c>
      <c r="AD112" s="20">
        <f>+VLOOKUP(K112,Seguimiento!$A:$J,5,FALSE)</f>
        <v>0.54545454500000001</v>
      </c>
      <c r="AE112" s="22">
        <v>0</v>
      </c>
      <c r="AF112" s="22">
        <v>0</v>
      </c>
      <c r="AG112" s="20">
        <v>1</v>
      </c>
      <c r="AH112" s="20">
        <f>+VLOOKUP(K112,Seguimiento!$A:$J,6,FALSE)</f>
        <v>1</v>
      </c>
      <c r="AI112" s="23">
        <v>0</v>
      </c>
      <c r="AJ112" s="23">
        <v>0</v>
      </c>
      <c r="AK112" s="23">
        <v>0</v>
      </c>
      <c r="AL112" s="20" t="str">
        <f>+VLOOKUP(K112,Seguimiento!$A:$J,7,FALSE)</f>
        <v>Desde la Subsecretaría de Ciudad Inteligente, especialmente desde el equipo de territorio inteligente y datos y la Unidad de Innovación, se lograron identificar retos asociados al análisis y visualización de datos para la mejora en la toma de decisiones basadas en la evidencia. Allí, hubo retos identificados relacionados con la seguridad alimentaria, el proceso de vacunación, el embarazo adolescente, el seguimiento al plan indicativo y los beneficios entregados en el municipio. Una vez identificados los retos, se consignó en un formulario de identificación de necesidades, propio de un proceso de innovación interna, la información del reto. A partir de este insumo se puede obtener el prototipo conceptual del tablero para su posterior construcción y óptima utilización. En ese sentido, hoy se cuenta con 5 nuevos tableros construidos desde la Secretaría de Innovación para la mejora en la toma de decisiones basadas en datos en lo que respecta a la solución de 5 problemas públicos, tanto de cara a la ciudadanía como de mejora en los procesos internos de la administración.</v>
      </c>
      <c r="AM112" s="20">
        <f t="shared" si="1"/>
        <v>0.54545454500000001</v>
      </c>
      <c r="AN112" s="22">
        <v>5.3651566372023849E-4</v>
      </c>
      <c r="AO112" s="22">
        <v>0</v>
      </c>
      <c r="AP112" s="22">
        <v>0</v>
      </c>
      <c r="AQ112" s="41">
        <f>+VLOOKUP(K112,Seguimiento!$A:$J,9,FALSE)</f>
        <v>2.772105E-3</v>
      </c>
      <c r="AR112" s="40">
        <f>+VLOOKUP(K112,Seguimiento!$A:$J,10,FALSE)</f>
        <v>3</v>
      </c>
      <c r="AS112" s="20">
        <v>1</v>
      </c>
      <c r="AT112" s="40">
        <f>+VLOOKUP(K112,Seguimiento!$A:$J,4,FALSE)</f>
        <v>6</v>
      </c>
      <c r="AU112" s="22">
        <v>0</v>
      </c>
      <c r="AV112" s="22">
        <v>0</v>
      </c>
    </row>
    <row r="113" spans="1:48" x14ac:dyDescent="0.2">
      <c r="A113" s="20">
        <v>1</v>
      </c>
      <c r="B113" s="20" t="s">
        <v>37</v>
      </c>
      <c r="C113" s="20">
        <v>5</v>
      </c>
      <c r="D113" s="20" t="s">
        <v>309</v>
      </c>
      <c r="E113" s="20" t="s">
        <v>310</v>
      </c>
      <c r="F113" s="20">
        <v>1</v>
      </c>
      <c r="G113" s="20" t="s">
        <v>311</v>
      </c>
      <c r="H113" s="20" t="s">
        <v>314</v>
      </c>
      <c r="I113" s="20">
        <v>4</v>
      </c>
      <c r="J113" s="20" t="s">
        <v>1961</v>
      </c>
      <c r="K113" s="20" t="s">
        <v>319</v>
      </c>
      <c r="L113" s="20" t="s">
        <v>320</v>
      </c>
      <c r="M113" s="20" t="s">
        <v>44</v>
      </c>
      <c r="N113" s="20">
        <v>836</v>
      </c>
      <c r="O113" s="20">
        <v>70000</v>
      </c>
      <c r="P113" s="20" t="s">
        <v>45</v>
      </c>
      <c r="Q113" s="19">
        <f>+VLOOKUP(K113,Responsables!$A:$C,3,TRUE)</f>
        <v>751</v>
      </c>
      <c r="R113" s="19" t="str">
        <f>+VLOOKUP(K113,Responsables!$A:$C,2,TRUE)</f>
        <v>Secretaría de Desarrollo Económico</v>
      </c>
      <c r="S113" s="20" t="s">
        <v>46</v>
      </c>
      <c r="T113" s="20" t="s">
        <v>47</v>
      </c>
      <c r="U113" s="20">
        <f>+VLOOKUP(K113,Programación!$A:$F,3,FALSE)</f>
        <v>100</v>
      </c>
      <c r="V113" s="20">
        <f>+VLOOKUP(K113,Programación!$A:$F,4,FALSE)</f>
        <v>11621</v>
      </c>
      <c r="W113" s="20">
        <f>+VLOOKUP(K113,Programación!$A:$F,5,FALSE)</f>
        <v>34950</v>
      </c>
      <c r="X113" s="20">
        <f>+VLOOKUP(K113,Programación!$A:$F,6,FALSE)</f>
        <v>23300</v>
      </c>
      <c r="Y113" s="20">
        <v>129</v>
      </c>
      <c r="Z113" s="20">
        <f>+VLOOKUP(K113,Seguimiento!$A:$C,3,FALSE)</f>
        <v>61</v>
      </c>
      <c r="AA113" s="23">
        <v>0</v>
      </c>
      <c r="AB113" s="22">
        <v>0</v>
      </c>
      <c r="AC113" s="20">
        <v>1.84285714285714E-3</v>
      </c>
      <c r="AD113" s="20">
        <f>+VLOOKUP(K113,Seguimiento!$A:$J,5,FALSE)</f>
        <v>2.7142860000000002E-3</v>
      </c>
      <c r="AE113" s="22">
        <v>0</v>
      </c>
      <c r="AF113" s="22">
        <v>0</v>
      </c>
      <c r="AG113" s="20">
        <v>1.29</v>
      </c>
      <c r="AH113" s="20">
        <f>+VLOOKUP(K113,Seguimiento!$A:$J,6,FALSE)</f>
        <v>5.2491179999999997E-3</v>
      </c>
      <c r="AI113" s="23">
        <v>0</v>
      </c>
      <c r="AJ113" s="23">
        <v>0</v>
      </c>
      <c r="AK113" s="23">
        <v>0</v>
      </c>
      <c r="AL113" s="20" t="str">
        <f>+VLOOKUP(K113,Seguimiento!$A:$J,7,FALSE)</f>
        <v>El 11 de junio se certificaron 61 personas en formación academica en inglés del contrato con Pascual Bravo y se han matriculado 3,312 personas para la formación en cursos digital de inglés a traves del convenio de cooperación internacional con la OIT.</v>
      </c>
      <c r="AM113" s="20">
        <f t="shared" si="1"/>
        <v>2.7142860000000002E-3</v>
      </c>
      <c r="AN113" s="22">
        <v>4.5188264779140157E-3</v>
      </c>
      <c r="AO113" s="22">
        <v>0</v>
      </c>
      <c r="AP113" s="22">
        <v>0</v>
      </c>
      <c r="AQ113" s="41">
        <f>+VLOOKUP(K113,Seguimiento!$A:$J,9,FALSE)</f>
        <v>8.3275499999999996E-6</v>
      </c>
      <c r="AR113" s="40">
        <f>+VLOOKUP(K113,Seguimiento!$A:$J,10,FALSE)</f>
        <v>1</v>
      </c>
      <c r="AS113" s="20">
        <v>129</v>
      </c>
      <c r="AT113" s="40">
        <f>+VLOOKUP(K113,Seguimiento!$A:$J,4,FALSE)</f>
        <v>190</v>
      </c>
      <c r="AU113" s="22">
        <v>0</v>
      </c>
      <c r="AV113" s="22">
        <v>0</v>
      </c>
    </row>
    <row r="114" spans="1:48" x14ac:dyDescent="0.2">
      <c r="A114" s="20">
        <v>1</v>
      </c>
      <c r="B114" s="20" t="s">
        <v>37</v>
      </c>
      <c r="C114" s="20">
        <v>5</v>
      </c>
      <c r="D114" s="20" t="s">
        <v>309</v>
      </c>
      <c r="E114" s="20" t="s">
        <v>310</v>
      </c>
      <c r="F114" s="20"/>
      <c r="G114" s="20"/>
      <c r="H114" s="20"/>
      <c r="I114" s="20">
        <v>1</v>
      </c>
      <c r="J114" s="20" t="s">
        <v>1960</v>
      </c>
      <c r="K114" s="20" t="s">
        <v>311</v>
      </c>
      <c r="L114" s="20" t="s">
        <v>312</v>
      </c>
      <c r="M114" s="20" t="s">
        <v>50</v>
      </c>
      <c r="N114" s="20">
        <v>7.78</v>
      </c>
      <c r="O114" s="20">
        <v>9.6</v>
      </c>
      <c r="P114" s="20" t="s">
        <v>313</v>
      </c>
      <c r="Q114" s="19">
        <f>+VLOOKUP(K114,Responsables!$A:$C,3,TRUE)</f>
        <v>711</v>
      </c>
      <c r="R114" s="19" t="str">
        <f>+VLOOKUP(K114,Responsables!$A:$C,2,TRUE)</f>
        <v>Secretaría de Educación</v>
      </c>
      <c r="S114" s="20" t="s">
        <v>51</v>
      </c>
      <c r="T114" s="20" t="s">
        <v>47</v>
      </c>
      <c r="U114" s="20">
        <f>+VLOOKUP(K114,Programación!$A:$F,3,FALSE)</f>
        <v>7.8</v>
      </c>
      <c r="V114" s="20">
        <f>+VLOOKUP(K114,Programación!$A:$F,4,FALSE)</f>
        <v>7.8</v>
      </c>
      <c r="W114" s="20">
        <f>+VLOOKUP(K114,Programación!$A:$F,5,FALSE)</f>
        <v>8.8000000000000007</v>
      </c>
      <c r="X114" s="20">
        <f>+VLOOKUP(K114,Programación!$A:$F,6,FALSE)</f>
        <v>9.6</v>
      </c>
      <c r="Y114" s="20">
        <v>7.8</v>
      </c>
      <c r="Z114" s="20">
        <f>+VLOOKUP(K114,Seguimiento!$A:$C,3,FALSE)</f>
        <v>4.5</v>
      </c>
      <c r="AA114" s="23">
        <v>0</v>
      </c>
      <c r="AB114" s="22">
        <v>0</v>
      </c>
      <c r="AC114" s="20">
        <v>0.8125</v>
      </c>
      <c r="AD114" s="20">
        <f>+VLOOKUP(K114,Seguimiento!$A:$J,5,FALSE)</f>
        <v>0.46875</v>
      </c>
      <c r="AE114" s="24">
        <v>0</v>
      </c>
      <c r="AF114" s="22">
        <v>0</v>
      </c>
      <c r="AG114" s="20">
        <v>1</v>
      </c>
      <c r="AH114" s="20">
        <f>+VLOOKUP(K114,Seguimiento!$A:$J,6,FALSE)</f>
        <v>0.57692307700000001</v>
      </c>
      <c r="AI114" s="23">
        <v>0</v>
      </c>
      <c r="AJ114" s="23">
        <v>0</v>
      </c>
      <c r="AK114" s="23">
        <v>0</v>
      </c>
      <c r="AL114" s="20" t="str">
        <f>+VLOOKUP(K114,Seguimiento!$A:$J,7,FALSE)</f>
        <v>Se calcula y reporta el dato de 2020. Fuente: ICFES, resultados individuales en pruebas Saber 11</v>
      </c>
      <c r="AM114" s="20">
        <f t="shared" si="1"/>
        <v>0.46875</v>
      </c>
      <c r="AN114" s="22">
        <v>0</v>
      </c>
      <c r="AO114" s="22">
        <v>0</v>
      </c>
      <c r="AP114" s="22">
        <v>0</v>
      </c>
      <c r="AQ114" s="41">
        <f>+VLOOKUP(K114,Seguimiento!$A:$J,9,FALSE)</f>
        <v>0</v>
      </c>
      <c r="AR114" s="40">
        <f>+VLOOKUP(K114,Seguimiento!$A:$J,10,FALSE)</f>
        <v>3</v>
      </c>
      <c r="AS114" s="20">
        <v>7.8</v>
      </c>
      <c r="AT114" s="40">
        <f>+VLOOKUP(K114,Seguimiento!$A:$J,4,FALSE)</f>
        <v>4.5</v>
      </c>
      <c r="AU114" s="22">
        <v>0</v>
      </c>
      <c r="AV114" s="22">
        <v>0</v>
      </c>
    </row>
    <row r="115" spans="1:48" x14ac:dyDescent="0.2">
      <c r="A115" s="20">
        <v>1</v>
      </c>
      <c r="B115" s="20" t="s">
        <v>37</v>
      </c>
      <c r="C115" s="20">
        <v>5</v>
      </c>
      <c r="D115" s="20" t="s">
        <v>309</v>
      </c>
      <c r="E115" s="20" t="s">
        <v>310</v>
      </c>
      <c r="F115" s="20"/>
      <c r="G115" s="20"/>
      <c r="H115" s="20"/>
      <c r="I115" s="20">
        <v>2</v>
      </c>
      <c r="J115" s="20" t="s">
        <v>1960</v>
      </c>
      <c r="K115" s="20" t="s">
        <v>327</v>
      </c>
      <c r="L115" s="20" t="s">
        <v>328</v>
      </c>
      <c r="M115" s="20" t="s">
        <v>50</v>
      </c>
      <c r="N115" s="20">
        <v>20.45</v>
      </c>
      <c r="O115" s="20">
        <v>30</v>
      </c>
      <c r="P115" s="20" t="s">
        <v>313</v>
      </c>
      <c r="Q115" s="19">
        <f>+VLOOKUP(K115,Responsables!$A:$C,3,TRUE)</f>
        <v>711</v>
      </c>
      <c r="R115" s="19" t="str">
        <f>+VLOOKUP(K115,Responsables!$A:$C,2,TRUE)</f>
        <v>Secretaría de Educación</v>
      </c>
      <c r="S115" s="20" t="s">
        <v>51</v>
      </c>
      <c r="T115" s="20" t="s">
        <v>47</v>
      </c>
      <c r="U115" s="20">
        <f>+VLOOKUP(K115,Programación!$A:$F,3,FALSE)</f>
        <v>20.45</v>
      </c>
      <c r="V115" s="20">
        <f>+VLOOKUP(K115,Programación!$A:$F,4,FALSE)</f>
        <v>20.45</v>
      </c>
      <c r="W115" s="20">
        <f>+VLOOKUP(K115,Programación!$A:$F,5,FALSE)</f>
        <v>27</v>
      </c>
      <c r="X115" s="20">
        <f>+VLOOKUP(K115,Programación!$A:$F,6,FALSE)</f>
        <v>30</v>
      </c>
      <c r="Y115" s="20">
        <v>20.45</v>
      </c>
      <c r="Z115" s="20">
        <f>+VLOOKUP(K115,Seguimiento!$A:$C,3,FALSE)</f>
        <v>3.64</v>
      </c>
      <c r="AA115" s="23">
        <v>0</v>
      </c>
      <c r="AB115" s="22">
        <v>0</v>
      </c>
      <c r="AC115" s="20">
        <v>0.68166666666666698</v>
      </c>
      <c r="AD115" s="20">
        <f>+VLOOKUP(K115,Seguimiento!$A:$J,5,FALSE)</f>
        <v>0.121333333</v>
      </c>
      <c r="AE115" s="24">
        <v>0</v>
      </c>
      <c r="AF115" s="22">
        <v>0</v>
      </c>
      <c r="AG115" s="20">
        <v>1</v>
      </c>
      <c r="AH115" s="20">
        <f>+VLOOKUP(K115,Seguimiento!$A:$J,6,FALSE)</f>
        <v>0.17799511000000001</v>
      </c>
      <c r="AI115" s="23">
        <v>0</v>
      </c>
      <c r="AJ115" s="23">
        <v>0</v>
      </c>
      <c r="AK115" s="23">
        <v>0</v>
      </c>
      <c r="AL115" s="20" t="str">
        <f>+VLOOKUP(K115,Seguimiento!$A:$J,7,FALSE)</f>
        <v>Se calcula y reporta el dato de 2020. Fuente: ICFES, resultados individuales en pruebas Saber 11</v>
      </c>
      <c r="AM115" s="20">
        <f t="shared" si="1"/>
        <v>0.121333333</v>
      </c>
      <c r="AN115" s="22">
        <v>0</v>
      </c>
      <c r="AO115" s="22">
        <v>0</v>
      </c>
      <c r="AP115" s="22">
        <v>0</v>
      </c>
      <c r="AQ115" s="41">
        <f>+VLOOKUP(K115,Seguimiento!$A:$J,9,FALSE)</f>
        <v>0</v>
      </c>
      <c r="AR115" s="40">
        <f>+VLOOKUP(K115,Seguimiento!$A:$J,10,FALSE)</f>
        <v>1</v>
      </c>
      <c r="AS115" s="20">
        <v>20.45</v>
      </c>
      <c r="AT115" s="40">
        <f>+VLOOKUP(K115,Seguimiento!$A:$J,4,FALSE)</f>
        <v>3.64</v>
      </c>
      <c r="AU115" s="22">
        <v>0</v>
      </c>
      <c r="AV115" s="22">
        <v>0</v>
      </c>
    </row>
    <row r="116" spans="1:48" x14ac:dyDescent="0.2">
      <c r="A116" s="20">
        <v>1</v>
      </c>
      <c r="B116" s="20" t="s">
        <v>37</v>
      </c>
      <c r="C116" s="20">
        <v>5</v>
      </c>
      <c r="D116" s="20" t="s">
        <v>309</v>
      </c>
      <c r="E116" s="20" t="s">
        <v>310</v>
      </c>
      <c r="F116" s="20">
        <v>1</v>
      </c>
      <c r="G116" s="20" t="s">
        <v>311</v>
      </c>
      <c r="H116" s="20" t="s">
        <v>314</v>
      </c>
      <c r="I116" s="20">
        <v>1</v>
      </c>
      <c r="J116" s="20" t="s">
        <v>1961</v>
      </c>
      <c r="K116" s="20" t="s">
        <v>323</v>
      </c>
      <c r="L116" s="20" t="s">
        <v>324</v>
      </c>
      <c r="M116" s="20" t="s">
        <v>50</v>
      </c>
      <c r="N116" s="20">
        <v>-1</v>
      </c>
      <c r="O116" s="20">
        <v>40</v>
      </c>
      <c r="P116" s="20" t="s">
        <v>313</v>
      </c>
      <c r="Q116" s="19">
        <f>+VLOOKUP(K116,Responsables!$A:$C,3,TRUE)</f>
        <v>711</v>
      </c>
      <c r="R116" s="19" t="str">
        <f>+VLOOKUP(K116,Responsables!$A:$C,2,TRUE)</f>
        <v>Secretaría de Educación</v>
      </c>
      <c r="S116" s="20" t="s">
        <v>46</v>
      </c>
      <c r="T116" s="20" t="s">
        <v>47</v>
      </c>
      <c r="U116" s="20">
        <f>+VLOOKUP(K116,Programación!$A:$F,3,FALSE)</f>
        <v>15</v>
      </c>
      <c r="V116" s="20">
        <f>+VLOOKUP(K116,Programación!$A:$F,4,FALSE)</f>
        <v>10</v>
      </c>
      <c r="W116" s="20">
        <f>+VLOOKUP(K116,Programación!$A:$F,5,FALSE)</f>
        <v>8</v>
      </c>
      <c r="X116" s="20">
        <f>+VLOOKUP(K116,Programación!$A:$F,6,FALSE)</f>
        <v>18.79</v>
      </c>
      <c r="Y116" s="20">
        <v>3.21</v>
      </c>
      <c r="Z116" s="20">
        <f>+VLOOKUP(K116,Seguimiento!$A:$C,3,FALSE)</f>
        <v>3.21</v>
      </c>
      <c r="AA116" s="23">
        <v>0</v>
      </c>
      <c r="AB116" s="22">
        <v>0</v>
      </c>
      <c r="AC116" s="20">
        <v>8.0250000000000002E-2</v>
      </c>
      <c r="AD116" s="20">
        <f>+VLOOKUP(K116,Seguimiento!$A:$J,5,FALSE)</f>
        <v>0.1605</v>
      </c>
      <c r="AE116" s="22">
        <v>0</v>
      </c>
      <c r="AF116" s="22">
        <v>0</v>
      </c>
      <c r="AG116" s="20">
        <v>0.214</v>
      </c>
      <c r="AH116" s="20">
        <f>+VLOOKUP(K116,Seguimiento!$A:$J,6,FALSE)</f>
        <v>0.32100000000000001</v>
      </c>
      <c r="AI116" s="23">
        <v>0</v>
      </c>
      <c r="AJ116" s="23">
        <v>0</v>
      </c>
      <c r="AK116" s="23">
        <v>0</v>
      </c>
      <c r="AL116" s="20" t="str">
        <f>+VLOOKUP(K116,Seguimiento!$A:$J,7,FALSE)</f>
        <v>Se avanza en las actividades pertinentes para conocer el nivel de suficiencia en inglés de los docentes; de 654 docentes 21 presentaron su examen de suficiencia en inglés B2 y C1</v>
      </c>
      <c r="AM116" s="20">
        <f t="shared" si="1"/>
        <v>0.1605</v>
      </c>
      <c r="AN116" s="22">
        <v>4.1279346589514121E-4</v>
      </c>
      <c r="AO116" s="22">
        <v>0</v>
      </c>
      <c r="AP116" s="22">
        <v>0</v>
      </c>
      <c r="AQ116" s="41">
        <f>+VLOOKUP(K116,Seguimiento!$A:$J,9,FALSE)</f>
        <v>3.3126700000000003E-5</v>
      </c>
      <c r="AR116" s="40">
        <f>+VLOOKUP(K116,Seguimiento!$A:$J,10,FALSE)</f>
        <v>1</v>
      </c>
      <c r="AS116" s="20">
        <v>3.21</v>
      </c>
      <c r="AT116" s="40">
        <f>+VLOOKUP(K116,Seguimiento!$A:$J,4,FALSE)</f>
        <v>6.42</v>
      </c>
      <c r="AU116" s="22">
        <v>0</v>
      </c>
      <c r="AV116" s="22">
        <v>0</v>
      </c>
    </row>
    <row r="117" spans="1:48" x14ac:dyDescent="0.2">
      <c r="A117" s="20">
        <v>1</v>
      </c>
      <c r="B117" s="20" t="s">
        <v>37</v>
      </c>
      <c r="C117" s="20">
        <v>5</v>
      </c>
      <c r="D117" s="20" t="s">
        <v>309</v>
      </c>
      <c r="E117" s="20" t="s">
        <v>310</v>
      </c>
      <c r="F117" s="20">
        <v>1</v>
      </c>
      <c r="G117" s="20" t="s">
        <v>311</v>
      </c>
      <c r="H117" s="20" t="s">
        <v>314</v>
      </c>
      <c r="I117" s="20">
        <v>7</v>
      </c>
      <c r="J117" s="20" t="s">
        <v>1961</v>
      </c>
      <c r="K117" s="20" t="s">
        <v>325</v>
      </c>
      <c r="L117" s="20" t="s">
        <v>326</v>
      </c>
      <c r="M117" s="20" t="s">
        <v>44</v>
      </c>
      <c r="N117" s="20">
        <v>24</v>
      </c>
      <c r="O117" s="20">
        <v>40</v>
      </c>
      <c r="P117" s="20" t="s">
        <v>313</v>
      </c>
      <c r="Q117" s="19">
        <f>+VLOOKUP(K117,Responsables!$A:$C,3,TRUE)</f>
        <v>711</v>
      </c>
      <c r="R117" s="19" t="str">
        <f>+VLOOKUP(K117,Responsables!$A:$C,2,TRUE)</f>
        <v>Secretaría de Educación</v>
      </c>
      <c r="S117" s="20" t="s">
        <v>51</v>
      </c>
      <c r="T117" s="20" t="s">
        <v>47</v>
      </c>
      <c r="U117" s="20">
        <f>+VLOOKUP(K117,Programación!$A:$F,3,FALSE)</f>
        <v>24</v>
      </c>
      <c r="V117" s="20">
        <f>+VLOOKUP(K117,Programación!$A:$F,4,FALSE)</f>
        <v>30</v>
      </c>
      <c r="W117" s="20">
        <f>+VLOOKUP(K117,Programación!$A:$F,5,FALSE)</f>
        <v>35</v>
      </c>
      <c r="X117" s="20">
        <f>+VLOOKUP(K117,Programación!$A:$F,6,FALSE)</f>
        <v>40</v>
      </c>
      <c r="Y117" s="20">
        <v>27</v>
      </c>
      <c r="Z117" s="20">
        <f>+VLOOKUP(K117,Seguimiento!$A:$C,3,FALSE)</f>
        <v>27</v>
      </c>
      <c r="AA117" s="23">
        <v>0</v>
      </c>
      <c r="AB117" s="22">
        <v>0</v>
      </c>
      <c r="AC117" s="20">
        <v>0.67500000000000004</v>
      </c>
      <c r="AD117" s="20">
        <f>+VLOOKUP(K117,Seguimiento!$A:$J,5,FALSE)</f>
        <v>0.67500000000000004</v>
      </c>
      <c r="AE117" s="22">
        <v>0</v>
      </c>
      <c r="AF117" s="22">
        <v>0</v>
      </c>
      <c r="AG117" s="20">
        <v>1.125</v>
      </c>
      <c r="AH117" s="20">
        <f>+VLOOKUP(K117,Seguimiento!$A:$J,6,FALSE)</f>
        <v>0.9</v>
      </c>
      <c r="AI117" s="23">
        <v>0</v>
      </c>
      <c r="AJ117" s="23">
        <v>0</v>
      </c>
      <c r="AK117" s="23">
        <v>0</v>
      </c>
      <c r="AL117" s="20" t="str">
        <f>+VLOOKUP(K117,Seguimiento!$A:$J,7,FALSE)</f>
        <v>Se acompañaron mediante: i) Formación a través de diferentes Webinar de: planeación, metodologías y enfoques de enseñanza, enseñanza virtual, entre otros. ii) Material virtual didáctico de todos los niveles educativos, al que pueden acceder todos los docentes y estudiantes de la ciudad y del país a través del micrositio: https://medellin.edu.co/semilla-bilingue</v>
      </c>
      <c r="AM117" s="20">
        <f t="shared" si="1"/>
        <v>0.67500000000000004</v>
      </c>
      <c r="AN117" s="22">
        <v>4.4781122151320712E-3</v>
      </c>
      <c r="AO117" s="22">
        <v>0</v>
      </c>
      <c r="AP117" s="22">
        <v>0</v>
      </c>
      <c r="AQ117" s="41">
        <f>+VLOOKUP(K117,Seguimiento!$A:$J,9,FALSE)</f>
        <v>3.0227259999999999E-3</v>
      </c>
      <c r="AR117" s="40">
        <f>+VLOOKUP(K117,Seguimiento!$A:$J,10,FALSE)</f>
        <v>3</v>
      </c>
      <c r="AS117" s="20">
        <v>27</v>
      </c>
      <c r="AT117" s="40">
        <f>+VLOOKUP(K117,Seguimiento!$A:$J,4,FALSE)</f>
        <v>27</v>
      </c>
      <c r="AU117" s="22">
        <v>0</v>
      </c>
      <c r="AV117" s="22">
        <v>0</v>
      </c>
    </row>
    <row r="118" spans="1:48" x14ac:dyDescent="0.2">
      <c r="A118" s="20">
        <v>1</v>
      </c>
      <c r="B118" s="20" t="s">
        <v>37</v>
      </c>
      <c r="C118" s="20">
        <v>5</v>
      </c>
      <c r="D118" s="20" t="s">
        <v>309</v>
      </c>
      <c r="E118" s="20" t="s">
        <v>310</v>
      </c>
      <c r="F118" s="20">
        <v>1</v>
      </c>
      <c r="G118" s="20" t="s">
        <v>311</v>
      </c>
      <c r="H118" s="20" t="s">
        <v>314</v>
      </c>
      <c r="I118" s="20">
        <v>6</v>
      </c>
      <c r="J118" s="20" t="s">
        <v>1961</v>
      </c>
      <c r="K118" s="20" t="s">
        <v>315</v>
      </c>
      <c r="L118" s="20" t="s">
        <v>316</v>
      </c>
      <c r="M118" s="20" t="s">
        <v>44</v>
      </c>
      <c r="N118" s="20">
        <v>-1</v>
      </c>
      <c r="O118" s="20">
        <v>10000</v>
      </c>
      <c r="P118" s="20" t="s">
        <v>313</v>
      </c>
      <c r="Q118" s="19">
        <f>+VLOOKUP(K118,Responsables!$A:$C,3,TRUE)</f>
        <v>711</v>
      </c>
      <c r="R118" s="19" t="str">
        <f>+VLOOKUP(K118,Responsables!$A:$C,2,TRUE)</f>
        <v>Secretaría de Educación</v>
      </c>
      <c r="S118" s="20" t="s">
        <v>46</v>
      </c>
      <c r="T118" s="20" t="s">
        <v>47</v>
      </c>
      <c r="U118" s="20">
        <f>+VLOOKUP(K118,Programación!$A:$F,3,FALSE)</f>
        <v>2000</v>
      </c>
      <c r="V118" s="20">
        <f>+VLOOKUP(K118,Programación!$A:$F,4,FALSE)</f>
        <v>3000</v>
      </c>
      <c r="W118" s="20">
        <f>+VLOOKUP(K118,Programación!$A:$F,5,FALSE)</f>
        <v>2000</v>
      </c>
      <c r="X118" s="20">
        <f>+VLOOKUP(K118,Programación!$A:$F,6,FALSE)</f>
        <v>3000</v>
      </c>
      <c r="Y118" s="20">
        <v>2000</v>
      </c>
      <c r="Z118" s="20">
        <f>+VLOOKUP(K118,Seguimiento!$A:$C,3,FALSE)</f>
        <v>1553</v>
      </c>
      <c r="AA118" s="23">
        <v>0</v>
      </c>
      <c r="AB118" s="22">
        <v>0</v>
      </c>
      <c r="AC118" s="20">
        <v>0.2</v>
      </c>
      <c r="AD118" s="20">
        <f>+VLOOKUP(K118,Seguimiento!$A:$J,5,FALSE)</f>
        <v>0.3553</v>
      </c>
      <c r="AE118" s="22">
        <v>0</v>
      </c>
      <c r="AF118" s="22">
        <v>0</v>
      </c>
      <c r="AG118" s="20">
        <v>1</v>
      </c>
      <c r="AH118" s="20">
        <f>+VLOOKUP(K118,Seguimiento!$A:$J,6,FALSE)</f>
        <v>0.51766666699999997</v>
      </c>
      <c r="AI118" s="23">
        <v>0</v>
      </c>
      <c r="AJ118" s="23">
        <v>0</v>
      </c>
      <c r="AK118" s="23">
        <v>0</v>
      </c>
      <c r="AL118" s="20" t="str">
        <f>+VLOOKUP(K118,Seguimiento!$A:$J,7,FALSE)</f>
        <v>Estos estudiantes se encuentran en nivel alto o superior según la escala de calificación.</v>
      </c>
      <c r="AM118" s="20">
        <f t="shared" si="1"/>
        <v>0.3553</v>
      </c>
      <c r="AN118" s="22">
        <v>4.2405816107801751E-4</v>
      </c>
      <c r="AO118" s="22">
        <v>0</v>
      </c>
      <c r="AP118" s="22">
        <v>0</v>
      </c>
      <c r="AQ118" s="41">
        <f>+VLOOKUP(K118,Seguimiento!$A:$J,9,FALSE)</f>
        <v>1.5066799999999999E-4</v>
      </c>
      <c r="AR118" s="40">
        <f>+VLOOKUP(K118,Seguimiento!$A:$J,10,FALSE)</f>
        <v>3</v>
      </c>
      <c r="AS118" s="20">
        <v>2000</v>
      </c>
      <c r="AT118" s="40">
        <f>+VLOOKUP(K118,Seguimiento!$A:$J,4,FALSE)</f>
        <v>3553</v>
      </c>
      <c r="AU118" s="22">
        <v>0</v>
      </c>
      <c r="AV118" s="22">
        <v>0</v>
      </c>
    </row>
    <row r="119" spans="1:48" x14ac:dyDescent="0.2">
      <c r="A119" s="20">
        <v>1</v>
      </c>
      <c r="B119" s="20" t="s">
        <v>37</v>
      </c>
      <c r="C119" s="20">
        <v>5</v>
      </c>
      <c r="D119" s="20" t="s">
        <v>309</v>
      </c>
      <c r="E119" s="20" t="s">
        <v>310</v>
      </c>
      <c r="F119" s="20">
        <v>1</v>
      </c>
      <c r="G119" s="20" t="s">
        <v>311</v>
      </c>
      <c r="H119" s="20" t="s">
        <v>314</v>
      </c>
      <c r="I119" s="20">
        <v>2</v>
      </c>
      <c r="J119" s="20" t="s">
        <v>1961</v>
      </c>
      <c r="K119" s="20" t="s">
        <v>329</v>
      </c>
      <c r="L119" s="20" t="s">
        <v>330</v>
      </c>
      <c r="M119" s="20" t="s">
        <v>44</v>
      </c>
      <c r="N119" s="20">
        <v>510</v>
      </c>
      <c r="O119" s="20">
        <v>2044</v>
      </c>
      <c r="P119" s="20" t="s">
        <v>313</v>
      </c>
      <c r="Q119" s="19">
        <f>+VLOOKUP(K119,Responsables!$A:$C,3,TRUE)</f>
        <v>711</v>
      </c>
      <c r="R119" s="19" t="str">
        <f>+VLOOKUP(K119,Responsables!$A:$C,2,TRUE)</f>
        <v>Secretaría de Educación</v>
      </c>
      <c r="S119" s="20" t="s">
        <v>46</v>
      </c>
      <c r="T119" s="20" t="s">
        <v>47</v>
      </c>
      <c r="U119" s="20">
        <f>+VLOOKUP(K119,Programación!$A:$F,3,FALSE)</f>
        <v>250</v>
      </c>
      <c r="V119" s="20">
        <f>+VLOOKUP(K119,Programación!$A:$F,4,FALSE)</f>
        <v>250</v>
      </c>
      <c r="W119" s="20">
        <f>+VLOOKUP(K119,Programación!$A:$F,5,FALSE)</f>
        <v>250</v>
      </c>
      <c r="X119" s="20">
        <f>+VLOOKUP(K119,Programación!$A:$F,6,FALSE)</f>
        <v>1250</v>
      </c>
      <c r="Y119" s="20">
        <v>294</v>
      </c>
      <c r="Z119" s="20">
        <f>+VLOOKUP(K119,Seguimiento!$A:$C,3,FALSE)</f>
        <v>208</v>
      </c>
      <c r="AA119" s="23">
        <v>0</v>
      </c>
      <c r="AB119" s="22">
        <v>0</v>
      </c>
      <c r="AC119" s="20">
        <v>0.14383561643835599</v>
      </c>
      <c r="AD119" s="20">
        <f>+VLOOKUP(K119,Seguimiento!$A:$J,5,FALSE)</f>
        <v>0.245596869</v>
      </c>
      <c r="AE119" s="22">
        <v>0</v>
      </c>
      <c r="AF119" s="22">
        <v>0</v>
      </c>
      <c r="AG119" s="20">
        <v>1.1759999999999999</v>
      </c>
      <c r="AH119" s="20">
        <f>+VLOOKUP(K119,Seguimiento!$A:$J,6,FALSE)</f>
        <v>0.83199999999999996</v>
      </c>
      <c r="AI119" s="23">
        <v>0</v>
      </c>
      <c r="AJ119" s="23">
        <v>0</v>
      </c>
      <c r="AK119" s="23">
        <v>0</v>
      </c>
      <c r="AL119" s="20" t="str">
        <f>+VLOOKUP(K119,Seguimiento!$A:$J,7,FALSE)</f>
        <v>200 docentes activos en proceso de formación a través de plataforma SLANG. 8 docentes de la Escuela Normal Superior de Medellín beneficiados con apoyo de la embajada.</v>
      </c>
      <c r="AM119" s="20">
        <f t="shared" si="1"/>
        <v>0.245596869</v>
      </c>
      <c r="AN119" s="22">
        <v>4.1279346589514121E-4</v>
      </c>
      <c r="AO119" s="22">
        <v>0</v>
      </c>
      <c r="AP119" s="22">
        <v>0</v>
      </c>
      <c r="AQ119" s="41">
        <f>+VLOOKUP(K119,Seguimiento!$A:$J,9,FALSE)</f>
        <v>5.9374399999999999E-5</v>
      </c>
      <c r="AR119" s="40">
        <f>+VLOOKUP(K119,Seguimiento!$A:$J,10,FALSE)</f>
        <v>2</v>
      </c>
      <c r="AS119" s="20">
        <v>294</v>
      </c>
      <c r="AT119" s="40">
        <f>+VLOOKUP(K119,Seguimiento!$A:$J,4,FALSE)</f>
        <v>502</v>
      </c>
      <c r="AU119" s="22">
        <v>0</v>
      </c>
      <c r="AV119" s="22">
        <v>0</v>
      </c>
    </row>
    <row r="120" spans="1:48" x14ac:dyDescent="0.2">
      <c r="A120" s="20">
        <v>1</v>
      </c>
      <c r="B120" s="20" t="s">
        <v>37</v>
      </c>
      <c r="C120" s="20">
        <v>5</v>
      </c>
      <c r="D120" s="20" t="s">
        <v>309</v>
      </c>
      <c r="E120" s="20" t="s">
        <v>310</v>
      </c>
      <c r="F120" s="20">
        <v>1</v>
      </c>
      <c r="G120" s="20" t="s">
        <v>311</v>
      </c>
      <c r="H120" s="20" t="s">
        <v>314</v>
      </c>
      <c r="I120" s="20">
        <v>5</v>
      </c>
      <c r="J120" s="20" t="s">
        <v>1961</v>
      </c>
      <c r="K120" s="20" t="s">
        <v>317</v>
      </c>
      <c r="L120" s="20" t="s">
        <v>318</v>
      </c>
      <c r="M120" s="20" t="s">
        <v>50</v>
      </c>
      <c r="N120" s="20">
        <v>-1</v>
      </c>
      <c r="O120" s="20">
        <v>70</v>
      </c>
      <c r="P120" s="20" t="s">
        <v>313</v>
      </c>
      <c r="Q120" s="19">
        <f>+VLOOKUP(K120,Responsables!$A:$C,3,TRUE)</f>
        <v>711</v>
      </c>
      <c r="R120" s="19" t="str">
        <f>+VLOOKUP(K120,Responsables!$A:$C,2,TRUE)</f>
        <v>Secretaría de Educación</v>
      </c>
      <c r="S120" s="20" t="s">
        <v>51</v>
      </c>
      <c r="T120" s="20" t="s">
        <v>47</v>
      </c>
      <c r="U120" s="20">
        <f>+VLOOKUP(K120,Programación!$A:$F,3,FALSE)</f>
        <v>20</v>
      </c>
      <c r="V120" s="20">
        <f>+VLOOKUP(K120,Programación!$A:$F,4,FALSE)</f>
        <v>50</v>
      </c>
      <c r="W120" s="20">
        <f>+VLOOKUP(K120,Programación!$A:$F,5,FALSE)</f>
        <v>60</v>
      </c>
      <c r="X120" s="20">
        <f>+VLOOKUP(K120,Programación!$A:$F,6,FALSE)</f>
        <v>70</v>
      </c>
      <c r="Y120" s="20">
        <v>27.47</v>
      </c>
      <c r="Z120" s="20">
        <f>+VLOOKUP(K120,Seguimiento!$A:$C,3,FALSE)</f>
        <v>37</v>
      </c>
      <c r="AA120" s="23">
        <v>0</v>
      </c>
      <c r="AB120" s="22">
        <v>0</v>
      </c>
      <c r="AC120" s="20">
        <v>0.39242857142857102</v>
      </c>
      <c r="AD120" s="20">
        <f>+VLOOKUP(K120,Seguimiento!$A:$J,5,FALSE)</f>
        <v>0.52857142899999998</v>
      </c>
      <c r="AE120" s="22">
        <v>0</v>
      </c>
      <c r="AF120" s="22">
        <v>0</v>
      </c>
      <c r="AG120" s="20">
        <v>1.3734999999999999</v>
      </c>
      <c r="AH120" s="20">
        <f>+VLOOKUP(K120,Seguimiento!$A:$J,6,FALSE)</f>
        <v>0.74</v>
      </c>
      <c r="AI120" s="23">
        <v>0</v>
      </c>
      <c r="AJ120" s="23">
        <v>0</v>
      </c>
      <c r="AK120" s="23">
        <v>0</v>
      </c>
      <c r="AL120" s="20" t="str">
        <f>+VLOOKUP(K120,Seguimiento!$A:$J,7,FALSE)</f>
        <v>Desde Semilla Bilingüe se presta apoyo a los programas de inglés de todas las IEO con media técnica. El avance del indicador depende de la formación culminada de estudiantes de la media técnica con miras a favorecer su inserción al mercado laboral y la consolidación de la ciudad como un Valle del Software.</v>
      </c>
      <c r="AM120" s="20">
        <f t="shared" si="1"/>
        <v>0.52857142899999998</v>
      </c>
      <c r="AN120" s="22">
        <v>4.2405816107801751E-4</v>
      </c>
      <c r="AO120" s="22">
        <v>0</v>
      </c>
      <c r="AP120" s="22">
        <v>0</v>
      </c>
      <c r="AQ120" s="41">
        <f>+VLOOKUP(K120,Seguimiento!$A:$J,9,FALSE)</f>
        <v>1.85374E-4</v>
      </c>
      <c r="AR120" s="40">
        <f>+VLOOKUP(K120,Seguimiento!$A:$J,10,FALSE)</f>
        <v>3</v>
      </c>
      <c r="AS120" s="20">
        <v>27.47</v>
      </c>
      <c r="AT120" s="40">
        <f>+VLOOKUP(K120,Seguimiento!$A:$J,4,FALSE)</f>
        <v>37</v>
      </c>
      <c r="AU120" s="22">
        <v>0</v>
      </c>
      <c r="AV120" s="22">
        <v>0</v>
      </c>
    </row>
    <row r="121" spans="1:48" x14ac:dyDescent="0.2">
      <c r="A121" s="20">
        <v>1</v>
      </c>
      <c r="B121" s="20" t="s">
        <v>37</v>
      </c>
      <c r="C121" s="20">
        <v>5</v>
      </c>
      <c r="D121" s="20" t="s">
        <v>309</v>
      </c>
      <c r="E121" s="20" t="s">
        <v>310</v>
      </c>
      <c r="F121" s="20">
        <v>1</v>
      </c>
      <c r="G121" s="20" t="s">
        <v>311</v>
      </c>
      <c r="H121" s="20" t="s">
        <v>314</v>
      </c>
      <c r="I121" s="20">
        <v>3</v>
      </c>
      <c r="J121" s="20" t="s">
        <v>1961</v>
      </c>
      <c r="K121" s="20" t="s">
        <v>321</v>
      </c>
      <c r="L121" s="20" t="s">
        <v>322</v>
      </c>
      <c r="M121" s="20" t="s">
        <v>44</v>
      </c>
      <c r="N121" s="20">
        <v>24</v>
      </c>
      <c r="O121" s="20">
        <v>100</v>
      </c>
      <c r="P121" s="20" t="s">
        <v>313</v>
      </c>
      <c r="Q121" s="19">
        <f>+VLOOKUP(K121,Responsables!$A:$C,3,TRUE)</f>
        <v>711</v>
      </c>
      <c r="R121" s="19" t="str">
        <f>+VLOOKUP(K121,Responsables!$A:$C,2,TRUE)</f>
        <v>Secretaría de Educación</v>
      </c>
      <c r="S121" s="20" t="s">
        <v>51</v>
      </c>
      <c r="T121" s="20" t="s">
        <v>47</v>
      </c>
      <c r="U121" s="20">
        <f>+VLOOKUP(K121,Programación!$A:$F,3,FALSE)</f>
        <v>20</v>
      </c>
      <c r="V121" s="20">
        <f>+VLOOKUP(K121,Programación!$A:$F,4,FALSE)</f>
        <v>30</v>
      </c>
      <c r="W121" s="20">
        <f>+VLOOKUP(K121,Programación!$A:$F,5,FALSE)</f>
        <v>50</v>
      </c>
      <c r="X121" s="20">
        <f>+VLOOKUP(K121,Programación!$A:$F,6,FALSE)</f>
        <v>100</v>
      </c>
      <c r="Y121" s="20">
        <v>27</v>
      </c>
      <c r="Z121" s="20">
        <f>+VLOOKUP(K121,Seguimiento!$A:$C,3,FALSE)</f>
        <v>27</v>
      </c>
      <c r="AA121" s="23">
        <v>0</v>
      </c>
      <c r="AB121" s="22">
        <v>0</v>
      </c>
      <c r="AC121" s="20">
        <v>0.27</v>
      </c>
      <c r="AD121" s="20">
        <f>+VLOOKUP(K121,Seguimiento!$A:$J,5,FALSE)</f>
        <v>0.27</v>
      </c>
      <c r="AE121" s="22">
        <v>0</v>
      </c>
      <c r="AF121" s="22">
        <v>0</v>
      </c>
      <c r="AG121" s="20">
        <v>1.35</v>
      </c>
      <c r="AH121" s="20">
        <f>+VLOOKUP(K121,Seguimiento!$A:$J,6,FALSE)</f>
        <v>0.9</v>
      </c>
      <c r="AI121" s="23">
        <v>0</v>
      </c>
      <c r="AJ121" s="23">
        <v>0</v>
      </c>
      <c r="AK121" s="23">
        <v>0</v>
      </c>
      <c r="AL121" s="20" t="str">
        <f>+VLOOKUP(K121,Seguimiento!$A:$J,7,FALSE)</f>
        <v>Se acompañaron mediante: i)Coenseñanza: acompañamiento en las clases –docente titular y un tutor de apoyo, y ii)Red de maestros y maestras de inglés: incluye espacios que promueven y posibilitan el diálogo de saberes, el análisis crítico, la práctica reflexiva, el aprendizaje continuo y la transformación educativa. También, se acompañaron 17 centros infantiles Buen Comienzo</v>
      </c>
      <c r="AM121" s="20">
        <f t="shared" si="1"/>
        <v>0.27</v>
      </c>
      <c r="AN121" s="22">
        <v>4.2405816107801751E-4</v>
      </c>
      <c r="AO121" s="22">
        <v>0</v>
      </c>
      <c r="AP121" s="22">
        <v>0</v>
      </c>
      <c r="AQ121" s="41">
        <f>+VLOOKUP(K121,Seguimiento!$A:$J,9,FALSE)</f>
        <v>1.14496E-4</v>
      </c>
      <c r="AR121" s="40">
        <f>+VLOOKUP(K121,Seguimiento!$A:$J,10,FALSE)</f>
        <v>2</v>
      </c>
      <c r="AS121" s="20">
        <v>27</v>
      </c>
      <c r="AT121" s="40">
        <f>+VLOOKUP(K121,Seguimiento!$A:$J,4,FALSE)</f>
        <v>27</v>
      </c>
      <c r="AU121" s="22">
        <v>0</v>
      </c>
      <c r="AV121" s="22">
        <v>0</v>
      </c>
    </row>
    <row r="122" spans="1:48" x14ac:dyDescent="0.2">
      <c r="A122" s="20">
        <v>2</v>
      </c>
      <c r="B122" s="20" t="s">
        <v>331</v>
      </c>
      <c r="C122" s="20">
        <v>1</v>
      </c>
      <c r="D122" s="20" t="s">
        <v>332</v>
      </c>
      <c r="E122" s="20" t="s">
        <v>333</v>
      </c>
      <c r="F122" s="20">
        <v>2</v>
      </c>
      <c r="G122" s="20" t="s">
        <v>334</v>
      </c>
      <c r="H122" s="20" t="s">
        <v>336</v>
      </c>
      <c r="I122" s="20">
        <v>4</v>
      </c>
      <c r="J122" s="20" t="s">
        <v>1961</v>
      </c>
      <c r="K122" s="20" t="s">
        <v>341</v>
      </c>
      <c r="L122" s="20" t="s">
        <v>342</v>
      </c>
      <c r="M122" s="20" t="s">
        <v>50</v>
      </c>
      <c r="N122" s="20">
        <v>-1</v>
      </c>
      <c r="O122" s="20">
        <v>100</v>
      </c>
      <c r="P122" s="20" t="s">
        <v>313</v>
      </c>
      <c r="Q122" s="19">
        <f>+VLOOKUP(K122,Responsables!$A:$C,3,TRUE)</f>
        <v>711</v>
      </c>
      <c r="R122" s="19" t="str">
        <f>+VLOOKUP(K122,Responsables!$A:$C,2,TRUE)</f>
        <v>Secretaría de Educación</v>
      </c>
      <c r="S122" s="20" t="s">
        <v>51</v>
      </c>
      <c r="T122" s="20" t="s">
        <v>47</v>
      </c>
      <c r="U122" s="20">
        <f>+VLOOKUP(K122,Programación!$A:$F,3,FALSE)</f>
        <v>20</v>
      </c>
      <c r="V122" s="20">
        <f>+VLOOKUP(K122,Programación!$A:$F,4,FALSE)</f>
        <v>50</v>
      </c>
      <c r="W122" s="20">
        <f>+VLOOKUP(K122,Programación!$A:$F,5,FALSE)</f>
        <v>80</v>
      </c>
      <c r="X122" s="20">
        <f>+VLOOKUP(K122,Programación!$A:$F,6,FALSE)</f>
        <v>100</v>
      </c>
      <c r="Y122" s="20">
        <v>20</v>
      </c>
      <c r="Z122" s="20">
        <f>+VLOOKUP(K122,Seguimiento!$A:$C,3,FALSE)</f>
        <v>20</v>
      </c>
      <c r="AA122" s="23">
        <v>0</v>
      </c>
      <c r="AB122" s="22">
        <v>0</v>
      </c>
      <c r="AC122" s="20">
        <v>0.2</v>
      </c>
      <c r="AD122" s="20">
        <f>+VLOOKUP(K122,Seguimiento!$A:$J,5,FALSE)</f>
        <v>0.2</v>
      </c>
      <c r="AE122" s="22">
        <v>0</v>
      </c>
      <c r="AF122" s="22">
        <v>0</v>
      </c>
      <c r="AG122" s="20">
        <v>1</v>
      </c>
      <c r="AH122" s="20">
        <f>+VLOOKUP(K122,Seguimiento!$A:$J,6,FALSE)</f>
        <v>0.4</v>
      </c>
      <c r="AI122" s="23">
        <v>0</v>
      </c>
      <c r="AJ122" s="23">
        <v>0</v>
      </c>
      <c r="AK122" s="23">
        <v>0</v>
      </c>
      <c r="AL122" s="20" t="str">
        <f>+VLOOKUP(K122,Seguimiento!$A:$J,7,FALSE)</f>
        <v>Logro a 2020. Al final de la vigencia se calcula el avance de 2021</v>
      </c>
      <c r="AM122" s="20">
        <f t="shared" si="1"/>
        <v>0.2</v>
      </c>
      <c r="AN122" s="22">
        <v>1.7011507320964429E-3</v>
      </c>
      <c r="AO122" s="22">
        <v>0</v>
      </c>
      <c r="AP122" s="22">
        <v>0</v>
      </c>
      <c r="AQ122" s="41">
        <f>+VLOOKUP(K122,Seguimiento!$A:$J,9,FALSE)</f>
        <v>3.4023000000000001E-4</v>
      </c>
      <c r="AR122" s="40">
        <f>+VLOOKUP(K122,Seguimiento!$A:$J,10,FALSE)</f>
        <v>1</v>
      </c>
      <c r="AS122" s="20">
        <v>20</v>
      </c>
      <c r="AT122" s="40">
        <f>+VLOOKUP(K122,Seguimiento!$A:$J,4,FALSE)</f>
        <v>20</v>
      </c>
      <c r="AU122" s="22">
        <v>0</v>
      </c>
      <c r="AV122" s="22">
        <v>0</v>
      </c>
    </row>
    <row r="123" spans="1:48" x14ac:dyDescent="0.2">
      <c r="A123" s="20">
        <v>2</v>
      </c>
      <c r="B123" s="20" t="s">
        <v>331</v>
      </c>
      <c r="C123" s="20">
        <v>1</v>
      </c>
      <c r="D123" s="20" t="s">
        <v>332</v>
      </c>
      <c r="E123" s="20" t="s">
        <v>333</v>
      </c>
      <c r="F123" s="20">
        <v>2</v>
      </c>
      <c r="G123" s="20" t="s">
        <v>334</v>
      </c>
      <c r="H123" s="20" t="s">
        <v>336</v>
      </c>
      <c r="I123" s="20">
        <v>5</v>
      </c>
      <c r="J123" s="20" t="s">
        <v>1961</v>
      </c>
      <c r="K123" s="20" t="s">
        <v>343</v>
      </c>
      <c r="L123" s="20" t="s">
        <v>344</v>
      </c>
      <c r="M123" s="20" t="s">
        <v>50</v>
      </c>
      <c r="N123" s="20">
        <v>9</v>
      </c>
      <c r="O123" s="20">
        <v>20</v>
      </c>
      <c r="P123" s="20" t="s">
        <v>313</v>
      </c>
      <c r="Q123" s="19">
        <f>+VLOOKUP(K123,Responsables!$A:$C,3,TRUE)</f>
        <v>711</v>
      </c>
      <c r="R123" s="19" t="str">
        <f>+VLOOKUP(K123,Responsables!$A:$C,2,TRUE)</f>
        <v>Secretaría de Educación</v>
      </c>
      <c r="S123" s="20" t="s">
        <v>51</v>
      </c>
      <c r="T123" s="20" t="s">
        <v>47</v>
      </c>
      <c r="U123" s="20">
        <f>+VLOOKUP(K123,Programación!$A:$F,3,FALSE)</f>
        <v>0</v>
      </c>
      <c r="V123" s="20">
        <f>+VLOOKUP(K123,Programación!$A:$F,4,FALSE)</f>
        <v>5</v>
      </c>
      <c r="W123" s="20">
        <f>+VLOOKUP(K123,Programación!$A:$F,5,FALSE)</f>
        <v>20</v>
      </c>
      <c r="X123" s="20">
        <f>+VLOOKUP(K123,Programación!$A:$F,6,FALSE)</f>
        <v>20</v>
      </c>
      <c r="Y123" s="20">
        <v>0</v>
      </c>
      <c r="Z123" s="20">
        <f>+VLOOKUP(K123,Seguimiento!$A:$C,3,FALSE)</f>
        <v>0</v>
      </c>
      <c r="AA123" s="23">
        <v>0</v>
      </c>
      <c r="AB123" s="22">
        <v>0</v>
      </c>
      <c r="AC123" s="20">
        <v>0</v>
      </c>
      <c r="AD123" s="20">
        <f>+VLOOKUP(K123,Seguimiento!$A:$J,5,FALSE)</f>
        <v>0</v>
      </c>
      <c r="AE123" s="22">
        <v>0</v>
      </c>
      <c r="AF123" s="22">
        <v>0</v>
      </c>
      <c r="AG123" s="20">
        <v>-1</v>
      </c>
      <c r="AH123" s="20">
        <f>+VLOOKUP(K123,Seguimiento!$A:$J,6,FALSE)</f>
        <v>0</v>
      </c>
      <c r="AI123" s="23">
        <v>0</v>
      </c>
      <c r="AJ123" s="23">
        <v>0</v>
      </c>
      <c r="AK123" s="23">
        <v>0</v>
      </c>
      <c r="AL123" s="20" t="str">
        <f>+VLOOKUP(K123,Seguimiento!$A:$J,7,FALSE)</f>
        <v>Se calcula al final de la vigencia.</v>
      </c>
      <c r="AM123" s="20">
        <f t="shared" si="1"/>
        <v>0</v>
      </c>
      <c r="AN123" s="22">
        <v>1.2930045238770077E-3</v>
      </c>
      <c r="AO123" s="22">
        <v>0</v>
      </c>
      <c r="AP123" s="22">
        <v>0</v>
      </c>
      <c r="AQ123" s="41">
        <f>+VLOOKUP(K123,Seguimiento!$A:$J,9,FALSE)</f>
        <v>0</v>
      </c>
      <c r="AR123" s="40">
        <f>+VLOOKUP(K123,Seguimiento!$A:$J,10,FALSE)</f>
        <v>1</v>
      </c>
      <c r="AS123" s="20">
        <v>0</v>
      </c>
      <c r="AT123" s="40">
        <f>+VLOOKUP(K123,Seguimiento!$A:$J,4,FALSE)</f>
        <v>0</v>
      </c>
      <c r="AU123" s="22">
        <v>0</v>
      </c>
      <c r="AV123" s="22">
        <v>0</v>
      </c>
    </row>
    <row r="124" spans="1:48" x14ac:dyDescent="0.2">
      <c r="A124" s="20">
        <v>2</v>
      </c>
      <c r="B124" s="20" t="s">
        <v>331</v>
      </c>
      <c r="C124" s="20">
        <v>1</v>
      </c>
      <c r="D124" s="20" t="s">
        <v>332</v>
      </c>
      <c r="E124" s="20" t="s">
        <v>333</v>
      </c>
      <c r="F124" s="20">
        <v>2</v>
      </c>
      <c r="G124" s="20" t="s">
        <v>334</v>
      </c>
      <c r="H124" s="20" t="s">
        <v>336</v>
      </c>
      <c r="I124" s="20">
        <v>2</v>
      </c>
      <c r="J124" s="20" t="s">
        <v>1961</v>
      </c>
      <c r="K124" s="20" t="s">
        <v>337</v>
      </c>
      <c r="L124" s="20" t="s">
        <v>338</v>
      </c>
      <c r="M124" s="20" t="s">
        <v>50</v>
      </c>
      <c r="N124" s="20">
        <v>-1</v>
      </c>
      <c r="O124" s="20">
        <v>100</v>
      </c>
      <c r="P124" s="20" t="s">
        <v>313</v>
      </c>
      <c r="Q124" s="19">
        <f>+VLOOKUP(K124,Responsables!$A:$C,3,TRUE)</f>
        <v>711</v>
      </c>
      <c r="R124" s="19" t="str">
        <f>+VLOOKUP(K124,Responsables!$A:$C,2,TRUE)</f>
        <v>Secretaría de Educación</v>
      </c>
      <c r="S124" s="20" t="s">
        <v>70</v>
      </c>
      <c r="T124" s="20" t="s">
        <v>47</v>
      </c>
      <c r="U124" s="20">
        <f>+VLOOKUP(K124,Programación!$A:$F,3,FALSE)</f>
        <v>100</v>
      </c>
      <c r="V124" s="20">
        <f>+VLOOKUP(K124,Programación!$A:$F,4,FALSE)</f>
        <v>100</v>
      </c>
      <c r="W124" s="20">
        <f>+VLOOKUP(K124,Programación!$A:$F,5,FALSE)</f>
        <v>100</v>
      </c>
      <c r="X124" s="20">
        <f>+VLOOKUP(K124,Programación!$A:$F,6,FALSE)</f>
        <v>100</v>
      </c>
      <c r="Y124" s="20">
        <v>100</v>
      </c>
      <c r="Z124" s="20">
        <f>+VLOOKUP(K124,Seguimiento!$A:$C,3,FALSE)</f>
        <v>0</v>
      </c>
      <c r="AA124" s="23">
        <v>0</v>
      </c>
      <c r="AB124" s="22">
        <v>0</v>
      </c>
      <c r="AC124" s="20">
        <v>0.25</v>
      </c>
      <c r="AD124" s="20">
        <f>+VLOOKUP(K124,Seguimiento!$A:$J,5,FALSE)</f>
        <v>0.25</v>
      </c>
      <c r="AE124" s="22">
        <v>0</v>
      </c>
      <c r="AF124" s="22">
        <v>0</v>
      </c>
      <c r="AG124" s="20">
        <v>1</v>
      </c>
      <c r="AH124" s="20">
        <f>+VLOOKUP(K124,Seguimiento!$A:$J,6,FALSE)</f>
        <v>0</v>
      </c>
      <c r="AI124" s="23">
        <v>0</v>
      </c>
      <c r="AJ124" s="23">
        <v>0</v>
      </c>
      <c r="AK124" s="23">
        <v>0</v>
      </c>
      <c r="AL124" s="20" t="str">
        <f>+VLOOKUP(K124,Seguimiento!$A:$J,7,FALSE)</f>
        <v>Se calcula al final de la vigencia</v>
      </c>
      <c r="AM124" s="20">
        <f t="shared" si="1"/>
        <v>0.25</v>
      </c>
      <c r="AN124" s="22">
        <v>2.2830693441983243E-3</v>
      </c>
      <c r="AO124" s="22">
        <v>0</v>
      </c>
      <c r="AP124" s="22">
        <v>0</v>
      </c>
      <c r="AQ124" s="41">
        <f>+VLOOKUP(K124,Seguimiento!$A:$J,9,FALSE)</f>
        <v>5.7076700000000002E-4</v>
      </c>
      <c r="AR124" s="40">
        <f>+VLOOKUP(K124,Seguimiento!$A:$J,10,FALSE)</f>
        <v>2</v>
      </c>
      <c r="AS124" s="20">
        <v>100</v>
      </c>
      <c r="AT124" s="40">
        <f>+VLOOKUP(K124,Seguimiento!$A:$J,4,FALSE)</f>
        <v>0</v>
      </c>
      <c r="AU124" s="22">
        <v>0</v>
      </c>
      <c r="AV124" s="22">
        <v>0</v>
      </c>
    </row>
    <row r="125" spans="1:48" x14ac:dyDescent="0.2">
      <c r="A125" s="20">
        <v>2</v>
      </c>
      <c r="B125" s="20" t="s">
        <v>331</v>
      </c>
      <c r="C125" s="20">
        <v>1</v>
      </c>
      <c r="D125" s="20" t="s">
        <v>332</v>
      </c>
      <c r="E125" s="20" t="s">
        <v>333</v>
      </c>
      <c r="F125" s="20">
        <v>2</v>
      </c>
      <c r="G125" s="20" t="s">
        <v>334</v>
      </c>
      <c r="H125" s="20" t="s">
        <v>336</v>
      </c>
      <c r="I125" s="20">
        <v>1</v>
      </c>
      <c r="J125" s="20" t="s">
        <v>1961</v>
      </c>
      <c r="K125" s="20" t="s">
        <v>345</v>
      </c>
      <c r="L125" s="20" t="s">
        <v>346</v>
      </c>
      <c r="M125" s="20" t="s">
        <v>44</v>
      </c>
      <c r="N125" s="20">
        <v>72886</v>
      </c>
      <c r="O125" s="20">
        <v>95000</v>
      </c>
      <c r="P125" s="20" t="s">
        <v>313</v>
      </c>
      <c r="Q125" s="19">
        <f>+VLOOKUP(K125,Responsables!$A:$C,3,TRUE)</f>
        <v>711</v>
      </c>
      <c r="R125" s="19" t="str">
        <f>+VLOOKUP(K125,Responsables!$A:$C,2,TRUE)</f>
        <v>Secretaría de Educación</v>
      </c>
      <c r="S125" s="20" t="s">
        <v>51</v>
      </c>
      <c r="T125" s="20" t="s">
        <v>47</v>
      </c>
      <c r="U125" s="20">
        <f>+VLOOKUP(K125,Programación!$A:$F,3,FALSE)</f>
        <v>73000</v>
      </c>
      <c r="V125" s="20">
        <f>+VLOOKUP(K125,Programación!$A:$F,4,FALSE)</f>
        <v>83000</v>
      </c>
      <c r="W125" s="20">
        <f>+VLOOKUP(K125,Programación!$A:$F,5,FALSE)</f>
        <v>83000</v>
      </c>
      <c r="X125" s="20">
        <f>+VLOOKUP(K125,Programación!$A:$F,6,FALSE)</f>
        <v>95000</v>
      </c>
      <c r="Y125" s="20">
        <v>68714</v>
      </c>
      <c r="Z125" s="20">
        <f>+VLOOKUP(K125,Seguimiento!$A:$C,3,FALSE)</f>
        <v>70000</v>
      </c>
      <c r="AA125" s="23">
        <v>0</v>
      </c>
      <c r="AB125" s="22">
        <v>0</v>
      </c>
      <c r="AC125" s="20">
        <v>0.72330526315789501</v>
      </c>
      <c r="AD125" s="20">
        <f>+VLOOKUP(K125,Seguimiento!$A:$J,5,FALSE)</f>
        <v>0.73684210500000002</v>
      </c>
      <c r="AE125" s="22">
        <v>0</v>
      </c>
      <c r="AF125" s="22">
        <v>0</v>
      </c>
      <c r="AG125" s="20">
        <v>0.94128767123287704</v>
      </c>
      <c r="AH125" s="20">
        <f>+VLOOKUP(K125,Seguimiento!$A:$J,6,FALSE)</f>
        <v>0.84337349399999995</v>
      </c>
      <c r="AI125" s="23">
        <v>0</v>
      </c>
      <c r="AJ125" s="23">
        <v>0</v>
      </c>
      <c r="AK125" s="23">
        <v>0</v>
      </c>
      <c r="AL125" s="20" t="str">
        <f>+VLOOKUP(K125,Seguimiento!$A:$J,7,FALSE)</f>
        <v>Fuente: Sistema de Información Buen Comienzo y Cuentame ICBF corte Junio 2021.</v>
      </c>
      <c r="AM125" s="20">
        <f t="shared" si="1"/>
        <v>0.73684210500000002</v>
      </c>
      <c r="AN125" s="22">
        <v>1.0429929913624661E-2</v>
      </c>
      <c r="AO125" s="22">
        <v>0</v>
      </c>
      <c r="AP125" s="22">
        <v>0</v>
      </c>
      <c r="AQ125" s="41">
        <f>+VLOOKUP(K125,Seguimiento!$A:$J,9,FALSE)</f>
        <v>7.5440230000000004E-3</v>
      </c>
      <c r="AR125" s="40">
        <f>+VLOOKUP(K125,Seguimiento!$A:$J,10,FALSE)</f>
        <v>3</v>
      </c>
      <c r="AS125" s="20">
        <v>68714</v>
      </c>
      <c r="AT125" s="40">
        <f>+VLOOKUP(K125,Seguimiento!$A:$J,4,FALSE)</f>
        <v>70000</v>
      </c>
      <c r="AU125" s="22">
        <v>0</v>
      </c>
      <c r="AV125" s="22">
        <v>0</v>
      </c>
    </row>
    <row r="126" spans="1:48" x14ac:dyDescent="0.2">
      <c r="A126" s="20">
        <v>2</v>
      </c>
      <c r="B126" s="20" t="s">
        <v>331</v>
      </c>
      <c r="C126" s="20">
        <v>1</v>
      </c>
      <c r="D126" s="20" t="s">
        <v>332</v>
      </c>
      <c r="E126" s="20" t="s">
        <v>333</v>
      </c>
      <c r="F126" s="20">
        <v>2</v>
      </c>
      <c r="G126" s="20" t="s">
        <v>334</v>
      </c>
      <c r="H126" s="20" t="s">
        <v>336</v>
      </c>
      <c r="I126" s="20">
        <v>3</v>
      </c>
      <c r="J126" s="20" t="s">
        <v>1961</v>
      </c>
      <c r="K126" s="20" t="s">
        <v>339</v>
      </c>
      <c r="L126" s="20" t="s">
        <v>340</v>
      </c>
      <c r="M126" s="20" t="s">
        <v>50</v>
      </c>
      <c r="N126" s="20">
        <v>42</v>
      </c>
      <c r="O126" s="20">
        <v>50</v>
      </c>
      <c r="P126" s="20" t="s">
        <v>313</v>
      </c>
      <c r="Q126" s="19">
        <f>+VLOOKUP(K126,Responsables!$A:$C,3,TRUE)</f>
        <v>711</v>
      </c>
      <c r="R126" s="19" t="str">
        <f>+VLOOKUP(K126,Responsables!$A:$C,2,TRUE)</f>
        <v>Secretaría de Educación</v>
      </c>
      <c r="S126" s="20" t="s">
        <v>70</v>
      </c>
      <c r="T126" s="20" t="s">
        <v>47</v>
      </c>
      <c r="U126" s="20">
        <f>+VLOOKUP(K126,Programación!$A:$F,3,FALSE)</f>
        <v>50</v>
      </c>
      <c r="V126" s="20">
        <f>+VLOOKUP(K126,Programación!$A:$F,4,FALSE)</f>
        <v>50</v>
      </c>
      <c r="W126" s="20">
        <f>+VLOOKUP(K126,Programación!$A:$F,5,FALSE)</f>
        <v>50</v>
      </c>
      <c r="X126" s="20">
        <f>+VLOOKUP(K126,Programación!$A:$F,6,FALSE)</f>
        <v>50</v>
      </c>
      <c r="Y126" s="20">
        <v>54</v>
      </c>
      <c r="Z126" s="20">
        <f>+VLOOKUP(K126,Seguimiento!$A:$C,3,FALSE)</f>
        <v>0</v>
      </c>
      <c r="AA126" s="23">
        <v>0</v>
      </c>
      <c r="AB126" s="22">
        <v>0</v>
      </c>
      <c r="AC126" s="20">
        <v>0.27</v>
      </c>
      <c r="AD126" s="20">
        <f>+VLOOKUP(K126,Seguimiento!$A:$J,5,FALSE)</f>
        <v>0.27</v>
      </c>
      <c r="AE126" s="22">
        <v>0</v>
      </c>
      <c r="AF126" s="22">
        <v>0</v>
      </c>
      <c r="AG126" s="20">
        <v>1.08</v>
      </c>
      <c r="AH126" s="20">
        <f>+VLOOKUP(K126,Seguimiento!$A:$J,6,FALSE)</f>
        <v>0</v>
      </c>
      <c r="AI126" s="23">
        <v>0</v>
      </c>
      <c r="AJ126" s="23">
        <v>0</v>
      </c>
      <c r="AK126" s="23">
        <v>0</v>
      </c>
      <c r="AL126" s="20" t="str">
        <f>+VLOOKUP(K126,Seguimiento!$A:$J,7,FALSE)</f>
        <v>Se calcula al final de la vigencia.</v>
      </c>
      <c r="AM126" s="20">
        <f t="shared" si="1"/>
        <v>0.27</v>
      </c>
      <c r="AN126" s="22">
        <v>1.7011507320964429E-3</v>
      </c>
      <c r="AO126" s="22">
        <v>0</v>
      </c>
      <c r="AP126" s="22">
        <v>0</v>
      </c>
      <c r="AQ126" s="41">
        <f>+VLOOKUP(K126,Seguimiento!$A:$J,9,FALSE)</f>
        <v>4.5931100000000001E-4</v>
      </c>
      <c r="AR126" s="40">
        <f>+VLOOKUP(K126,Seguimiento!$A:$J,10,FALSE)</f>
        <v>2</v>
      </c>
      <c r="AS126" s="20">
        <v>54</v>
      </c>
      <c r="AT126" s="40">
        <f>+VLOOKUP(K126,Seguimiento!$A:$J,4,FALSE)</f>
        <v>0</v>
      </c>
      <c r="AU126" s="22">
        <v>0</v>
      </c>
      <c r="AV126" s="22">
        <v>0</v>
      </c>
    </row>
    <row r="127" spans="1:48" x14ac:dyDescent="0.2">
      <c r="A127" s="20">
        <v>2</v>
      </c>
      <c r="B127" s="20" t="s">
        <v>331</v>
      </c>
      <c r="C127" s="20">
        <v>1</v>
      </c>
      <c r="D127" s="20" t="s">
        <v>332</v>
      </c>
      <c r="E127" s="20" t="s">
        <v>333</v>
      </c>
      <c r="F127" s="20">
        <v>1</v>
      </c>
      <c r="G127" s="20" t="s">
        <v>351</v>
      </c>
      <c r="H127" s="20" t="s">
        <v>352</v>
      </c>
      <c r="I127" s="20">
        <v>1</v>
      </c>
      <c r="J127" s="20" t="s">
        <v>1961</v>
      </c>
      <c r="K127" s="20" t="s">
        <v>358</v>
      </c>
      <c r="L127" s="20" t="s">
        <v>359</v>
      </c>
      <c r="M127" s="20" t="s">
        <v>44</v>
      </c>
      <c r="N127" s="20">
        <v>3017</v>
      </c>
      <c r="O127" s="20">
        <v>6000</v>
      </c>
      <c r="P127" s="20" t="s">
        <v>313</v>
      </c>
      <c r="Q127" s="19">
        <f>+VLOOKUP(K127,Responsables!$A:$C,3,TRUE)</f>
        <v>711</v>
      </c>
      <c r="R127" s="19" t="str">
        <f>+VLOOKUP(K127,Responsables!$A:$C,2,TRUE)</f>
        <v>Secretaría de Educación</v>
      </c>
      <c r="S127" s="20" t="s">
        <v>51</v>
      </c>
      <c r="T127" s="20" t="s">
        <v>47</v>
      </c>
      <c r="U127" s="20">
        <f>+VLOOKUP(K127,Programación!$A:$F,3,FALSE)</f>
        <v>3200</v>
      </c>
      <c r="V127" s="20">
        <f>+VLOOKUP(K127,Programación!$A:$F,4,FALSE)</f>
        <v>4500</v>
      </c>
      <c r="W127" s="20">
        <f>+VLOOKUP(K127,Programación!$A:$F,5,FALSE)</f>
        <v>5500</v>
      </c>
      <c r="X127" s="20">
        <f>+VLOOKUP(K127,Programación!$A:$F,6,FALSE)</f>
        <v>6000</v>
      </c>
      <c r="Y127" s="20">
        <v>3926</v>
      </c>
      <c r="Z127" s="20">
        <f>+VLOOKUP(K127,Seguimiento!$A:$C,3,FALSE)</f>
        <v>2376</v>
      </c>
      <c r="AA127" s="23">
        <v>0</v>
      </c>
      <c r="AB127" s="22">
        <v>0</v>
      </c>
      <c r="AC127" s="20">
        <v>0.65433333333333299</v>
      </c>
      <c r="AD127" s="20">
        <f>+VLOOKUP(K127,Seguimiento!$A:$J,5,FALSE)</f>
        <v>0.39600000000000002</v>
      </c>
      <c r="AE127" s="22">
        <v>0</v>
      </c>
      <c r="AF127" s="22">
        <v>0</v>
      </c>
      <c r="AG127" s="20">
        <v>1.2268749999999999</v>
      </c>
      <c r="AH127" s="20">
        <f>+VLOOKUP(K127,Seguimiento!$A:$J,6,FALSE)</f>
        <v>0.52800000000000002</v>
      </c>
      <c r="AI127" s="23">
        <v>0</v>
      </c>
      <c r="AJ127" s="23">
        <v>0</v>
      </c>
      <c r="AK127" s="23">
        <v>0</v>
      </c>
      <c r="AL127" s="20" t="str">
        <f>+VLOOKUP(K127,Seguimiento!$A:$J,7,FALSE)</f>
        <v>Fuente: Sistema de Información Buen comienzo corte mayo de 2021</v>
      </c>
      <c r="AM127" s="20">
        <f t="shared" si="1"/>
        <v>0.39600000000000002</v>
      </c>
      <c r="AN127" s="22">
        <v>1.4422558912974752E-3</v>
      </c>
      <c r="AO127" s="22">
        <v>0</v>
      </c>
      <c r="AP127" s="22">
        <v>0</v>
      </c>
      <c r="AQ127" s="41">
        <f>+VLOOKUP(K127,Seguimiento!$A:$J,9,FALSE)</f>
        <v>9.4371600000000004E-4</v>
      </c>
      <c r="AR127" s="40">
        <f>+VLOOKUP(K127,Seguimiento!$A:$J,10,FALSE)</f>
        <v>3</v>
      </c>
      <c r="AS127" s="20">
        <v>3926</v>
      </c>
      <c r="AT127" s="40">
        <f>+VLOOKUP(K127,Seguimiento!$A:$J,4,FALSE)</f>
        <v>2376</v>
      </c>
      <c r="AU127" s="22">
        <v>0</v>
      </c>
      <c r="AV127" s="22">
        <v>0</v>
      </c>
    </row>
    <row r="128" spans="1:48" x14ac:dyDescent="0.2">
      <c r="A128" s="20">
        <v>2</v>
      </c>
      <c r="B128" s="20" t="s">
        <v>331</v>
      </c>
      <c r="C128" s="20">
        <v>1</v>
      </c>
      <c r="D128" s="20" t="s">
        <v>332</v>
      </c>
      <c r="E128" s="20" t="s">
        <v>333</v>
      </c>
      <c r="F128" s="20"/>
      <c r="G128" s="20"/>
      <c r="H128" s="20"/>
      <c r="I128" s="20">
        <v>3</v>
      </c>
      <c r="J128" s="20" t="s">
        <v>1960</v>
      </c>
      <c r="K128" s="20" t="s">
        <v>347</v>
      </c>
      <c r="L128" s="20" t="s">
        <v>355</v>
      </c>
      <c r="M128" s="20" t="s">
        <v>50</v>
      </c>
      <c r="N128" s="20">
        <v>31</v>
      </c>
      <c r="O128" s="20">
        <v>5</v>
      </c>
      <c r="P128" s="20" t="s">
        <v>313</v>
      </c>
      <c r="Q128" s="19">
        <f>+VLOOKUP(K128,Responsables!$A:$C,3,TRUE)</f>
        <v>711</v>
      </c>
      <c r="R128" s="19" t="str">
        <f>+VLOOKUP(K128,Responsables!$A:$C,2,TRUE)</f>
        <v>Secretaría de Educación</v>
      </c>
      <c r="S128" s="20" t="s">
        <v>51</v>
      </c>
      <c r="T128" s="20" t="s">
        <v>356</v>
      </c>
      <c r="U128" s="20">
        <f>+VLOOKUP(K128,Programación!$A:$F,3,FALSE)</f>
        <v>31</v>
      </c>
      <c r="V128" s="20">
        <f>+VLOOKUP(K128,Programación!$A:$F,4,FALSE)</f>
        <v>25</v>
      </c>
      <c r="W128" s="20">
        <f>+VLOOKUP(K128,Programación!$A:$F,5,FALSE)</f>
        <v>15</v>
      </c>
      <c r="X128" s="20">
        <f>+VLOOKUP(K128,Programación!$A:$F,6,FALSE)</f>
        <v>5</v>
      </c>
      <c r="Y128" s="20">
        <v>31</v>
      </c>
      <c r="Z128" s="20">
        <f>+VLOOKUP(K128,Seguimiento!$A:$C,3,FALSE)</f>
        <v>33</v>
      </c>
      <c r="AA128" s="23">
        <v>0</v>
      </c>
      <c r="AB128" s="22">
        <v>0</v>
      </c>
      <c r="AC128" s="20">
        <v>0</v>
      </c>
      <c r="AD128" s="20">
        <f>+VLOOKUP(K128,Seguimiento!$A:$J,5,FALSE)</f>
        <v>0</v>
      </c>
      <c r="AE128" s="24">
        <v>0</v>
      </c>
      <c r="AF128" s="22">
        <v>0</v>
      </c>
      <c r="AG128" s="20">
        <v>1</v>
      </c>
      <c r="AH128" s="20">
        <f>+VLOOKUP(K128,Seguimiento!$A:$J,6,FALSE)</f>
        <v>0</v>
      </c>
      <c r="AI128" s="23">
        <v>0</v>
      </c>
      <c r="AJ128" s="23">
        <v>0</v>
      </c>
      <c r="AK128" s="23">
        <v>0</v>
      </c>
      <c r="AL128" s="20" t="str">
        <f>+VLOOKUP(K128,Seguimiento!$A:$J,7,FALSE)</f>
        <v>Se realiza el debido acompañamiento a los niños y niñas de 0-5 años del Programa Buen Comienzo con riesgo de malnutrición por déficit. Fuente: Sistema de Información Buen Comienzo corte 31 de mayo y Cuéntame ICBF 7 mayo. Datos preliminares</v>
      </c>
      <c r="AM128" s="20">
        <f t="shared" si="1"/>
        <v>0</v>
      </c>
      <c r="AN128" s="22">
        <v>0</v>
      </c>
      <c r="AO128" s="22">
        <v>0</v>
      </c>
      <c r="AP128" s="22">
        <v>0</v>
      </c>
      <c r="AQ128" s="41">
        <f>+VLOOKUP(K128,Seguimiento!$A:$J,9,FALSE)</f>
        <v>0</v>
      </c>
      <c r="AR128" s="40">
        <f>+VLOOKUP(K128,Seguimiento!$A:$J,10,FALSE)</f>
        <v>1</v>
      </c>
      <c r="AS128" s="20">
        <v>31</v>
      </c>
      <c r="AT128" s="40">
        <f>+VLOOKUP(K128,Seguimiento!$A:$J,4,FALSE)</f>
        <v>33</v>
      </c>
      <c r="AU128" s="22">
        <v>0</v>
      </c>
      <c r="AV128" s="22">
        <v>0</v>
      </c>
    </row>
    <row r="129" spans="1:48" x14ac:dyDescent="0.2">
      <c r="A129" s="20">
        <v>2</v>
      </c>
      <c r="B129" s="20" t="s">
        <v>331</v>
      </c>
      <c r="C129" s="20">
        <v>1</v>
      </c>
      <c r="D129" s="20" t="s">
        <v>332</v>
      </c>
      <c r="E129" s="20" t="s">
        <v>333</v>
      </c>
      <c r="F129" s="20">
        <v>1</v>
      </c>
      <c r="G129" s="20" t="s">
        <v>351</v>
      </c>
      <c r="H129" s="20" t="s">
        <v>352</v>
      </c>
      <c r="I129" s="20">
        <v>2</v>
      </c>
      <c r="J129" s="20" t="s">
        <v>1961</v>
      </c>
      <c r="K129" s="20" t="s">
        <v>353</v>
      </c>
      <c r="L129" s="20" t="s">
        <v>354</v>
      </c>
      <c r="M129" s="20" t="s">
        <v>44</v>
      </c>
      <c r="N129" s="20">
        <v>12488</v>
      </c>
      <c r="O129" s="20">
        <v>13000</v>
      </c>
      <c r="P129" s="20" t="s">
        <v>313</v>
      </c>
      <c r="Q129" s="19">
        <f>+VLOOKUP(K129,Responsables!$A:$C,3,TRUE)</f>
        <v>711</v>
      </c>
      <c r="R129" s="19" t="str">
        <f>+VLOOKUP(K129,Responsables!$A:$C,2,TRUE)</f>
        <v>Secretaría de Educación</v>
      </c>
      <c r="S129" s="20" t="s">
        <v>51</v>
      </c>
      <c r="T129" s="20" t="s">
        <v>47</v>
      </c>
      <c r="U129" s="20">
        <f>+VLOOKUP(K129,Programación!$A:$F,3,FALSE)</f>
        <v>12500</v>
      </c>
      <c r="V129" s="20">
        <f>+VLOOKUP(K129,Programación!$A:$F,4,FALSE)</f>
        <v>12000</v>
      </c>
      <c r="W129" s="20">
        <f>+VLOOKUP(K129,Programación!$A:$F,5,FALSE)</f>
        <v>12900</v>
      </c>
      <c r="X129" s="20">
        <f>+VLOOKUP(K129,Programación!$A:$F,6,FALSE)</f>
        <v>13000</v>
      </c>
      <c r="Y129" s="20">
        <v>7011</v>
      </c>
      <c r="Z129" s="20">
        <f>+VLOOKUP(K129,Seguimiento!$A:$C,3,FALSE)</f>
        <v>5670</v>
      </c>
      <c r="AA129" s="23">
        <v>0</v>
      </c>
      <c r="AB129" s="22">
        <v>0</v>
      </c>
      <c r="AC129" s="20">
        <v>0.53930769230769204</v>
      </c>
      <c r="AD129" s="20">
        <f>+VLOOKUP(K129,Seguimiento!$A:$J,5,FALSE)</f>
        <v>0.43615384600000001</v>
      </c>
      <c r="AE129" s="22">
        <v>0</v>
      </c>
      <c r="AF129" s="22">
        <v>0</v>
      </c>
      <c r="AG129" s="20">
        <v>0.56088000000000005</v>
      </c>
      <c r="AH129" s="20">
        <f>+VLOOKUP(K129,Seguimiento!$A:$J,6,FALSE)</f>
        <v>0.47249999999999998</v>
      </c>
      <c r="AI129" s="23">
        <v>0</v>
      </c>
      <c r="AJ129" s="23">
        <v>0</v>
      </c>
      <c r="AK129" s="23">
        <v>0</v>
      </c>
      <c r="AL129" s="20" t="str">
        <f>+VLOOKUP(K129,Seguimiento!$A:$J,7,FALSE)</f>
        <v>Fuente: Sistema de Información Buen Comienzo y Cuentame ICBF corte Junio 2021.</v>
      </c>
      <c r="AM129" s="20">
        <f t="shared" si="1"/>
        <v>0.43615384600000001</v>
      </c>
      <c r="AN129" s="22">
        <v>1.4422558912974752E-3</v>
      </c>
      <c r="AO129" s="22">
        <v>0</v>
      </c>
      <c r="AP129" s="22">
        <v>0</v>
      </c>
      <c r="AQ129" s="41">
        <f>+VLOOKUP(K129,Seguimiento!$A:$J,9,FALSE)</f>
        <v>7.7782000000000003E-4</v>
      </c>
      <c r="AR129" s="40">
        <f>+VLOOKUP(K129,Seguimiento!$A:$J,10,FALSE)</f>
        <v>3</v>
      </c>
      <c r="AS129" s="20">
        <v>7011</v>
      </c>
      <c r="AT129" s="40">
        <f>+VLOOKUP(K129,Seguimiento!$A:$J,4,FALSE)</f>
        <v>5670</v>
      </c>
      <c r="AU129" s="22">
        <v>0</v>
      </c>
      <c r="AV129" s="22">
        <v>0</v>
      </c>
    </row>
    <row r="130" spans="1:48" x14ac:dyDescent="0.2">
      <c r="A130" s="20">
        <v>2</v>
      </c>
      <c r="B130" s="20" t="s">
        <v>331</v>
      </c>
      <c r="C130" s="20">
        <v>1</v>
      </c>
      <c r="D130" s="20" t="s">
        <v>332</v>
      </c>
      <c r="E130" s="20" t="s">
        <v>333</v>
      </c>
      <c r="F130" s="20"/>
      <c r="G130" s="20"/>
      <c r="H130" s="20"/>
      <c r="I130" s="20">
        <v>2</v>
      </c>
      <c r="J130" s="20" t="s">
        <v>1960</v>
      </c>
      <c r="K130" s="20" t="s">
        <v>334</v>
      </c>
      <c r="L130" s="20" t="s">
        <v>335</v>
      </c>
      <c r="M130" s="20" t="s">
        <v>50</v>
      </c>
      <c r="N130" s="20">
        <v>71</v>
      </c>
      <c r="O130" s="20">
        <v>92</v>
      </c>
      <c r="P130" s="20" t="s">
        <v>313</v>
      </c>
      <c r="Q130" s="19">
        <f>+VLOOKUP(K130,Responsables!$A:$C,3,TRUE)</f>
        <v>711</v>
      </c>
      <c r="R130" s="19" t="str">
        <f>+VLOOKUP(K130,Responsables!$A:$C,2,TRUE)</f>
        <v>Secretaría de Educación</v>
      </c>
      <c r="S130" s="20" t="s">
        <v>51</v>
      </c>
      <c r="T130" s="20" t="s">
        <v>47</v>
      </c>
      <c r="U130" s="20">
        <f>+VLOOKUP(K130,Programación!$A:$F,3,FALSE)</f>
        <v>71</v>
      </c>
      <c r="V130" s="20">
        <f>+VLOOKUP(K130,Programación!$A:$F,4,FALSE)</f>
        <v>78</v>
      </c>
      <c r="W130" s="20">
        <f>+VLOOKUP(K130,Programación!$A:$F,5,FALSE)</f>
        <v>83</v>
      </c>
      <c r="X130" s="20">
        <f>+VLOOKUP(K130,Programación!$A:$F,6,FALSE)</f>
        <v>92</v>
      </c>
      <c r="Y130" s="20">
        <v>71</v>
      </c>
      <c r="Z130" s="20">
        <f>+VLOOKUP(K130,Seguimiento!$A:$C,3,FALSE)</f>
        <v>75.8</v>
      </c>
      <c r="AA130" s="23">
        <v>0</v>
      </c>
      <c r="AB130" s="22">
        <v>0</v>
      </c>
      <c r="AC130" s="20">
        <v>0.77173913043478304</v>
      </c>
      <c r="AD130" s="20">
        <f>+VLOOKUP(K130,Seguimiento!$A:$J,5,FALSE)</f>
        <v>0.82391304300000001</v>
      </c>
      <c r="AE130" s="24">
        <v>0</v>
      </c>
      <c r="AF130" s="22">
        <v>0</v>
      </c>
      <c r="AG130" s="20">
        <v>1</v>
      </c>
      <c r="AH130" s="20">
        <f>+VLOOKUP(K130,Seguimiento!$A:$J,6,FALSE)</f>
        <v>0.97179487200000003</v>
      </c>
      <c r="AI130" s="23">
        <v>0</v>
      </c>
      <c r="AJ130" s="23">
        <v>0</v>
      </c>
      <c r="AK130" s="23">
        <v>0</v>
      </c>
      <c r="AL130" s="20" t="str">
        <f>+VLOOKUP(K130,Seguimiento!$A:$J,7,FALSE)</f>
        <v>Se calcula con la informacion del SISBEN definitivo año 2021, se realiza el cálculo en enero de 2022.  Se consigna logro de la vigencia 2020</v>
      </c>
      <c r="AM130" s="20">
        <f t="shared" si="1"/>
        <v>0.82391304300000001</v>
      </c>
      <c r="AN130" s="22">
        <v>0</v>
      </c>
      <c r="AO130" s="22">
        <v>0</v>
      </c>
      <c r="AP130" s="22">
        <v>0</v>
      </c>
      <c r="AQ130" s="41">
        <f>+VLOOKUP(K130,Seguimiento!$A:$J,9,FALSE)</f>
        <v>0</v>
      </c>
      <c r="AR130" s="40">
        <f>+VLOOKUP(K130,Seguimiento!$A:$J,10,FALSE)</f>
        <v>3</v>
      </c>
      <c r="AS130" s="20">
        <v>71</v>
      </c>
      <c r="AT130" s="40">
        <f>+VLOOKUP(K130,Seguimiento!$A:$J,4,FALSE)</f>
        <v>75.8</v>
      </c>
      <c r="AU130" s="22">
        <v>0</v>
      </c>
      <c r="AV130" s="22">
        <v>0</v>
      </c>
    </row>
    <row r="131" spans="1:48" x14ac:dyDescent="0.2">
      <c r="A131" s="20">
        <v>2</v>
      </c>
      <c r="B131" s="20" t="s">
        <v>331</v>
      </c>
      <c r="C131" s="20">
        <v>1</v>
      </c>
      <c r="D131" s="20" t="s">
        <v>332</v>
      </c>
      <c r="E131" s="20" t="s">
        <v>333</v>
      </c>
      <c r="F131" s="20"/>
      <c r="G131" s="20"/>
      <c r="H131" s="20"/>
      <c r="I131" s="20">
        <v>1</v>
      </c>
      <c r="J131" s="20" t="s">
        <v>1960</v>
      </c>
      <c r="K131" s="20" t="s">
        <v>351</v>
      </c>
      <c r="L131" s="20" t="s">
        <v>357</v>
      </c>
      <c r="M131" s="20" t="s">
        <v>50</v>
      </c>
      <c r="N131" s="20">
        <v>46</v>
      </c>
      <c r="O131" s="20">
        <v>48</v>
      </c>
      <c r="P131" s="20" t="s">
        <v>313</v>
      </c>
      <c r="Q131" s="19">
        <f>+VLOOKUP(K131,Responsables!$A:$C,3,TRUE)</f>
        <v>711</v>
      </c>
      <c r="R131" s="19" t="str">
        <f>+VLOOKUP(K131,Responsables!$A:$C,2,TRUE)</f>
        <v>Secretaría de Educación</v>
      </c>
      <c r="S131" s="20" t="s">
        <v>51</v>
      </c>
      <c r="T131" s="20" t="s">
        <v>47</v>
      </c>
      <c r="U131" s="20">
        <f>+VLOOKUP(K131,Programación!$A:$F,3,FALSE)</f>
        <v>46</v>
      </c>
      <c r="V131" s="20">
        <f>+VLOOKUP(K131,Programación!$A:$F,4,FALSE)</f>
        <v>46.5</v>
      </c>
      <c r="W131" s="20">
        <f>+VLOOKUP(K131,Programación!$A:$F,5,FALSE)</f>
        <v>47</v>
      </c>
      <c r="X131" s="20">
        <f>+VLOOKUP(K131,Programación!$A:$F,6,FALSE)</f>
        <v>3</v>
      </c>
      <c r="Y131" s="20">
        <v>46</v>
      </c>
      <c r="Z131" s="20">
        <f>+VLOOKUP(K131,Seguimiento!$A:$C,3,FALSE)</f>
        <v>24.4</v>
      </c>
      <c r="AA131" s="23">
        <v>0</v>
      </c>
      <c r="AB131" s="22">
        <v>0</v>
      </c>
      <c r="AC131" s="20">
        <v>0.95833333333333304</v>
      </c>
      <c r="AD131" s="20">
        <f>+VLOOKUP(K131,Seguimiento!$A:$J,5,FALSE)</f>
        <v>0.50833333300000005</v>
      </c>
      <c r="AE131" s="24">
        <v>0</v>
      </c>
      <c r="AF131" s="22">
        <v>0</v>
      </c>
      <c r="AG131" s="20">
        <v>1</v>
      </c>
      <c r="AH131" s="20">
        <f>+VLOOKUP(K131,Seguimiento!$A:$J,6,FALSE)</f>
        <v>0.52473118299999999</v>
      </c>
      <c r="AI131" s="23">
        <v>0</v>
      </c>
      <c r="AJ131" s="23">
        <v>0</v>
      </c>
      <c r="AK131" s="23">
        <v>0</v>
      </c>
      <c r="AL131" s="20" t="str">
        <f>+VLOOKUP(K131,Seguimiento!$A:$J,7,FALSE)</f>
        <v>Se calcula con la informacion definitiva de embarazos de la ciudad año 2021 que seran entregadas en el mes de enero de 2022.  Se consigna logro de la vigencia 2020</v>
      </c>
      <c r="AM131" s="20">
        <f t="shared" ref="AM131:AM194" si="2">+AD131</f>
        <v>0.50833333300000005</v>
      </c>
      <c r="AN131" s="22">
        <v>0</v>
      </c>
      <c r="AO131" s="22">
        <v>0</v>
      </c>
      <c r="AP131" s="22">
        <v>0</v>
      </c>
      <c r="AQ131" s="41">
        <f>+VLOOKUP(K131,Seguimiento!$A:$J,9,FALSE)</f>
        <v>0</v>
      </c>
      <c r="AR131" s="40">
        <f>+VLOOKUP(K131,Seguimiento!$A:$J,10,FALSE)</f>
        <v>3</v>
      </c>
      <c r="AS131" s="20">
        <v>46</v>
      </c>
      <c r="AT131" s="40">
        <f>+VLOOKUP(K131,Seguimiento!$A:$J,4,FALSE)</f>
        <v>24.4</v>
      </c>
      <c r="AU131" s="22">
        <v>0</v>
      </c>
      <c r="AV131" s="22">
        <v>0</v>
      </c>
    </row>
    <row r="132" spans="1:48" x14ac:dyDescent="0.2">
      <c r="A132" s="20">
        <v>2</v>
      </c>
      <c r="B132" s="20" t="s">
        <v>331</v>
      </c>
      <c r="C132" s="20">
        <v>1</v>
      </c>
      <c r="D132" s="20" t="s">
        <v>332</v>
      </c>
      <c r="E132" s="20" t="s">
        <v>333</v>
      </c>
      <c r="F132" s="20">
        <v>3</v>
      </c>
      <c r="G132" s="20" t="s">
        <v>347</v>
      </c>
      <c r="H132" s="20" t="s">
        <v>348</v>
      </c>
      <c r="I132" s="20">
        <v>1</v>
      </c>
      <c r="J132" s="20" t="s">
        <v>1961</v>
      </c>
      <c r="K132" s="20" t="s">
        <v>349</v>
      </c>
      <c r="L132" s="20" t="s">
        <v>350</v>
      </c>
      <c r="M132" s="20" t="s">
        <v>44</v>
      </c>
      <c r="N132" s="20">
        <v>-1</v>
      </c>
      <c r="O132" s="20">
        <v>33000</v>
      </c>
      <c r="P132" s="20" t="s">
        <v>313</v>
      </c>
      <c r="Q132" s="19">
        <f>+VLOOKUP(K132,Responsables!$A:$C,3,TRUE)</f>
        <v>711</v>
      </c>
      <c r="R132" s="19" t="str">
        <f>+VLOOKUP(K132,Responsables!$A:$C,2,TRUE)</f>
        <v>Secretaría de Educación</v>
      </c>
      <c r="S132" s="20" t="s">
        <v>51</v>
      </c>
      <c r="T132" s="20" t="s">
        <v>47</v>
      </c>
      <c r="U132" s="20">
        <f>+VLOOKUP(K132,Programación!$A:$F,3,FALSE)</f>
        <v>0</v>
      </c>
      <c r="V132" s="20">
        <f>+VLOOKUP(K132,Programación!$A:$F,4,FALSE)</f>
        <v>15000</v>
      </c>
      <c r="W132" s="20">
        <f>+VLOOKUP(K132,Programación!$A:$F,5,FALSE)</f>
        <v>25000</v>
      </c>
      <c r="X132" s="20">
        <f>+VLOOKUP(K132,Programación!$A:$F,6,FALSE)</f>
        <v>33000</v>
      </c>
      <c r="Y132" s="20">
        <v>0</v>
      </c>
      <c r="Z132" s="20">
        <f>+VLOOKUP(K132,Seguimiento!$A:$C,3,FALSE)</f>
        <v>8579</v>
      </c>
      <c r="AA132" s="23">
        <v>0</v>
      </c>
      <c r="AB132" s="22">
        <v>0</v>
      </c>
      <c r="AC132" s="20">
        <v>0</v>
      </c>
      <c r="AD132" s="20">
        <f>+VLOOKUP(K132,Seguimiento!$A:$J,5,FALSE)</f>
        <v>0.259969697</v>
      </c>
      <c r="AE132" s="22">
        <v>0</v>
      </c>
      <c r="AF132" s="22">
        <v>0</v>
      </c>
      <c r="AG132" s="20">
        <v>-1</v>
      </c>
      <c r="AH132" s="20">
        <f>+VLOOKUP(K132,Seguimiento!$A:$J,6,FALSE)</f>
        <v>0.57193333300000004</v>
      </c>
      <c r="AI132" s="23">
        <v>0</v>
      </c>
      <c r="AJ132" s="23">
        <v>0</v>
      </c>
      <c r="AK132" s="23">
        <v>0</v>
      </c>
      <c r="AL132" s="20" t="str">
        <f>+VLOOKUP(K132,Seguimiento!$A:$J,7,FALSE)</f>
        <v>Fuente: Sistema de Información Buen Comienzo, población con tamizajes antropométricos mayo de 2021</v>
      </c>
      <c r="AM132" s="20">
        <f t="shared" si="2"/>
        <v>0.259969697</v>
      </c>
      <c r="AN132" s="22">
        <v>6.0403621303370229E-3</v>
      </c>
      <c r="AO132" s="22">
        <v>0</v>
      </c>
      <c r="AP132" s="22">
        <v>0</v>
      </c>
      <c r="AQ132" s="41">
        <f>+VLOOKUP(K132,Seguimiento!$A:$J,9,FALSE)</f>
        <v>0</v>
      </c>
      <c r="AR132" s="40">
        <f>+VLOOKUP(K132,Seguimiento!$A:$J,10,FALSE)</f>
        <v>2</v>
      </c>
      <c r="AS132" s="20">
        <v>0</v>
      </c>
      <c r="AT132" s="40">
        <f>+VLOOKUP(K132,Seguimiento!$A:$J,4,FALSE)</f>
        <v>8579</v>
      </c>
      <c r="AU132" s="22">
        <v>0</v>
      </c>
      <c r="AV132" s="22">
        <v>0</v>
      </c>
    </row>
    <row r="133" spans="1:48" x14ac:dyDescent="0.2">
      <c r="A133" s="20">
        <v>2</v>
      </c>
      <c r="B133" s="20" t="s">
        <v>331</v>
      </c>
      <c r="C133" s="20">
        <v>1</v>
      </c>
      <c r="D133" s="20" t="s">
        <v>332</v>
      </c>
      <c r="E133" s="20" t="s">
        <v>333</v>
      </c>
      <c r="F133" s="20"/>
      <c r="G133" s="20"/>
      <c r="H133" s="20"/>
      <c r="I133" s="20">
        <v>4</v>
      </c>
      <c r="J133" s="20" t="s">
        <v>1960</v>
      </c>
      <c r="K133" s="20" t="s">
        <v>360</v>
      </c>
      <c r="L133" s="20" t="s">
        <v>361</v>
      </c>
      <c r="M133" s="20" t="s">
        <v>50</v>
      </c>
      <c r="N133" s="20">
        <v>86.1</v>
      </c>
      <c r="O133" s="20">
        <v>94</v>
      </c>
      <c r="P133" s="20" t="s">
        <v>313</v>
      </c>
      <c r="Q133" s="19">
        <f>+VLOOKUP(K133,Responsables!$A:$C,3,TRUE)</f>
        <v>711</v>
      </c>
      <c r="R133" s="19" t="str">
        <f>+VLOOKUP(K133,Responsables!$A:$C,2,TRUE)</f>
        <v>Secretaría de Educación</v>
      </c>
      <c r="S133" s="20" t="s">
        <v>51</v>
      </c>
      <c r="T133" s="20" t="s">
        <v>47</v>
      </c>
      <c r="U133" s="20">
        <f>+VLOOKUP(K133,Programación!$A:$F,3,FALSE)</f>
        <v>88</v>
      </c>
      <c r="V133" s="20">
        <f>+VLOOKUP(K133,Programación!$A:$F,4,FALSE)</f>
        <v>90</v>
      </c>
      <c r="W133" s="20">
        <f>+VLOOKUP(K133,Programación!$A:$F,5,FALSE)</f>
        <v>92</v>
      </c>
      <c r="X133" s="20">
        <f>+VLOOKUP(K133,Programación!$A:$F,6,FALSE)</f>
        <v>94</v>
      </c>
      <c r="Y133" s="20">
        <v>86.1</v>
      </c>
      <c r="Z133" s="20">
        <f>+VLOOKUP(K133,Seguimiento!$A:$C,3,FALSE)</f>
        <v>86.5</v>
      </c>
      <c r="AA133" s="23">
        <v>0</v>
      </c>
      <c r="AB133" s="22">
        <v>0</v>
      </c>
      <c r="AC133" s="20">
        <v>0.91595744680851099</v>
      </c>
      <c r="AD133" s="20">
        <f>+VLOOKUP(K133,Seguimiento!$A:$J,5,FALSE)</f>
        <v>0.92021276600000002</v>
      </c>
      <c r="AE133" s="24">
        <v>0</v>
      </c>
      <c r="AF133" s="22">
        <v>0</v>
      </c>
      <c r="AG133" s="20">
        <v>0.97840909090909101</v>
      </c>
      <c r="AH133" s="20">
        <f>+VLOOKUP(K133,Seguimiento!$A:$J,6,FALSE)</f>
        <v>0.96111111100000002</v>
      </c>
      <c r="AI133" s="23">
        <v>0</v>
      </c>
      <c r="AJ133" s="23">
        <v>0</v>
      </c>
      <c r="AK133" s="23">
        <v>0</v>
      </c>
      <c r="AL133" s="20" t="str">
        <f>+VLOOKUP(K133,Seguimiento!$A:$J,7,FALSE)</f>
        <v>Se realizan cálculos con la base de matrícula definitiva del año 2021 suministrada por el MEN en durante el mes de marzo de 2022.  Se consigna logro de la vigencia 2020</v>
      </c>
      <c r="AM133" s="20">
        <f t="shared" si="2"/>
        <v>0.92021276600000002</v>
      </c>
      <c r="AN133" s="22">
        <v>0</v>
      </c>
      <c r="AO133" s="22">
        <v>0</v>
      </c>
      <c r="AP133" s="22">
        <v>0</v>
      </c>
      <c r="AQ133" s="41">
        <f>+VLOOKUP(K133,Seguimiento!$A:$J,9,FALSE)</f>
        <v>0</v>
      </c>
      <c r="AR133" s="40">
        <f>+VLOOKUP(K133,Seguimiento!$A:$J,10,FALSE)</f>
        <v>3</v>
      </c>
      <c r="AS133" s="20">
        <v>86.1</v>
      </c>
      <c r="AT133" s="40">
        <f>+VLOOKUP(K133,Seguimiento!$A:$J,4,FALSE)</f>
        <v>86.5</v>
      </c>
      <c r="AU133" s="22">
        <v>0</v>
      </c>
      <c r="AV133" s="22">
        <v>0</v>
      </c>
    </row>
    <row r="134" spans="1:48" x14ac:dyDescent="0.2">
      <c r="A134" s="20">
        <v>2</v>
      </c>
      <c r="B134" s="20" t="s">
        <v>331</v>
      </c>
      <c r="C134" s="20">
        <v>2</v>
      </c>
      <c r="D134" s="20" t="s">
        <v>362</v>
      </c>
      <c r="E134" s="20" t="s">
        <v>363</v>
      </c>
      <c r="F134" s="20">
        <v>2</v>
      </c>
      <c r="G134" s="20" t="s">
        <v>366</v>
      </c>
      <c r="H134" s="20" t="s">
        <v>367</v>
      </c>
      <c r="I134" s="20">
        <v>5</v>
      </c>
      <c r="J134" s="20" t="s">
        <v>1961</v>
      </c>
      <c r="K134" s="20" t="s">
        <v>390</v>
      </c>
      <c r="L134" s="20" t="s">
        <v>391</v>
      </c>
      <c r="M134" s="20" t="s">
        <v>44</v>
      </c>
      <c r="N134" s="20">
        <v>12141</v>
      </c>
      <c r="O134" s="20">
        <v>20000</v>
      </c>
      <c r="P134" s="20" t="s">
        <v>69</v>
      </c>
      <c r="Q134" s="19">
        <f>+VLOOKUP(K134,Responsables!$A:$C,3,TRUE)</f>
        <v>915</v>
      </c>
      <c r="R134" s="19" t="str">
        <f>+VLOOKUP(K134,Responsables!$A:$C,2,TRUE)</f>
        <v>Sapiencia</v>
      </c>
      <c r="S134" s="20" t="s">
        <v>46</v>
      </c>
      <c r="T134" s="20" t="s">
        <v>47</v>
      </c>
      <c r="U134" s="20">
        <f>+VLOOKUP(K134,Programación!$A:$F,3,FALSE)</f>
        <v>2000</v>
      </c>
      <c r="V134" s="20">
        <f>+VLOOKUP(K134,Programación!$A:$F,4,FALSE)</f>
        <v>5600</v>
      </c>
      <c r="W134" s="20">
        <f>+VLOOKUP(K134,Programación!$A:$F,5,FALSE)</f>
        <v>6100</v>
      </c>
      <c r="X134" s="20">
        <f>+VLOOKUP(K134,Programación!$A:$F,6,FALSE)</f>
        <v>6300</v>
      </c>
      <c r="Y134" s="20">
        <v>4429</v>
      </c>
      <c r="Z134" s="20">
        <f>+VLOOKUP(K134,Seguimiento!$A:$C,3,FALSE)</f>
        <v>1431</v>
      </c>
      <c r="AA134" s="23">
        <v>0</v>
      </c>
      <c r="AB134" s="22">
        <v>0</v>
      </c>
      <c r="AC134" s="20">
        <v>0.22145000000000001</v>
      </c>
      <c r="AD134" s="20">
        <f>+VLOOKUP(K134,Seguimiento!$A:$J,5,FALSE)</f>
        <v>0.29299999999999998</v>
      </c>
      <c r="AE134" s="22">
        <v>0</v>
      </c>
      <c r="AF134" s="22">
        <v>0</v>
      </c>
      <c r="AG134" s="20">
        <v>2.2145000000000001</v>
      </c>
      <c r="AH134" s="20">
        <f>+VLOOKUP(K134,Seguimiento!$A:$J,6,FALSE)</f>
        <v>0.25553571400000002</v>
      </c>
      <c r="AI134" s="23">
        <v>0</v>
      </c>
      <c r="AJ134" s="23">
        <v>0</v>
      </c>
      <c r="AK134" s="23">
        <v>0</v>
      </c>
      <c r="AL134" s="20" t="str">
        <f>+VLOOKUP(K134,Seguimiento!$A:$J,7,FALSE)</f>
        <v>A la fecha, se han beneficiado 1.431 estudiantes por las estrategias de permanencia enfocadas en el acompañamiento a beneficiarios de becas tecnologías.</v>
      </c>
      <c r="AM134" s="20">
        <f t="shared" si="2"/>
        <v>0.29299999999999998</v>
      </c>
      <c r="AN134" s="22">
        <v>7.4677117717447553E-4</v>
      </c>
      <c r="AO134" s="22">
        <v>0</v>
      </c>
      <c r="AP134" s="22">
        <v>0</v>
      </c>
      <c r="AQ134" s="41">
        <f>+VLOOKUP(K134,Seguimiento!$A:$J,9,FALSE)</f>
        <v>1.65372E-4</v>
      </c>
      <c r="AR134" s="40">
        <f>+VLOOKUP(K134,Seguimiento!$A:$J,10,FALSE)</f>
        <v>2</v>
      </c>
      <c r="AS134" s="20">
        <v>4429</v>
      </c>
      <c r="AT134" s="40">
        <f>+VLOOKUP(K134,Seguimiento!$A:$J,4,FALSE)</f>
        <v>5860</v>
      </c>
      <c r="AU134" s="22">
        <v>0</v>
      </c>
      <c r="AV134" s="22">
        <v>0</v>
      </c>
    </row>
    <row r="135" spans="1:48" x14ac:dyDescent="0.2">
      <c r="A135" s="20">
        <v>2</v>
      </c>
      <c r="B135" s="20" t="s">
        <v>331</v>
      </c>
      <c r="C135" s="20">
        <v>2</v>
      </c>
      <c r="D135" s="20" t="s">
        <v>362</v>
      </c>
      <c r="E135" s="20" t="s">
        <v>363</v>
      </c>
      <c r="F135" s="20"/>
      <c r="G135" s="20"/>
      <c r="H135" s="20"/>
      <c r="I135" s="20">
        <v>7</v>
      </c>
      <c r="J135" s="20" t="s">
        <v>1960</v>
      </c>
      <c r="K135" s="20" t="s">
        <v>394</v>
      </c>
      <c r="L135" s="20" t="s">
        <v>395</v>
      </c>
      <c r="M135" s="20" t="s">
        <v>44</v>
      </c>
      <c r="N135" s="20">
        <v>43.5</v>
      </c>
      <c r="O135" s="20">
        <v>39.5</v>
      </c>
      <c r="P135" s="20" t="s">
        <v>313</v>
      </c>
      <c r="Q135" s="19">
        <f>+VLOOKUP(K135,Responsables!$A:$C,3,TRUE)</f>
        <v>711</v>
      </c>
      <c r="R135" s="19" t="str">
        <f>+VLOOKUP(K135,Responsables!$A:$C,2,TRUE)</f>
        <v>Secretaría de Educación</v>
      </c>
      <c r="S135" s="20" t="s">
        <v>51</v>
      </c>
      <c r="T135" s="20" t="s">
        <v>356</v>
      </c>
      <c r="U135" s="20">
        <f>+VLOOKUP(K135,Programación!$A:$F,3,FALSE)</f>
        <v>43</v>
      </c>
      <c r="V135" s="20">
        <f>+VLOOKUP(K135,Programación!$A:$F,4,FALSE)</f>
        <v>43.5</v>
      </c>
      <c r="W135" s="20">
        <f>+VLOOKUP(K135,Programación!$A:$F,5,FALSE)</f>
        <v>41</v>
      </c>
      <c r="X135" s="20">
        <f>+VLOOKUP(K135,Programación!$A:$F,6,FALSE)</f>
        <v>39.5</v>
      </c>
      <c r="Y135" s="20">
        <v>43.5</v>
      </c>
      <c r="Z135" s="20">
        <f>+VLOOKUP(K135,Seguimiento!$A:$C,3,FALSE)</f>
        <v>44.68</v>
      </c>
      <c r="AA135" s="23">
        <v>0</v>
      </c>
      <c r="AB135" s="22">
        <v>0</v>
      </c>
      <c r="AC135" s="20">
        <v>0</v>
      </c>
      <c r="AD135" s="20">
        <f>+VLOOKUP(K135,Seguimiento!$A:$J,5,FALSE)</f>
        <v>0</v>
      </c>
      <c r="AE135" s="24">
        <v>0</v>
      </c>
      <c r="AF135" s="22">
        <v>0</v>
      </c>
      <c r="AG135" s="20">
        <v>0</v>
      </c>
      <c r="AH135" s="20">
        <f>+VLOOKUP(K135,Seguimiento!$A:$J,6,FALSE)</f>
        <v>0</v>
      </c>
      <c r="AI135" s="23">
        <v>0</v>
      </c>
      <c r="AJ135" s="23">
        <v>0</v>
      </c>
      <c r="AK135" s="23">
        <v>0</v>
      </c>
      <c r="AL135" s="20" t="str">
        <f>+VLOOKUP(K135,Seguimiento!$A:$J,7,FALSE)</f>
        <v>Se calcula y reporta el dato de 2020. Fuente: ICFES, resultados por institución educativa en pruebas Saber 11</v>
      </c>
      <c r="AM135" s="20">
        <f t="shared" si="2"/>
        <v>0</v>
      </c>
      <c r="AN135" s="22">
        <v>0</v>
      </c>
      <c r="AO135" s="22">
        <v>0</v>
      </c>
      <c r="AP135" s="22">
        <v>0</v>
      </c>
      <c r="AQ135" s="41">
        <f>+VLOOKUP(K135,Seguimiento!$A:$J,9,FALSE)</f>
        <v>0</v>
      </c>
      <c r="AR135" s="40">
        <f>+VLOOKUP(K135,Seguimiento!$A:$J,10,FALSE)</f>
        <v>1</v>
      </c>
      <c r="AS135" s="20">
        <v>43.5</v>
      </c>
      <c r="AT135" s="40">
        <f>+VLOOKUP(K135,Seguimiento!$A:$J,4,FALSE)</f>
        <v>44.68</v>
      </c>
      <c r="AU135" s="22">
        <v>0</v>
      </c>
      <c r="AV135" s="22">
        <v>0</v>
      </c>
    </row>
    <row r="136" spans="1:48" x14ac:dyDescent="0.2">
      <c r="A136" s="20">
        <v>2</v>
      </c>
      <c r="B136" s="20" t="s">
        <v>331</v>
      </c>
      <c r="C136" s="20">
        <v>2</v>
      </c>
      <c r="D136" s="20" t="s">
        <v>362</v>
      </c>
      <c r="E136" s="20" t="s">
        <v>363</v>
      </c>
      <c r="F136" s="20">
        <v>2</v>
      </c>
      <c r="G136" s="20" t="s">
        <v>366</v>
      </c>
      <c r="H136" s="20" t="s">
        <v>367</v>
      </c>
      <c r="I136" s="20">
        <v>9</v>
      </c>
      <c r="J136" s="20" t="s">
        <v>1961</v>
      </c>
      <c r="K136" s="20" t="s">
        <v>379</v>
      </c>
      <c r="L136" s="20" t="s">
        <v>380</v>
      </c>
      <c r="M136" s="20" t="s">
        <v>50</v>
      </c>
      <c r="N136" s="20">
        <v>-1</v>
      </c>
      <c r="O136" s="20">
        <v>100</v>
      </c>
      <c r="P136" s="20" t="s">
        <v>313</v>
      </c>
      <c r="Q136" s="19">
        <f>+VLOOKUP(K136,Responsables!$A:$C,3,TRUE)</f>
        <v>711</v>
      </c>
      <c r="R136" s="19" t="str">
        <f>+VLOOKUP(K136,Responsables!$A:$C,2,TRUE)</f>
        <v>Secretaría de Educación</v>
      </c>
      <c r="S136" s="20" t="s">
        <v>70</v>
      </c>
      <c r="T136" s="20" t="s">
        <v>47</v>
      </c>
      <c r="U136" s="20">
        <f>+VLOOKUP(K136,Programación!$A:$F,3,FALSE)</f>
        <v>100</v>
      </c>
      <c r="V136" s="20">
        <f>+VLOOKUP(K136,Programación!$A:$F,4,FALSE)</f>
        <v>100</v>
      </c>
      <c r="W136" s="20">
        <f>+VLOOKUP(K136,Programación!$A:$F,5,FALSE)</f>
        <v>100</v>
      </c>
      <c r="X136" s="20">
        <f>+VLOOKUP(K136,Programación!$A:$F,6,FALSE)</f>
        <v>100</v>
      </c>
      <c r="Y136" s="20">
        <v>100</v>
      </c>
      <c r="Z136" s="20">
        <f>+VLOOKUP(K136,Seguimiento!$A:$C,3,FALSE)</f>
        <v>50</v>
      </c>
      <c r="AA136" s="23">
        <v>0</v>
      </c>
      <c r="AB136" s="22">
        <v>0</v>
      </c>
      <c r="AC136" s="20">
        <v>0.25</v>
      </c>
      <c r="AD136" s="20">
        <f>+VLOOKUP(K136,Seguimiento!$A:$J,5,FALSE)</f>
        <v>0.3125</v>
      </c>
      <c r="AE136" s="22">
        <v>0</v>
      </c>
      <c r="AF136" s="22">
        <v>0</v>
      </c>
      <c r="AG136" s="20">
        <v>1</v>
      </c>
      <c r="AH136" s="20">
        <f>+VLOOKUP(K136,Seguimiento!$A:$J,6,FALSE)</f>
        <v>0.25</v>
      </c>
      <c r="AI136" s="23">
        <v>0</v>
      </c>
      <c r="AJ136" s="23">
        <v>0</v>
      </c>
      <c r="AK136" s="23">
        <v>0</v>
      </c>
      <c r="AL136" s="20" t="str">
        <f>+VLOOKUP(K136,Seguimiento!$A:$J,7,FALSE)</f>
        <v>Se destaca dentro de sus logros el diseño y presentación de instrumento para el seguimiento al acceso y conectividad para la permanencia educativa en tiempos de pandemia.</v>
      </c>
      <c r="AM136" s="20">
        <f t="shared" si="2"/>
        <v>0.3125</v>
      </c>
      <c r="AN136" s="22">
        <v>4.0152877071226501E-4</v>
      </c>
      <c r="AO136" s="22">
        <v>0</v>
      </c>
      <c r="AP136" s="22">
        <v>0</v>
      </c>
      <c r="AQ136" s="41">
        <f>+VLOOKUP(K136,Seguimiento!$A:$J,9,FALSE)</f>
        <v>1.06656E-4</v>
      </c>
      <c r="AR136" s="40">
        <f>+VLOOKUP(K136,Seguimiento!$A:$J,10,FALSE)</f>
        <v>2</v>
      </c>
      <c r="AS136" s="20">
        <v>100</v>
      </c>
      <c r="AT136" s="40">
        <f>+VLOOKUP(K136,Seguimiento!$A:$J,4,FALSE)</f>
        <v>50</v>
      </c>
      <c r="AU136" s="22">
        <v>0</v>
      </c>
      <c r="AV136" s="22">
        <v>0</v>
      </c>
    </row>
    <row r="137" spans="1:48" x14ac:dyDescent="0.2">
      <c r="A137" s="20">
        <v>2</v>
      </c>
      <c r="B137" s="20" t="s">
        <v>331</v>
      </c>
      <c r="C137" s="20">
        <v>2</v>
      </c>
      <c r="D137" s="20" t="s">
        <v>362</v>
      </c>
      <c r="E137" s="20" t="s">
        <v>363</v>
      </c>
      <c r="F137" s="20"/>
      <c r="G137" s="20"/>
      <c r="H137" s="20"/>
      <c r="I137" s="20">
        <v>3</v>
      </c>
      <c r="J137" s="20" t="s">
        <v>1960</v>
      </c>
      <c r="K137" s="20" t="s">
        <v>405</v>
      </c>
      <c r="L137" s="20" t="s">
        <v>406</v>
      </c>
      <c r="M137" s="20" t="s">
        <v>50</v>
      </c>
      <c r="N137" s="20">
        <v>4.3499999999999996</v>
      </c>
      <c r="O137" s="20">
        <v>10</v>
      </c>
      <c r="P137" s="20" t="s">
        <v>313</v>
      </c>
      <c r="Q137" s="19">
        <f>+VLOOKUP(K137,Responsables!$A:$C,3,TRUE)</f>
        <v>711</v>
      </c>
      <c r="R137" s="19" t="str">
        <f>+VLOOKUP(K137,Responsables!$A:$C,2,TRUE)</f>
        <v>Secretaría de Educación</v>
      </c>
      <c r="S137" s="20" t="s">
        <v>51</v>
      </c>
      <c r="T137" s="20" t="s">
        <v>47</v>
      </c>
      <c r="U137" s="20">
        <f>+VLOOKUP(K137,Programación!$A:$F,3,FALSE)</f>
        <v>4.3499999999999996</v>
      </c>
      <c r="V137" s="20">
        <f>+VLOOKUP(K137,Programación!$A:$F,4,FALSE)</f>
        <v>4.3499999999999996</v>
      </c>
      <c r="W137" s="20">
        <f>+VLOOKUP(K137,Programación!$A:$F,5,FALSE)</f>
        <v>8</v>
      </c>
      <c r="X137" s="20">
        <f>+VLOOKUP(K137,Programación!$A:$F,6,FALSE)</f>
        <v>10</v>
      </c>
      <c r="Y137" s="20">
        <v>4.3499999999999996</v>
      </c>
      <c r="Z137" s="20">
        <f>+VLOOKUP(K137,Seguimiento!$A:$C,3,FALSE)</f>
        <v>3.88</v>
      </c>
      <c r="AA137" s="23">
        <v>0</v>
      </c>
      <c r="AB137" s="22">
        <v>0</v>
      </c>
      <c r="AC137" s="20">
        <v>0.435</v>
      </c>
      <c r="AD137" s="20">
        <f>+VLOOKUP(K137,Seguimiento!$A:$J,5,FALSE)</f>
        <v>0.38800000000000001</v>
      </c>
      <c r="AE137" s="24">
        <v>0</v>
      </c>
      <c r="AF137" s="22">
        <v>0</v>
      </c>
      <c r="AG137" s="20">
        <v>1</v>
      </c>
      <c r="AH137" s="20">
        <f>+VLOOKUP(K137,Seguimiento!$A:$J,6,FALSE)</f>
        <v>0.89195402300000004</v>
      </c>
      <c r="AI137" s="23">
        <v>0</v>
      </c>
      <c r="AJ137" s="23">
        <v>0</v>
      </c>
      <c r="AK137" s="23">
        <v>0</v>
      </c>
      <c r="AL137" s="20" t="str">
        <f>+VLOOKUP(K137,Seguimiento!$A:$J,7,FALSE)</f>
        <v>Se calcula y reporta el dato de 2020. Fuente: ICFES, resultados por institución educativa en pruebas Saber 11</v>
      </c>
      <c r="AM137" s="20">
        <f t="shared" si="2"/>
        <v>0.38800000000000001</v>
      </c>
      <c r="AN137" s="22">
        <v>0</v>
      </c>
      <c r="AO137" s="22">
        <v>0</v>
      </c>
      <c r="AP137" s="22">
        <v>0</v>
      </c>
      <c r="AQ137" s="41">
        <f>+VLOOKUP(K137,Seguimiento!$A:$J,9,FALSE)</f>
        <v>0</v>
      </c>
      <c r="AR137" s="40">
        <f>+VLOOKUP(K137,Seguimiento!$A:$J,10,FALSE)</f>
        <v>3</v>
      </c>
      <c r="AS137" s="20">
        <v>4.3499999999999996</v>
      </c>
      <c r="AT137" s="40">
        <f>+VLOOKUP(K137,Seguimiento!$A:$J,4,FALSE)</f>
        <v>3.88</v>
      </c>
      <c r="AU137" s="22">
        <v>0</v>
      </c>
      <c r="AV137" s="22">
        <v>0</v>
      </c>
    </row>
    <row r="138" spans="1:48" x14ac:dyDescent="0.2">
      <c r="A138" s="20">
        <v>2</v>
      </c>
      <c r="B138" s="20" t="s">
        <v>331</v>
      </c>
      <c r="C138" s="20">
        <v>2</v>
      </c>
      <c r="D138" s="20" t="s">
        <v>362</v>
      </c>
      <c r="E138" s="20" t="s">
        <v>363</v>
      </c>
      <c r="F138" s="20">
        <v>2</v>
      </c>
      <c r="G138" s="20" t="s">
        <v>366</v>
      </c>
      <c r="H138" s="20" t="s">
        <v>367</v>
      </c>
      <c r="I138" s="20">
        <v>10</v>
      </c>
      <c r="J138" s="20" t="s">
        <v>1961</v>
      </c>
      <c r="K138" s="20" t="s">
        <v>377</v>
      </c>
      <c r="L138" s="20" t="s">
        <v>378</v>
      </c>
      <c r="M138" s="20" t="s">
        <v>50</v>
      </c>
      <c r="N138" s="20">
        <v>-1</v>
      </c>
      <c r="O138" s="20">
        <v>100</v>
      </c>
      <c r="P138" s="20" t="s">
        <v>69</v>
      </c>
      <c r="Q138" s="19">
        <f>+VLOOKUP(K138,Responsables!$A:$C,3,TRUE)</f>
        <v>915</v>
      </c>
      <c r="R138" s="19" t="str">
        <f>+VLOOKUP(K138,Responsables!$A:$C,2,TRUE)</f>
        <v>Sapiencia</v>
      </c>
      <c r="S138" s="20" t="s">
        <v>51</v>
      </c>
      <c r="T138" s="20" t="s">
        <v>47</v>
      </c>
      <c r="U138" s="20">
        <f>+VLOOKUP(K138,Programación!$A:$F,3,FALSE)</f>
        <v>50</v>
      </c>
      <c r="V138" s="20">
        <f>+VLOOKUP(K138,Programación!$A:$F,4,FALSE)</f>
        <v>75</v>
      </c>
      <c r="W138" s="20">
        <f>+VLOOKUP(K138,Programación!$A:$F,5,FALSE)</f>
        <v>100</v>
      </c>
      <c r="X138" s="20">
        <f>+VLOOKUP(K138,Programación!$A:$F,6,FALSE)</f>
        <v>100</v>
      </c>
      <c r="Y138" s="20">
        <v>50</v>
      </c>
      <c r="Z138" s="20">
        <f>+VLOOKUP(K138,Seguimiento!$A:$C,3,FALSE)</f>
        <v>60</v>
      </c>
      <c r="AA138" s="23">
        <v>0</v>
      </c>
      <c r="AB138" s="22">
        <v>0</v>
      </c>
      <c r="AC138" s="20">
        <v>0.5</v>
      </c>
      <c r="AD138" s="20">
        <f>+VLOOKUP(K138,Seguimiento!$A:$J,5,FALSE)</f>
        <v>0.6</v>
      </c>
      <c r="AE138" s="22">
        <v>0</v>
      </c>
      <c r="AF138" s="22">
        <v>0</v>
      </c>
      <c r="AG138" s="20">
        <v>1</v>
      </c>
      <c r="AH138" s="20">
        <f>+VLOOKUP(K138,Seguimiento!$A:$J,6,FALSE)</f>
        <v>0.8</v>
      </c>
      <c r="AI138" s="23">
        <v>0</v>
      </c>
      <c r="AJ138" s="23">
        <v>0</v>
      </c>
      <c r="AK138" s="23">
        <v>0</v>
      </c>
      <c r="AL138" s="20" t="str">
        <f>+VLOOKUP(K138,Seguimiento!$A:$J,7,FALSE)</f>
        <v>A la fecha, se construye la propuesta para la creación del Comité consultivo para la Política Pública de Educación Postsecundaria. Este Comité se implementará con la adopción de la PPEP.</v>
      </c>
      <c r="AM138" s="20">
        <f t="shared" si="2"/>
        <v>0.6</v>
      </c>
      <c r="AN138" s="22">
        <v>8.3306984188332927E-5</v>
      </c>
      <c r="AO138" s="22">
        <v>0</v>
      </c>
      <c r="AP138" s="22">
        <v>0</v>
      </c>
      <c r="AQ138" s="41">
        <f>+VLOOKUP(K138,Seguimiento!$A:$J,9,FALSE)</f>
        <v>4.1653499999999997E-5</v>
      </c>
      <c r="AR138" s="40">
        <f>+VLOOKUP(K138,Seguimiento!$A:$J,10,FALSE)</f>
        <v>3</v>
      </c>
      <c r="AS138" s="20">
        <v>50</v>
      </c>
      <c r="AT138" s="40">
        <f>+VLOOKUP(K138,Seguimiento!$A:$J,4,FALSE)</f>
        <v>60</v>
      </c>
      <c r="AU138" s="22">
        <v>0</v>
      </c>
      <c r="AV138" s="22">
        <v>0</v>
      </c>
    </row>
    <row r="139" spans="1:48" x14ac:dyDescent="0.2">
      <c r="A139" s="20">
        <v>2</v>
      </c>
      <c r="B139" s="20" t="s">
        <v>331</v>
      </c>
      <c r="C139" s="20">
        <v>2</v>
      </c>
      <c r="D139" s="20" t="s">
        <v>362</v>
      </c>
      <c r="E139" s="20" t="s">
        <v>363</v>
      </c>
      <c r="F139" s="20">
        <v>2</v>
      </c>
      <c r="G139" s="20" t="s">
        <v>366</v>
      </c>
      <c r="H139" s="20" t="s">
        <v>367</v>
      </c>
      <c r="I139" s="20">
        <v>4</v>
      </c>
      <c r="J139" s="20" t="s">
        <v>1961</v>
      </c>
      <c r="K139" s="20" t="s">
        <v>375</v>
      </c>
      <c r="L139" s="20" t="s">
        <v>376</v>
      </c>
      <c r="M139" s="20" t="s">
        <v>44</v>
      </c>
      <c r="N139" s="20">
        <v>70</v>
      </c>
      <c r="O139" s="20">
        <v>1630</v>
      </c>
      <c r="P139" s="20" t="s">
        <v>374</v>
      </c>
      <c r="Q139" s="19">
        <f>+VLOOKUP(K139,Responsables!$A:$C,3,TRUE)</f>
        <v>953</v>
      </c>
      <c r="R139" s="19" t="str">
        <f>+VLOOKUP(K139,Responsables!$A:$C,2,TRUE)</f>
        <v>ITM, Colegio Mayor, Pascual Bravo</v>
      </c>
      <c r="S139" s="20" t="s">
        <v>46</v>
      </c>
      <c r="T139" s="20" t="s">
        <v>47</v>
      </c>
      <c r="U139" s="20">
        <f>+VLOOKUP(K139,Programación!$A:$F,3,FALSE)</f>
        <v>0</v>
      </c>
      <c r="V139" s="20">
        <f>+VLOOKUP(K139,Programación!$A:$F,4,FALSE)</f>
        <v>320</v>
      </c>
      <c r="W139" s="20">
        <f>+VLOOKUP(K139,Programación!$A:$F,5,FALSE)</f>
        <v>640</v>
      </c>
      <c r="X139" s="20">
        <f>+VLOOKUP(K139,Programación!$A:$F,6,FALSE)</f>
        <v>670</v>
      </c>
      <c r="Y139" s="20">
        <v>1084</v>
      </c>
      <c r="Z139" s="20">
        <f>+VLOOKUP(K139,Seguimiento!$A:$C,3,FALSE)</f>
        <v>481</v>
      </c>
      <c r="AA139" s="23">
        <v>0</v>
      </c>
      <c r="AB139" s="22">
        <v>0</v>
      </c>
      <c r="AC139" s="20">
        <v>0.66503067484662604</v>
      </c>
      <c r="AD139" s="20">
        <f>+VLOOKUP(K139,Seguimiento!$A:$J,5,FALSE)</f>
        <v>0.96012269900000002</v>
      </c>
      <c r="AE139" s="22">
        <v>0</v>
      </c>
      <c r="AF139" s="22">
        <v>0</v>
      </c>
      <c r="AG139" s="20">
        <v>1</v>
      </c>
      <c r="AH139" s="20">
        <f>+VLOOKUP(K139,Seguimiento!$A:$J,6,FALSE)</f>
        <v>1.503125</v>
      </c>
      <c r="AI139" s="23">
        <v>0</v>
      </c>
      <c r="AJ139" s="23">
        <v>0</v>
      </c>
      <c r="AK139" s="23">
        <v>0</v>
      </c>
      <c r="AL139" s="20" t="str">
        <f>+VLOOKUP(K139,Seguimiento!$A:$J,7,FALSE)</f>
        <v>ITM:83 CMA:398</v>
      </c>
      <c r="AM139" s="20">
        <f t="shared" si="2"/>
        <v>0.96012269900000002</v>
      </c>
      <c r="AN139" s="22">
        <v>1.1715970388328576E-3</v>
      </c>
      <c r="AO139" s="22">
        <v>0</v>
      </c>
      <c r="AP139" s="22">
        <v>0</v>
      </c>
      <c r="AQ139" s="41">
        <f>+VLOOKUP(K139,Seguimiento!$A:$J,9,FALSE)</f>
        <v>1.0091550000000001E-3</v>
      </c>
      <c r="AR139" s="40">
        <f>+VLOOKUP(K139,Seguimiento!$A:$J,10,FALSE)</f>
        <v>3</v>
      </c>
      <c r="AS139" s="20">
        <v>1084</v>
      </c>
      <c r="AT139" s="40">
        <f>+VLOOKUP(K139,Seguimiento!$A:$J,4,FALSE)</f>
        <v>1565</v>
      </c>
      <c r="AU139" s="22">
        <v>0</v>
      </c>
      <c r="AV139" s="22">
        <v>0</v>
      </c>
    </row>
    <row r="140" spans="1:48" x14ac:dyDescent="0.2">
      <c r="A140" s="20">
        <v>2</v>
      </c>
      <c r="B140" s="20" t="s">
        <v>331</v>
      </c>
      <c r="C140" s="20">
        <v>2</v>
      </c>
      <c r="D140" s="20" t="s">
        <v>362</v>
      </c>
      <c r="E140" s="20" t="s">
        <v>363</v>
      </c>
      <c r="F140" s="20"/>
      <c r="G140" s="20"/>
      <c r="H140" s="20"/>
      <c r="I140" s="20">
        <v>4</v>
      </c>
      <c r="J140" s="20" t="s">
        <v>1960</v>
      </c>
      <c r="K140" s="20" t="s">
        <v>400</v>
      </c>
      <c r="L140" s="20" t="s">
        <v>401</v>
      </c>
      <c r="M140" s="20" t="s">
        <v>50</v>
      </c>
      <c r="N140" s="20">
        <v>62.1</v>
      </c>
      <c r="O140" s="20">
        <v>70</v>
      </c>
      <c r="P140" s="20" t="s">
        <v>313</v>
      </c>
      <c r="Q140" s="19">
        <f>+VLOOKUP(K140,Responsables!$A:$C,3,TRUE)</f>
        <v>711</v>
      </c>
      <c r="R140" s="19" t="str">
        <f>+VLOOKUP(K140,Responsables!$A:$C,2,TRUE)</f>
        <v>Secretaría de Educación</v>
      </c>
      <c r="S140" s="20" t="s">
        <v>51</v>
      </c>
      <c r="T140" s="20" t="s">
        <v>47</v>
      </c>
      <c r="U140" s="20">
        <f>+VLOOKUP(K140,Programación!$A:$F,3,FALSE)</f>
        <v>62.1</v>
      </c>
      <c r="V140" s="20">
        <f>+VLOOKUP(K140,Programación!$A:$F,4,FALSE)</f>
        <v>62.1</v>
      </c>
      <c r="W140" s="20">
        <f>+VLOOKUP(K140,Programación!$A:$F,5,FALSE)</f>
        <v>67</v>
      </c>
      <c r="X140" s="20">
        <f>+VLOOKUP(K140,Programación!$A:$F,6,FALSE)</f>
        <v>70</v>
      </c>
      <c r="Y140" s="20">
        <v>62.1</v>
      </c>
      <c r="Z140" s="20">
        <f>+VLOOKUP(K140,Seguimiento!$A:$C,3,FALSE)</f>
        <v>52.5</v>
      </c>
      <c r="AA140" s="23">
        <v>0</v>
      </c>
      <c r="AB140" s="22">
        <v>0</v>
      </c>
      <c r="AC140" s="20">
        <v>0.88714285714285701</v>
      </c>
      <c r="AD140" s="20">
        <f>+VLOOKUP(K140,Seguimiento!$A:$J,5,FALSE)</f>
        <v>0.75</v>
      </c>
      <c r="AE140" s="24">
        <v>0</v>
      </c>
      <c r="AF140" s="22">
        <v>0</v>
      </c>
      <c r="AG140" s="20">
        <v>1</v>
      </c>
      <c r="AH140" s="20">
        <f>+VLOOKUP(K140,Seguimiento!$A:$J,6,FALSE)</f>
        <v>0.845410628</v>
      </c>
      <c r="AI140" s="23">
        <v>0</v>
      </c>
      <c r="AJ140" s="23">
        <v>0</v>
      </c>
      <c r="AK140" s="23">
        <v>0</v>
      </c>
      <c r="AL140" s="20" t="str">
        <f>+VLOOKUP(K140,Seguimiento!$A:$J,7,FALSE)</f>
        <v>Se calcula y reporta el dato de 2020. Fuente: ICFES, resultados por institución educativa en pruebas Saber 11</v>
      </c>
      <c r="AM140" s="20">
        <f t="shared" si="2"/>
        <v>0.75</v>
      </c>
      <c r="AN140" s="22">
        <v>0</v>
      </c>
      <c r="AO140" s="22">
        <v>0</v>
      </c>
      <c r="AP140" s="22">
        <v>0</v>
      </c>
      <c r="AQ140" s="41">
        <f>+VLOOKUP(K140,Seguimiento!$A:$J,9,FALSE)</f>
        <v>0</v>
      </c>
      <c r="AR140" s="40">
        <f>+VLOOKUP(K140,Seguimiento!$A:$J,10,FALSE)</f>
        <v>3</v>
      </c>
      <c r="AS140" s="20">
        <v>62.1</v>
      </c>
      <c r="AT140" s="40">
        <f>+VLOOKUP(K140,Seguimiento!$A:$J,4,FALSE)</f>
        <v>52.5</v>
      </c>
      <c r="AU140" s="22">
        <v>0</v>
      </c>
      <c r="AV140" s="22">
        <v>0</v>
      </c>
    </row>
    <row r="141" spans="1:48" x14ac:dyDescent="0.2">
      <c r="A141" s="20">
        <v>2</v>
      </c>
      <c r="B141" s="20" t="s">
        <v>331</v>
      </c>
      <c r="C141" s="20">
        <v>2</v>
      </c>
      <c r="D141" s="20" t="s">
        <v>362</v>
      </c>
      <c r="E141" s="20" t="s">
        <v>363</v>
      </c>
      <c r="F141" s="20">
        <v>2</v>
      </c>
      <c r="G141" s="20" t="s">
        <v>366</v>
      </c>
      <c r="H141" s="20" t="s">
        <v>367</v>
      </c>
      <c r="I141" s="20">
        <v>2</v>
      </c>
      <c r="J141" s="20" t="s">
        <v>1961</v>
      </c>
      <c r="K141" s="20" t="s">
        <v>370</v>
      </c>
      <c r="L141" s="20" t="s">
        <v>371</v>
      </c>
      <c r="M141" s="20" t="s">
        <v>44</v>
      </c>
      <c r="N141" s="20">
        <v>29636</v>
      </c>
      <c r="O141" s="20">
        <v>35000</v>
      </c>
      <c r="P141" s="20" t="s">
        <v>313</v>
      </c>
      <c r="Q141" s="19">
        <f>+VLOOKUP(K141,Responsables!$A:$C,3,TRUE)</f>
        <v>711</v>
      </c>
      <c r="R141" s="19" t="str">
        <f>+VLOOKUP(K141,Responsables!$A:$C,2,TRUE)</f>
        <v>Secretaría de Educación</v>
      </c>
      <c r="S141" s="20" t="s">
        <v>51</v>
      </c>
      <c r="T141" s="20" t="s">
        <v>47</v>
      </c>
      <c r="U141" s="20">
        <f>+VLOOKUP(K141,Programación!$A:$F,3,FALSE)</f>
        <v>29636</v>
      </c>
      <c r="V141" s="20">
        <f>+VLOOKUP(K141,Programación!$A:$F,4,FALSE)</f>
        <v>32000</v>
      </c>
      <c r="W141" s="20">
        <f>+VLOOKUP(K141,Programación!$A:$F,5,FALSE)</f>
        <v>34000</v>
      </c>
      <c r="X141" s="20">
        <f>+VLOOKUP(K141,Programación!$A:$F,6,FALSE)</f>
        <v>35000</v>
      </c>
      <c r="Y141" s="20">
        <v>30860</v>
      </c>
      <c r="Z141" s="20">
        <f>+VLOOKUP(K141,Seguimiento!$A:$C,3,FALSE)</f>
        <v>4032</v>
      </c>
      <c r="AA141" s="23">
        <v>0</v>
      </c>
      <c r="AB141" s="22">
        <v>0</v>
      </c>
      <c r="AC141" s="20">
        <v>0.88171428571428601</v>
      </c>
      <c r="AD141" s="20">
        <f>+VLOOKUP(K141,Seguimiento!$A:$J,5,FALSE)</f>
        <v>0.1152</v>
      </c>
      <c r="AE141" s="22">
        <v>0</v>
      </c>
      <c r="AF141" s="22">
        <v>0</v>
      </c>
      <c r="AG141" s="20">
        <v>1.04130112025914</v>
      </c>
      <c r="AH141" s="20">
        <f>+VLOOKUP(K141,Seguimiento!$A:$J,6,FALSE)</f>
        <v>0.126</v>
      </c>
      <c r="AI141" s="23">
        <v>0</v>
      </c>
      <c r="AJ141" s="23">
        <v>0</v>
      </c>
      <c r="AK141" s="23">
        <v>0</v>
      </c>
      <c r="AL141" s="20" t="str">
        <f>+VLOOKUP(K141,Seguimiento!$A:$J,7,FALSE)</f>
        <v>En articulación con los programas Inspiración Comfama y Jornada Complementaria Comfenalco se busca desarrollar capacidades en los niños y jóvenes desde el gozo intelectual, el conocimiento y el contexto a través de experiencias de vida inspiradoras que les permitan descubrir sus gustos, pasiones e intereses para que despierten su propósito y potencial. Reporte a 31 de mayo</v>
      </c>
      <c r="AM141" s="20">
        <f t="shared" si="2"/>
        <v>0.1152</v>
      </c>
      <c r="AN141" s="22">
        <v>4.8073640347192368E-3</v>
      </c>
      <c r="AO141" s="22">
        <v>0</v>
      </c>
      <c r="AP141" s="22">
        <v>0</v>
      </c>
      <c r="AQ141" s="41">
        <f>+VLOOKUP(K141,Seguimiento!$A:$J,9,FALSE)</f>
        <v>4.2387220000000003E-3</v>
      </c>
      <c r="AR141" s="40">
        <f>+VLOOKUP(K141,Seguimiento!$A:$J,10,FALSE)</f>
        <v>1</v>
      </c>
      <c r="AS141" s="20">
        <v>30860</v>
      </c>
      <c r="AT141" s="40">
        <f>+VLOOKUP(K141,Seguimiento!$A:$J,4,FALSE)</f>
        <v>4032</v>
      </c>
      <c r="AU141" s="22">
        <v>0</v>
      </c>
      <c r="AV141" s="22">
        <v>0</v>
      </c>
    </row>
    <row r="142" spans="1:48" x14ac:dyDescent="0.2">
      <c r="A142" s="20">
        <v>2</v>
      </c>
      <c r="B142" s="20" t="s">
        <v>331</v>
      </c>
      <c r="C142" s="20">
        <v>2</v>
      </c>
      <c r="D142" s="20" t="s">
        <v>362</v>
      </c>
      <c r="E142" s="20" t="s">
        <v>363</v>
      </c>
      <c r="F142" s="20">
        <v>1</v>
      </c>
      <c r="G142" s="20" t="s">
        <v>364</v>
      </c>
      <c r="H142" s="20" t="s">
        <v>381</v>
      </c>
      <c r="I142" s="20">
        <v>3</v>
      </c>
      <c r="J142" s="20" t="s">
        <v>1961</v>
      </c>
      <c r="K142" s="20" t="s">
        <v>382</v>
      </c>
      <c r="L142" s="20" t="s">
        <v>383</v>
      </c>
      <c r="M142" s="20" t="s">
        <v>44</v>
      </c>
      <c r="N142" s="20">
        <v>1950</v>
      </c>
      <c r="O142" s="20">
        <v>5000</v>
      </c>
      <c r="P142" s="20" t="s">
        <v>313</v>
      </c>
      <c r="Q142" s="19">
        <f>+VLOOKUP(K142,Responsables!$A:$C,3,TRUE)</f>
        <v>711</v>
      </c>
      <c r="R142" s="19" t="str">
        <f>+VLOOKUP(K142,Responsables!$A:$C,2,TRUE)</f>
        <v>Secretaría de Educación</v>
      </c>
      <c r="S142" s="20" t="s">
        <v>51</v>
      </c>
      <c r="T142" s="20" t="s">
        <v>47</v>
      </c>
      <c r="U142" s="20">
        <f>+VLOOKUP(K142,Programación!$A:$F,3,FALSE)</f>
        <v>1250</v>
      </c>
      <c r="V142" s="20">
        <f>+VLOOKUP(K142,Programación!$A:$F,4,FALSE)</f>
        <v>2500</v>
      </c>
      <c r="W142" s="20">
        <f>+VLOOKUP(K142,Programación!$A:$F,5,FALSE)</f>
        <v>3750</v>
      </c>
      <c r="X142" s="20">
        <f>+VLOOKUP(K142,Programación!$A:$F,6,FALSE)</f>
        <v>5000</v>
      </c>
      <c r="Y142" s="20">
        <v>1456</v>
      </c>
      <c r="Z142" s="20">
        <f>+VLOOKUP(K142,Seguimiento!$A:$C,3,FALSE)</f>
        <v>3629</v>
      </c>
      <c r="AA142" s="23">
        <v>0</v>
      </c>
      <c r="AB142" s="22">
        <v>0</v>
      </c>
      <c r="AC142" s="20">
        <v>0.29120000000000001</v>
      </c>
      <c r="AD142" s="20">
        <f>+VLOOKUP(K142,Seguimiento!$A:$J,5,FALSE)</f>
        <v>0.7258</v>
      </c>
      <c r="AE142" s="22">
        <v>0</v>
      </c>
      <c r="AF142" s="22">
        <v>0</v>
      </c>
      <c r="AG142" s="20">
        <v>1.1648000000000001</v>
      </c>
      <c r="AH142" s="20">
        <f>+VLOOKUP(K142,Seguimiento!$A:$J,6,FALSE)</f>
        <v>1.4516</v>
      </c>
      <c r="AI142" s="23">
        <v>0</v>
      </c>
      <c r="AJ142" s="23">
        <v>0</v>
      </c>
      <c r="AK142" s="23">
        <v>0</v>
      </c>
      <c r="AL142" s="20" t="str">
        <f>+VLOOKUP(K142,Seguimiento!$A:$J,7,FALSE)</f>
        <v>Los programas se realizan con los diferentes aliados estratégicos y formación propia del Vivero del Software.  Se destaca: vacacional en Robótica, Taller interactivo con la Universidad de Medellín para estudiantes de media técnica en grado 10 y 11 en las especialidades de la Red de Pertinencia Educativa TIC, y con Ruta de Formación Microsoft herramientas office 365 realizaron 8 talleres</v>
      </c>
      <c r="AM142" s="20">
        <f t="shared" si="2"/>
        <v>0.7258</v>
      </c>
      <c r="AN142" s="22">
        <v>5.331587718527429E-3</v>
      </c>
      <c r="AO142" s="22">
        <v>0</v>
      </c>
      <c r="AP142" s="22">
        <v>0</v>
      </c>
      <c r="AQ142" s="41">
        <f>+VLOOKUP(K142,Seguimiento!$A:$J,9,FALSE)</f>
        <v>2.19768E-3</v>
      </c>
      <c r="AR142" s="40">
        <f>+VLOOKUP(K142,Seguimiento!$A:$J,10,FALSE)</f>
        <v>3</v>
      </c>
      <c r="AS142" s="20">
        <v>1456</v>
      </c>
      <c r="AT142" s="40">
        <f>+VLOOKUP(K142,Seguimiento!$A:$J,4,FALSE)</f>
        <v>3629</v>
      </c>
      <c r="AU142" s="22">
        <v>0</v>
      </c>
      <c r="AV142" s="22">
        <v>0</v>
      </c>
    </row>
    <row r="143" spans="1:48" x14ac:dyDescent="0.2">
      <c r="A143" s="20">
        <v>2</v>
      </c>
      <c r="B143" s="20" t="s">
        <v>331</v>
      </c>
      <c r="C143" s="20">
        <v>2</v>
      </c>
      <c r="D143" s="20" t="s">
        <v>362</v>
      </c>
      <c r="E143" s="20" t="s">
        <v>363</v>
      </c>
      <c r="F143" s="20">
        <v>1</v>
      </c>
      <c r="G143" s="20" t="s">
        <v>364</v>
      </c>
      <c r="H143" s="20" t="s">
        <v>381</v>
      </c>
      <c r="I143" s="20">
        <v>1</v>
      </c>
      <c r="J143" s="20" t="s">
        <v>1961</v>
      </c>
      <c r="K143" s="20" t="s">
        <v>392</v>
      </c>
      <c r="L143" s="20" t="s">
        <v>393</v>
      </c>
      <c r="M143" s="20" t="s">
        <v>44</v>
      </c>
      <c r="N143" s="20">
        <v>223</v>
      </c>
      <c r="O143" s="20">
        <v>229</v>
      </c>
      <c r="P143" s="20" t="s">
        <v>313</v>
      </c>
      <c r="Q143" s="19">
        <f>+VLOOKUP(K143,Responsables!$A:$C,3,TRUE)</f>
        <v>711</v>
      </c>
      <c r="R143" s="19" t="str">
        <f>+VLOOKUP(K143,Responsables!$A:$C,2,TRUE)</f>
        <v>Secretaría de Educación</v>
      </c>
      <c r="S143" s="20" t="s">
        <v>51</v>
      </c>
      <c r="T143" s="20" t="s">
        <v>47</v>
      </c>
      <c r="U143" s="20">
        <f>+VLOOKUP(K143,Programación!$A:$F,3,FALSE)</f>
        <v>35</v>
      </c>
      <c r="V143" s="20">
        <f>+VLOOKUP(K143,Programación!$A:$F,4,FALSE)</f>
        <v>115</v>
      </c>
      <c r="W143" s="20">
        <f>+VLOOKUP(K143,Programación!$A:$F,5,FALSE)</f>
        <v>194</v>
      </c>
      <c r="X143" s="20">
        <f>+VLOOKUP(K143,Programación!$A:$F,6,FALSE)</f>
        <v>229</v>
      </c>
      <c r="Y143" s="20">
        <v>35</v>
      </c>
      <c r="Z143" s="20">
        <f>+VLOOKUP(K143,Seguimiento!$A:$C,3,FALSE)</f>
        <v>61</v>
      </c>
      <c r="AA143" s="23">
        <v>0</v>
      </c>
      <c r="AB143" s="22">
        <v>0</v>
      </c>
      <c r="AC143" s="20">
        <v>0.152838427947598</v>
      </c>
      <c r="AD143" s="20">
        <f>+VLOOKUP(K143,Seguimiento!$A:$J,5,FALSE)</f>
        <v>0.26637554600000002</v>
      </c>
      <c r="AE143" s="22">
        <v>0</v>
      </c>
      <c r="AF143" s="22">
        <v>0</v>
      </c>
      <c r="AG143" s="20">
        <v>1</v>
      </c>
      <c r="AH143" s="20">
        <f>+VLOOKUP(K143,Seguimiento!$A:$J,6,FALSE)</f>
        <v>0.53043478300000002</v>
      </c>
      <c r="AI143" s="23">
        <v>0</v>
      </c>
      <c r="AJ143" s="23">
        <v>0</v>
      </c>
      <c r="AK143" s="23">
        <v>0</v>
      </c>
      <c r="AL143" s="20" t="str">
        <f>+VLOOKUP(K143,Seguimiento!$A:$J,7,FALSE)</f>
        <v>Se acompañan las Instituciones Educativas Oficiales para avanzar en la transformación curricular para la Cuarta Revolución Industrial, mediante la resignificación de los Proyectos Educativos Institucionales –PEI– y la obtención de una mayor pertinencia, calidad y habilidades para la educación del futuro.</v>
      </c>
      <c r="AM143" s="20">
        <f t="shared" si="2"/>
        <v>0.26637554600000002</v>
      </c>
      <c r="AN143" s="22">
        <v>6.7228824038912203E-3</v>
      </c>
      <c r="AO143" s="22">
        <v>0</v>
      </c>
      <c r="AP143" s="22">
        <v>0</v>
      </c>
      <c r="AQ143" s="41">
        <f>+VLOOKUP(K143,Seguimiento!$A:$J,9,FALSE)</f>
        <v>1.820169E-3</v>
      </c>
      <c r="AR143" s="40">
        <f>+VLOOKUP(K143,Seguimiento!$A:$J,10,FALSE)</f>
        <v>2</v>
      </c>
      <c r="AS143" s="20">
        <v>35</v>
      </c>
      <c r="AT143" s="40">
        <f>+VLOOKUP(K143,Seguimiento!$A:$J,4,FALSE)</f>
        <v>61</v>
      </c>
      <c r="AU143" s="22">
        <v>0</v>
      </c>
      <c r="AV143" s="22">
        <v>0</v>
      </c>
    </row>
    <row r="144" spans="1:48" x14ac:dyDescent="0.2">
      <c r="A144" s="20">
        <v>2</v>
      </c>
      <c r="B144" s="20" t="s">
        <v>331</v>
      </c>
      <c r="C144" s="20">
        <v>2</v>
      </c>
      <c r="D144" s="20" t="s">
        <v>362</v>
      </c>
      <c r="E144" s="20" t="s">
        <v>363</v>
      </c>
      <c r="F144" s="20">
        <v>1</v>
      </c>
      <c r="G144" s="20" t="s">
        <v>364</v>
      </c>
      <c r="H144" s="20" t="s">
        <v>381</v>
      </c>
      <c r="I144" s="20">
        <v>2</v>
      </c>
      <c r="J144" s="20" t="s">
        <v>1961</v>
      </c>
      <c r="K144" s="20" t="s">
        <v>403</v>
      </c>
      <c r="L144" s="20" t="s">
        <v>404</v>
      </c>
      <c r="M144" s="20" t="s">
        <v>50</v>
      </c>
      <c r="N144" s="20">
        <v>-1</v>
      </c>
      <c r="O144" s="20">
        <v>100</v>
      </c>
      <c r="P144" s="20" t="s">
        <v>313</v>
      </c>
      <c r="Q144" s="19">
        <f>+VLOOKUP(K144,Responsables!$A:$C,3,TRUE)</f>
        <v>711</v>
      </c>
      <c r="R144" s="19" t="str">
        <f>+VLOOKUP(K144,Responsables!$A:$C,2,TRUE)</f>
        <v>Secretaría de Educación</v>
      </c>
      <c r="S144" s="20" t="s">
        <v>51</v>
      </c>
      <c r="T144" s="20" t="s">
        <v>47</v>
      </c>
      <c r="U144" s="20">
        <f>+VLOOKUP(K144,Programación!$A:$F,3,FALSE)</f>
        <v>15</v>
      </c>
      <c r="V144" s="20">
        <f>+VLOOKUP(K144,Programación!$A:$F,4,FALSE)</f>
        <v>50</v>
      </c>
      <c r="W144" s="20">
        <f>+VLOOKUP(K144,Programación!$A:$F,5,FALSE)</f>
        <v>85</v>
      </c>
      <c r="X144" s="20">
        <f>+VLOOKUP(K144,Programación!$A:$F,6,FALSE)</f>
        <v>100</v>
      </c>
      <c r="Y144" s="20">
        <v>15</v>
      </c>
      <c r="Z144" s="20">
        <f>+VLOOKUP(K144,Seguimiento!$A:$C,3,FALSE)</f>
        <v>35</v>
      </c>
      <c r="AA144" s="23">
        <v>0</v>
      </c>
      <c r="AB144" s="22">
        <v>0</v>
      </c>
      <c r="AC144" s="20">
        <v>0.15</v>
      </c>
      <c r="AD144" s="20">
        <f>+VLOOKUP(K144,Seguimiento!$A:$J,5,FALSE)</f>
        <v>0.35</v>
      </c>
      <c r="AE144" s="22">
        <v>0</v>
      </c>
      <c r="AF144" s="22">
        <v>0</v>
      </c>
      <c r="AG144" s="20">
        <v>1</v>
      </c>
      <c r="AH144" s="20">
        <f>+VLOOKUP(K144,Seguimiento!$A:$J,6,FALSE)</f>
        <v>0.7</v>
      </c>
      <c r="AI144" s="23">
        <v>0</v>
      </c>
      <c r="AJ144" s="23">
        <v>0</v>
      </c>
      <c r="AK144" s="23">
        <v>0</v>
      </c>
      <c r="AL144" s="20" t="str">
        <f>+VLOOKUP(K144,Seguimiento!$A:$J,7,FALSE)</f>
        <v>El equipo pedagógico de transformación curricular vinculado con estrategias de: el Vivero del Software, media técnica, Ser+Stem, Jornada única, MOVA, Entorno Protector, Gestión de la calidad, entre otros. Acompaña la transformación curricular para la Cuarta Revolución Industrial</v>
      </c>
      <c r="AM144" s="20">
        <f t="shared" si="2"/>
        <v>0.35</v>
      </c>
      <c r="AN144" s="22">
        <v>6.3517532273908908E-3</v>
      </c>
      <c r="AO144" s="22">
        <v>0</v>
      </c>
      <c r="AP144" s="22">
        <v>0</v>
      </c>
      <c r="AQ144" s="41">
        <f>+VLOOKUP(K144,Seguimiento!$A:$J,9,FALSE)</f>
        <v>1.746732E-3</v>
      </c>
      <c r="AR144" s="40">
        <f>+VLOOKUP(K144,Seguimiento!$A:$J,10,FALSE)</f>
        <v>3</v>
      </c>
      <c r="AS144" s="20">
        <v>15</v>
      </c>
      <c r="AT144" s="40">
        <f>+VLOOKUP(K144,Seguimiento!$A:$J,4,FALSE)</f>
        <v>35</v>
      </c>
      <c r="AU144" s="22">
        <v>0</v>
      </c>
      <c r="AV144" s="22">
        <v>0</v>
      </c>
    </row>
    <row r="145" spans="1:48" x14ac:dyDescent="0.2">
      <c r="A145" s="20">
        <v>2</v>
      </c>
      <c r="B145" s="20" t="s">
        <v>331</v>
      </c>
      <c r="C145" s="20">
        <v>2</v>
      </c>
      <c r="D145" s="20" t="s">
        <v>362</v>
      </c>
      <c r="E145" s="20" t="s">
        <v>363</v>
      </c>
      <c r="F145" s="20"/>
      <c r="G145" s="20"/>
      <c r="H145" s="20"/>
      <c r="I145" s="20">
        <v>6</v>
      </c>
      <c r="J145" s="20" t="s">
        <v>1960</v>
      </c>
      <c r="K145" s="20" t="s">
        <v>396</v>
      </c>
      <c r="L145" s="20" t="s">
        <v>397</v>
      </c>
      <c r="M145" s="20" t="s">
        <v>50</v>
      </c>
      <c r="N145" s="20">
        <v>38.1</v>
      </c>
      <c r="O145" s="20">
        <v>48</v>
      </c>
      <c r="P145" s="20" t="s">
        <v>313</v>
      </c>
      <c r="Q145" s="19">
        <f>+VLOOKUP(K145,Responsables!$A:$C,3,TRUE)</f>
        <v>711</v>
      </c>
      <c r="R145" s="19" t="str">
        <f>+VLOOKUP(K145,Responsables!$A:$C,2,TRUE)</f>
        <v>Secretaría de Educación</v>
      </c>
      <c r="S145" s="20" t="s">
        <v>51</v>
      </c>
      <c r="T145" s="20" t="s">
        <v>47</v>
      </c>
      <c r="U145" s="20">
        <f>+VLOOKUP(K145,Programación!$A:$F,3,FALSE)</f>
        <v>40</v>
      </c>
      <c r="V145" s="20">
        <f>+VLOOKUP(K145,Programación!$A:$F,4,FALSE)</f>
        <v>42</v>
      </c>
      <c r="W145" s="20">
        <f>+VLOOKUP(K145,Programación!$A:$F,5,FALSE)</f>
        <v>45</v>
      </c>
      <c r="X145" s="20">
        <f>+VLOOKUP(K145,Programación!$A:$F,6,FALSE)</f>
        <v>3</v>
      </c>
      <c r="Y145" s="20">
        <v>38.1</v>
      </c>
      <c r="Z145" s="20">
        <f>+VLOOKUP(K145,Seguimiento!$A:$C,3,FALSE)</f>
        <v>68.5</v>
      </c>
      <c r="AA145" s="23">
        <v>0</v>
      </c>
      <c r="AB145" s="22">
        <v>0</v>
      </c>
      <c r="AC145" s="20">
        <v>0.79374999999999996</v>
      </c>
      <c r="AD145" s="20">
        <f>+VLOOKUP(K145,Seguimiento!$A:$J,5,FALSE)</f>
        <v>1.4270833329999999</v>
      </c>
      <c r="AE145" s="24">
        <v>0</v>
      </c>
      <c r="AF145" s="22">
        <v>0</v>
      </c>
      <c r="AG145" s="20">
        <v>0.95250000000000001</v>
      </c>
      <c r="AH145" s="20">
        <f>+VLOOKUP(K145,Seguimiento!$A:$J,6,FALSE)</f>
        <v>1.630952381</v>
      </c>
      <c r="AI145" s="23">
        <v>0</v>
      </c>
      <c r="AJ145" s="23">
        <v>0</v>
      </c>
      <c r="AK145" s="23">
        <v>0</v>
      </c>
      <c r="AL145" s="20" t="str">
        <f>+VLOOKUP(K145,Seguimiento!$A:$J,7,FALSE)</f>
        <v>La autoevaluación institucional 2020 se realizó entre mediados de noviembre de 2020 y 30 de  marzo de 2021.</v>
      </c>
      <c r="AM145" s="20">
        <f t="shared" si="2"/>
        <v>1.4270833329999999</v>
      </c>
      <c r="AN145" s="22">
        <v>0</v>
      </c>
      <c r="AO145" s="22">
        <v>0</v>
      </c>
      <c r="AP145" s="22">
        <v>0</v>
      </c>
      <c r="AQ145" s="41">
        <f>+VLOOKUP(K145,Seguimiento!$A:$J,9,FALSE)</f>
        <v>0</v>
      </c>
      <c r="AR145" s="40">
        <f>+VLOOKUP(K145,Seguimiento!$A:$J,10,FALSE)</f>
        <v>3</v>
      </c>
      <c r="AS145" s="20">
        <v>38.1</v>
      </c>
      <c r="AT145" s="40">
        <f>+VLOOKUP(K145,Seguimiento!$A:$J,4,FALSE)</f>
        <v>68.5</v>
      </c>
      <c r="AU145" s="22">
        <v>0</v>
      </c>
      <c r="AV145" s="22">
        <v>0</v>
      </c>
    </row>
    <row r="146" spans="1:48" x14ac:dyDescent="0.2">
      <c r="A146" s="20">
        <v>2</v>
      </c>
      <c r="B146" s="20" t="s">
        <v>331</v>
      </c>
      <c r="C146" s="20">
        <v>2</v>
      </c>
      <c r="D146" s="20" t="s">
        <v>362</v>
      </c>
      <c r="E146" s="20" t="s">
        <v>363</v>
      </c>
      <c r="F146" s="20"/>
      <c r="G146" s="20"/>
      <c r="H146" s="20"/>
      <c r="I146" s="20">
        <v>2</v>
      </c>
      <c r="J146" s="20" t="s">
        <v>1960</v>
      </c>
      <c r="K146" s="20" t="s">
        <v>366</v>
      </c>
      <c r="L146" s="20" t="s">
        <v>402</v>
      </c>
      <c r="M146" s="20" t="s">
        <v>50</v>
      </c>
      <c r="N146" s="20">
        <v>81</v>
      </c>
      <c r="O146" s="20">
        <v>91</v>
      </c>
      <c r="P146" s="20" t="s">
        <v>313</v>
      </c>
      <c r="Q146" s="19">
        <f>+VLOOKUP(K146,Responsables!$A:$C,3,TRUE)</f>
        <v>711</v>
      </c>
      <c r="R146" s="19" t="str">
        <f>+VLOOKUP(K146,Responsables!$A:$C,2,TRUE)</f>
        <v>Secretaría de Educación</v>
      </c>
      <c r="S146" s="20" t="s">
        <v>51</v>
      </c>
      <c r="T146" s="20" t="s">
        <v>47</v>
      </c>
      <c r="U146" s="20">
        <f>+VLOOKUP(K146,Programación!$A:$F,3,FALSE)</f>
        <v>82</v>
      </c>
      <c r="V146" s="20">
        <f>+VLOOKUP(K146,Programación!$A:$F,4,FALSE)</f>
        <v>81</v>
      </c>
      <c r="W146" s="20">
        <f>+VLOOKUP(K146,Programación!$A:$F,5,FALSE)</f>
        <v>87</v>
      </c>
      <c r="X146" s="20">
        <f>+VLOOKUP(K146,Programación!$A:$F,6,FALSE)</f>
        <v>91</v>
      </c>
      <c r="Y146" s="20">
        <v>81</v>
      </c>
      <c r="Z146" s="20">
        <f>+VLOOKUP(K146,Seguimiento!$A:$C,3,FALSE)</f>
        <v>32.299999999999997</v>
      </c>
      <c r="AA146" s="23">
        <v>0</v>
      </c>
      <c r="AB146" s="22">
        <v>0</v>
      </c>
      <c r="AC146" s="20">
        <v>0.89010989010988995</v>
      </c>
      <c r="AD146" s="20">
        <f>+VLOOKUP(K146,Seguimiento!$A:$J,5,FALSE)</f>
        <v>0.35494505500000001</v>
      </c>
      <c r="AE146" s="24">
        <v>0</v>
      </c>
      <c r="AF146" s="22">
        <v>0</v>
      </c>
      <c r="AG146" s="20">
        <v>0.98780487804878003</v>
      </c>
      <c r="AH146" s="20">
        <f>+VLOOKUP(K146,Seguimiento!$A:$J,6,FALSE)</f>
        <v>0.39876543199999998</v>
      </c>
      <c r="AI146" s="23">
        <v>0</v>
      </c>
      <c r="AJ146" s="23">
        <v>0</v>
      </c>
      <c r="AK146" s="23">
        <v>0</v>
      </c>
      <c r="AL146" s="20" t="str">
        <f>+VLOOKUP(K146,Seguimiento!$A:$J,7,FALSE)</f>
        <v>La autoevaluación institucional 2020 se realizó entre mediados de noviembre de 2020 y 30 de  marzo de 2021.</v>
      </c>
      <c r="AM146" s="20">
        <f t="shared" si="2"/>
        <v>0.35494505500000001</v>
      </c>
      <c r="AN146" s="22">
        <v>0</v>
      </c>
      <c r="AO146" s="22">
        <v>0</v>
      </c>
      <c r="AP146" s="22">
        <v>0</v>
      </c>
      <c r="AQ146" s="41">
        <f>+VLOOKUP(K146,Seguimiento!$A:$J,9,FALSE)</f>
        <v>0</v>
      </c>
      <c r="AR146" s="40">
        <f>+VLOOKUP(K146,Seguimiento!$A:$J,10,FALSE)</f>
        <v>3</v>
      </c>
      <c r="AS146" s="20">
        <v>81</v>
      </c>
      <c r="AT146" s="40">
        <f>+VLOOKUP(K146,Seguimiento!$A:$J,4,FALSE)</f>
        <v>32.299999999999997</v>
      </c>
      <c r="AU146" s="22">
        <v>0</v>
      </c>
      <c r="AV146" s="22">
        <v>0</v>
      </c>
    </row>
    <row r="147" spans="1:48" x14ac:dyDescent="0.2">
      <c r="A147" s="20">
        <v>2</v>
      </c>
      <c r="B147" s="20" t="s">
        <v>331</v>
      </c>
      <c r="C147" s="20">
        <v>2</v>
      </c>
      <c r="D147" s="20" t="s">
        <v>362</v>
      </c>
      <c r="E147" s="20" t="s">
        <v>363</v>
      </c>
      <c r="F147" s="20"/>
      <c r="G147" s="20"/>
      <c r="H147" s="20"/>
      <c r="I147" s="20">
        <v>1</v>
      </c>
      <c r="J147" s="20" t="s">
        <v>1960</v>
      </c>
      <c r="K147" s="20" t="s">
        <v>364</v>
      </c>
      <c r="L147" s="20" t="s">
        <v>365</v>
      </c>
      <c r="M147" s="20" t="s">
        <v>50</v>
      </c>
      <c r="N147" s="20">
        <v>78.099999999999994</v>
      </c>
      <c r="O147" s="20">
        <v>100</v>
      </c>
      <c r="P147" s="20" t="s">
        <v>313</v>
      </c>
      <c r="Q147" s="19">
        <f>+VLOOKUP(K147,Responsables!$A:$C,3,TRUE)</f>
        <v>711</v>
      </c>
      <c r="R147" s="19" t="str">
        <f>+VLOOKUP(K147,Responsables!$A:$C,2,TRUE)</f>
        <v>Secretaría de Educación</v>
      </c>
      <c r="S147" s="20" t="s">
        <v>51</v>
      </c>
      <c r="T147" s="20" t="s">
        <v>47</v>
      </c>
      <c r="U147" s="20">
        <f>+VLOOKUP(K147,Programación!$A:$F,3,FALSE)</f>
        <v>82.7</v>
      </c>
      <c r="V147" s="20">
        <f>+VLOOKUP(K147,Programación!$A:$F,4,FALSE)</f>
        <v>89.5</v>
      </c>
      <c r="W147" s="20">
        <f>+VLOOKUP(K147,Programación!$A:$F,5,FALSE)</f>
        <v>96.8</v>
      </c>
      <c r="X147" s="20">
        <f>+VLOOKUP(K147,Programación!$A:$F,6,FALSE)</f>
        <v>100</v>
      </c>
      <c r="Y147" s="20">
        <v>84.4</v>
      </c>
      <c r="Z147" s="20">
        <f>+VLOOKUP(K147,Seguimiento!$A:$C,3,FALSE)</f>
        <v>84.4</v>
      </c>
      <c r="AA147" s="23">
        <v>0</v>
      </c>
      <c r="AB147" s="22">
        <v>0</v>
      </c>
      <c r="AC147" s="20">
        <v>0.84399999999999997</v>
      </c>
      <c r="AD147" s="20">
        <f>+VLOOKUP(K147,Seguimiento!$A:$J,5,FALSE)</f>
        <v>0.84399999999999997</v>
      </c>
      <c r="AE147" s="24">
        <v>0</v>
      </c>
      <c r="AF147" s="22">
        <v>0</v>
      </c>
      <c r="AG147" s="20">
        <v>1.02055622732769</v>
      </c>
      <c r="AH147" s="20">
        <f>+VLOOKUP(K147,Seguimiento!$A:$J,6,FALSE)</f>
        <v>0.94301676000000001</v>
      </c>
      <c r="AI147" s="23">
        <v>0</v>
      </c>
      <c r="AJ147" s="23">
        <v>0</v>
      </c>
      <c r="AK147" s="23">
        <v>0</v>
      </c>
      <c r="AL147" s="20" t="str">
        <f>+VLOOKUP(K147,Seguimiento!$A:$J,7,FALSE)</f>
        <v>184 IEO con formación en media técnica y articulación con la educación superior y la educación para el trabajo y el desarrollo humano</v>
      </c>
      <c r="AM147" s="20">
        <f t="shared" si="2"/>
        <v>0.84399999999999997</v>
      </c>
      <c r="AN147" s="22">
        <v>0</v>
      </c>
      <c r="AO147" s="22">
        <v>0</v>
      </c>
      <c r="AP147" s="22">
        <v>0</v>
      </c>
      <c r="AQ147" s="41">
        <f>+VLOOKUP(K147,Seguimiento!$A:$J,9,FALSE)</f>
        <v>0</v>
      </c>
      <c r="AR147" s="40">
        <f>+VLOOKUP(K147,Seguimiento!$A:$J,10,FALSE)</f>
        <v>3</v>
      </c>
      <c r="AS147" s="20">
        <v>84.4</v>
      </c>
      <c r="AT147" s="40">
        <f>+VLOOKUP(K147,Seguimiento!$A:$J,4,FALSE)</f>
        <v>84.4</v>
      </c>
      <c r="AU147" s="22">
        <v>0</v>
      </c>
      <c r="AV147" s="22">
        <v>0</v>
      </c>
    </row>
    <row r="148" spans="1:48" x14ac:dyDescent="0.2">
      <c r="A148" s="20">
        <v>2</v>
      </c>
      <c r="B148" s="20" t="s">
        <v>331</v>
      </c>
      <c r="C148" s="20">
        <v>2</v>
      </c>
      <c r="D148" s="20" t="s">
        <v>362</v>
      </c>
      <c r="E148" s="20" t="s">
        <v>363</v>
      </c>
      <c r="F148" s="20"/>
      <c r="G148" s="20"/>
      <c r="H148" s="20"/>
      <c r="I148" s="20">
        <v>5</v>
      </c>
      <c r="J148" s="20" t="s">
        <v>1960</v>
      </c>
      <c r="K148" s="20" t="s">
        <v>398</v>
      </c>
      <c r="L148" s="20" t="s">
        <v>399</v>
      </c>
      <c r="M148" s="20" t="s">
        <v>50</v>
      </c>
      <c r="N148" s="20">
        <v>2.2000000000000002</v>
      </c>
      <c r="O148" s="20">
        <v>1.95</v>
      </c>
      <c r="P148" s="20" t="s">
        <v>313</v>
      </c>
      <c r="Q148" s="19">
        <f>+VLOOKUP(K148,Responsables!$A:$C,3,TRUE)</f>
        <v>711</v>
      </c>
      <c r="R148" s="19" t="str">
        <f>+VLOOKUP(K148,Responsables!$A:$C,2,TRUE)</f>
        <v>Secretaría de Educación</v>
      </c>
      <c r="S148" s="20" t="s">
        <v>51</v>
      </c>
      <c r="T148" s="20" t="s">
        <v>356</v>
      </c>
      <c r="U148" s="20">
        <f>+VLOOKUP(K148,Programación!$A:$F,3,FALSE)</f>
        <v>2.2000000000000002</v>
      </c>
      <c r="V148" s="20">
        <f>+VLOOKUP(K148,Programación!$A:$F,4,FALSE)</f>
        <v>2.2000000000000002</v>
      </c>
      <c r="W148" s="20">
        <f>+VLOOKUP(K148,Programación!$A:$F,5,FALSE)</f>
        <v>2</v>
      </c>
      <c r="X148" s="20">
        <f>+VLOOKUP(K148,Programación!$A:$F,6,FALSE)</f>
        <v>1.95</v>
      </c>
      <c r="Y148" s="20">
        <v>2.2000000000000002</v>
      </c>
      <c r="Z148" s="20">
        <f>+VLOOKUP(K148,Seguimiento!$A:$C,3,FALSE)</f>
        <v>2.2000000000000002</v>
      </c>
      <c r="AA148" s="23">
        <v>0</v>
      </c>
      <c r="AB148" s="22">
        <v>0</v>
      </c>
      <c r="AC148" s="20">
        <v>0</v>
      </c>
      <c r="AD148" s="20">
        <f>+VLOOKUP(K148,Seguimiento!$A:$J,5,FALSE)</f>
        <v>0</v>
      </c>
      <c r="AE148" s="24">
        <v>0</v>
      </c>
      <c r="AF148" s="22">
        <v>0</v>
      </c>
      <c r="AG148" s="20">
        <v>1</v>
      </c>
      <c r="AH148" s="20">
        <f>+VLOOKUP(K148,Seguimiento!$A:$J,6,FALSE)</f>
        <v>1</v>
      </c>
      <c r="AI148" s="23">
        <v>0</v>
      </c>
      <c r="AJ148" s="23">
        <v>0</v>
      </c>
      <c r="AK148" s="23">
        <v>0</v>
      </c>
      <c r="AL148" s="20" t="str">
        <f>+VLOOKUP(K148,Seguimiento!$A:$J,7,FALSE)</f>
        <v>Fuente: Gran Encuesta Integrada de Hogares - GEIH del DANE</v>
      </c>
      <c r="AM148" s="20">
        <f t="shared" si="2"/>
        <v>0</v>
      </c>
      <c r="AN148" s="22">
        <v>0</v>
      </c>
      <c r="AO148" s="22">
        <v>0</v>
      </c>
      <c r="AP148" s="22">
        <v>0</v>
      </c>
      <c r="AQ148" s="41">
        <f>+VLOOKUP(K148,Seguimiento!$A:$J,9,FALSE)</f>
        <v>0</v>
      </c>
      <c r="AR148" s="40">
        <f>+VLOOKUP(K148,Seguimiento!$A:$J,10,FALSE)</f>
        <v>1</v>
      </c>
      <c r="AS148" s="20">
        <v>2.2000000000000002</v>
      </c>
      <c r="AT148" s="40">
        <f>+VLOOKUP(K148,Seguimiento!$A:$J,4,FALSE)</f>
        <v>2.2000000000000002</v>
      </c>
      <c r="AU148" s="22">
        <v>0</v>
      </c>
      <c r="AV148" s="22">
        <v>0</v>
      </c>
    </row>
    <row r="149" spans="1:48" x14ac:dyDescent="0.2">
      <c r="A149" s="20">
        <v>2</v>
      </c>
      <c r="B149" s="20" t="s">
        <v>331</v>
      </c>
      <c r="C149" s="20">
        <v>2</v>
      </c>
      <c r="D149" s="20" t="s">
        <v>362</v>
      </c>
      <c r="E149" s="20" t="s">
        <v>363</v>
      </c>
      <c r="F149" s="20">
        <v>2</v>
      </c>
      <c r="G149" s="20" t="s">
        <v>366</v>
      </c>
      <c r="H149" s="20" t="s">
        <v>367</v>
      </c>
      <c r="I149" s="20">
        <v>3</v>
      </c>
      <c r="J149" s="20" t="s">
        <v>1961</v>
      </c>
      <c r="K149" s="20" t="s">
        <v>372</v>
      </c>
      <c r="L149" s="20" t="s">
        <v>373</v>
      </c>
      <c r="M149" s="20" t="s">
        <v>44</v>
      </c>
      <c r="N149" s="20">
        <v>29</v>
      </c>
      <c r="O149" s="20">
        <v>41</v>
      </c>
      <c r="P149" s="20" t="s">
        <v>374</v>
      </c>
      <c r="Q149" s="19">
        <f>+VLOOKUP(K149,Responsables!$A:$C,3,TRUE)</f>
        <v>953</v>
      </c>
      <c r="R149" s="19" t="str">
        <f>+VLOOKUP(K149,Responsables!$A:$C,2,TRUE)</f>
        <v>ITM, Colegio Mayor, Pascual Bravo</v>
      </c>
      <c r="S149" s="20" t="s">
        <v>51</v>
      </c>
      <c r="T149" s="20" t="s">
        <v>47</v>
      </c>
      <c r="U149" s="20">
        <f>+VLOOKUP(K149,Programación!$A:$F,3,FALSE)</f>
        <v>29</v>
      </c>
      <c r="V149" s="20">
        <f>+VLOOKUP(K149,Programación!$A:$F,4,FALSE)</f>
        <v>32</v>
      </c>
      <c r="W149" s="20">
        <f>+VLOOKUP(K149,Programación!$A:$F,5,FALSE)</f>
        <v>35</v>
      </c>
      <c r="X149" s="20">
        <f>+VLOOKUP(K149,Programación!$A:$F,6,FALSE)</f>
        <v>41</v>
      </c>
      <c r="Y149" s="20">
        <v>30</v>
      </c>
      <c r="Z149" s="20">
        <f>+VLOOKUP(K149,Seguimiento!$A:$C,3,FALSE)</f>
        <v>31</v>
      </c>
      <c r="AA149" s="23">
        <v>0</v>
      </c>
      <c r="AB149" s="22">
        <v>0</v>
      </c>
      <c r="AC149" s="20">
        <v>0.73170731707317105</v>
      </c>
      <c r="AD149" s="20">
        <f>+VLOOKUP(K149,Seguimiento!$A:$J,5,FALSE)</f>
        <v>0.75609756100000003</v>
      </c>
      <c r="AE149" s="22">
        <v>0</v>
      </c>
      <c r="AF149" s="22">
        <v>0</v>
      </c>
      <c r="AG149" s="20">
        <v>1.0344827586206899</v>
      </c>
      <c r="AH149" s="20">
        <f>+VLOOKUP(K149,Seguimiento!$A:$J,6,FALSE)</f>
        <v>0.96875</v>
      </c>
      <c r="AI149" s="23">
        <v>0</v>
      </c>
      <c r="AJ149" s="23">
        <v>0</v>
      </c>
      <c r="AK149" s="23">
        <v>0</v>
      </c>
      <c r="AL149" s="20" t="str">
        <f>+VLOOKUP(K149,Seguimiento!$A:$J,7,FALSE)</f>
        <v>ITM:21 CMA:4 PB:6</v>
      </c>
      <c r="AM149" s="20">
        <f t="shared" si="2"/>
        <v>0.75609756100000003</v>
      </c>
      <c r="AN149" s="22">
        <v>4.538936895505611E-4</v>
      </c>
      <c r="AO149" s="22">
        <v>0</v>
      </c>
      <c r="AP149" s="22">
        <v>0</v>
      </c>
      <c r="AQ149" s="41">
        <f>+VLOOKUP(K149,Seguimiento!$A:$J,9,FALSE)</f>
        <v>3.4318800000000002E-4</v>
      </c>
      <c r="AR149" s="40">
        <f>+VLOOKUP(K149,Seguimiento!$A:$J,10,FALSE)</f>
        <v>3</v>
      </c>
      <c r="AS149" s="20">
        <v>30</v>
      </c>
      <c r="AT149" s="40">
        <f>+VLOOKUP(K149,Seguimiento!$A:$J,4,FALSE)</f>
        <v>31</v>
      </c>
      <c r="AU149" s="22">
        <v>0</v>
      </c>
      <c r="AV149" s="22">
        <v>0</v>
      </c>
    </row>
    <row r="150" spans="1:48" x14ac:dyDescent="0.2">
      <c r="A150" s="20">
        <v>2</v>
      </c>
      <c r="B150" s="20" t="s">
        <v>331</v>
      </c>
      <c r="C150" s="20">
        <v>2</v>
      </c>
      <c r="D150" s="20" t="s">
        <v>362</v>
      </c>
      <c r="E150" s="20" t="s">
        <v>363</v>
      </c>
      <c r="F150" s="20">
        <v>2</v>
      </c>
      <c r="G150" s="20" t="s">
        <v>366</v>
      </c>
      <c r="H150" s="20" t="s">
        <v>367</v>
      </c>
      <c r="I150" s="20">
        <v>8</v>
      </c>
      <c r="J150" s="20" t="s">
        <v>1961</v>
      </c>
      <c r="K150" s="20" t="s">
        <v>388</v>
      </c>
      <c r="L150" s="20" t="s">
        <v>389</v>
      </c>
      <c r="M150" s="20" t="s">
        <v>44</v>
      </c>
      <c r="N150" s="20">
        <v>29</v>
      </c>
      <c r="O150" s="20">
        <v>100</v>
      </c>
      <c r="P150" s="20" t="s">
        <v>313</v>
      </c>
      <c r="Q150" s="19">
        <f>+VLOOKUP(K150,Responsables!$A:$C,3,TRUE)</f>
        <v>711</v>
      </c>
      <c r="R150" s="19" t="str">
        <f>+VLOOKUP(K150,Responsables!$A:$C,2,TRUE)</f>
        <v>Secretaría de Educación</v>
      </c>
      <c r="S150" s="20" t="s">
        <v>51</v>
      </c>
      <c r="T150" s="20" t="s">
        <v>47</v>
      </c>
      <c r="U150" s="20">
        <f>+VLOOKUP(K150,Programación!$A:$F,3,FALSE)</f>
        <v>41</v>
      </c>
      <c r="V150" s="20">
        <f>+VLOOKUP(K150,Programación!$A:$F,4,FALSE)</f>
        <v>39</v>
      </c>
      <c r="W150" s="20">
        <f>+VLOOKUP(K150,Programación!$A:$F,5,FALSE)</f>
        <v>81</v>
      </c>
      <c r="X150" s="20">
        <f>+VLOOKUP(K150,Programación!$A:$F,6,FALSE)</f>
        <v>100</v>
      </c>
      <c r="Y150" s="20">
        <v>39</v>
      </c>
      <c r="Z150" s="20">
        <f>+VLOOKUP(K150,Seguimiento!$A:$C,3,FALSE)</f>
        <v>39</v>
      </c>
      <c r="AA150" s="23">
        <v>0</v>
      </c>
      <c r="AB150" s="22">
        <v>0</v>
      </c>
      <c r="AC150" s="20">
        <v>0.39</v>
      </c>
      <c r="AD150" s="20">
        <f>+VLOOKUP(K150,Seguimiento!$A:$J,5,FALSE)</f>
        <v>0.39</v>
      </c>
      <c r="AE150" s="22">
        <v>0</v>
      </c>
      <c r="AF150" s="22">
        <v>0</v>
      </c>
      <c r="AG150" s="20">
        <v>0.95121951219512202</v>
      </c>
      <c r="AH150" s="20">
        <f>+VLOOKUP(K150,Seguimiento!$A:$J,6,FALSE)</f>
        <v>1</v>
      </c>
      <c r="AI150" s="23">
        <v>0</v>
      </c>
      <c r="AJ150" s="23">
        <v>0</v>
      </c>
      <c r="AK150" s="23">
        <v>0</v>
      </c>
      <c r="AL150" s="20">
        <f>+VLOOKUP(K150,Seguimiento!$A:$J,7,FALSE)</f>
        <v>0</v>
      </c>
      <c r="AM150" s="20">
        <f t="shared" si="2"/>
        <v>0.39</v>
      </c>
      <c r="AN150" s="22">
        <v>6.2504725094673582E-4</v>
      </c>
      <c r="AO150" s="22">
        <v>0</v>
      </c>
      <c r="AP150" s="22">
        <v>0</v>
      </c>
      <c r="AQ150" s="41">
        <f>+VLOOKUP(K150,Seguimiento!$A:$J,9,FALSE)</f>
        <v>2.43768E-4</v>
      </c>
      <c r="AR150" s="40">
        <f>+VLOOKUP(K150,Seguimiento!$A:$J,10,FALSE)</f>
        <v>3</v>
      </c>
      <c r="AS150" s="20">
        <v>39</v>
      </c>
      <c r="AT150" s="40">
        <f>+VLOOKUP(K150,Seguimiento!$A:$J,4,FALSE)</f>
        <v>39</v>
      </c>
      <c r="AU150" s="22">
        <v>0</v>
      </c>
      <c r="AV150" s="22">
        <v>0</v>
      </c>
    </row>
    <row r="151" spans="1:48" x14ac:dyDescent="0.2">
      <c r="A151" s="20">
        <v>2</v>
      </c>
      <c r="B151" s="20" t="s">
        <v>331</v>
      </c>
      <c r="C151" s="20">
        <v>2</v>
      </c>
      <c r="D151" s="20" t="s">
        <v>362</v>
      </c>
      <c r="E151" s="20" t="s">
        <v>363</v>
      </c>
      <c r="F151" s="20">
        <v>2</v>
      </c>
      <c r="G151" s="20" t="s">
        <v>366</v>
      </c>
      <c r="H151" s="20" t="s">
        <v>367</v>
      </c>
      <c r="I151" s="20">
        <v>7</v>
      </c>
      <c r="J151" s="20" t="s">
        <v>1961</v>
      </c>
      <c r="K151" s="20" t="s">
        <v>386</v>
      </c>
      <c r="L151" s="20" t="s">
        <v>387</v>
      </c>
      <c r="M151" s="20" t="s">
        <v>50</v>
      </c>
      <c r="N151" s="20">
        <v>25</v>
      </c>
      <c r="O151" s="20">
        <v>100</v>
      </c>
      <c r="P151" s="20" t="s">
        <v>69</v>
      </c>
      <c r="Q151" s="19">
        <f>+VLOOKUP(K151,Responsables!$A:$C,3,TRUE)</f>
        <v>915</v>
      </c>
      <c r="R151" s="19" t="str">
        <f>+VLOOKUP(K151,Responsables!$A:$C,2,TRUE)</f>
        <v>Sapiencia</v>
      </c>
      <c r="S151" s="20" t="s">
        <v>51</v>
      </c>
      <c r="T151" s="20" t="s">
        <v>47</v>
      </c>
      <c r="U151" s="20">
        <f>+VLOOKUP(K151,Programación!$A:$F,3,FALSE)</f>
        <v>50</v>
      </c>
      <c r="V151" s="20">
        <f>+VLOOKUP(K151,Programación!$A:$F,4,FALSE)</f>
        <v>100</v>
      </c>
      <c r="W151" s="20">
        <f>+VLOOKUP(K151,Programación!$A:$F,5,FALSE)</f>
        <v>100</v>
      </c>
      <c r="X151" s="20">
        <f>+VLOOKUP(K151,Programación!$A:$F,6,FALSE)</f>
        <v>100</v>
      </c>
      <c r="Y151" s="20">
        <v>50</v>
      </c>
      <c r="Z151" s="20">
        <f>+VLOOKUP(K151,Seguimiento!$A:$C,3,FALSE)</f>
        <v>70</v>
      </c>
      <c r="AA151" s="23">
        <v>0</v>
      </c>
      <c r="AB151" s="22">
        <v>0</v>
      </c>
      <c r="AC151" s="20">
        <v>0.5</v>
      </c>
      <c r="AD151" s="20">
        <f>+VLOOKUP(K151,Seguimiento!$A:$J,5,FALSE)</f>
        <v>0.7</v>
      </c>
      <c r="AE151" s="22">
        <v>0</v>
      </c>
      <c r="AF151" s="22">
        <v>0</v>
      </c>
      <c r="AG151" s="20">
        <v>1</v>
      </c>
      <c r="AH151" s="20">
        <f>+VLOOKUP(K151,Seguimiento!$A:$J,6,FALSE)</f>
        <v>0.7</v>
      </c>
      <c r="AI151" s="23">
        <v>0</v>
      </c>
      <c r="AJ151" s="23">
        <v>0</v>
      </c>
      <c r="AK151" s="23">
        <v>0</v>
      </c>
      <c r="AL151" s="20" t="str">
        <f>+VLOOKUP(K151,Seguimiento!$A:$J,7,FALSE)</f>
        <v>Se tienen construidos los documentos técnicos consistentes con el avance en el diseño de la Politica Pública de Educación Postsecundaria (PPEP); la adopción tendrá lugar una vez se den los debates en el Concejo de Medellín.</v>
      </c>
      <c r="AM151" s="20">
        <f t="shared" si="2"/>
        <v>0.7</v>
      </c>
      <c r="AN151" s="22">
        <v>4.079593218446816E-4</v>
      </c>
      <c r="AO151" s="22">
        <v>0</v>
      </c>
      <c r="AP151" s="22">
        <v>0</v>
      </c>
      <c r="AQ151" s="41">
        <f>+VLOOKUP(K151,Seguimiento!$A:$J,9,FALSE)</f>
        <v>2.4477599999999999E-4</v>
      </c>
      <c r="AR151" s="40">
        <f>+VLOOKUP(K151,Seguimiento!$A:$J,10,FALSE)</f>
        <v>3</v>
      </c>
      <c r="AS151" s="20">
        <v>50</v>
      </c>
      <c r="AT151" s="40">
        <f>+VLOOKUP(K151,Seguimiento!$A:$J,4,FALSE)</f>
        <v>70</v>
      </c>
      <c r="AU151" s="22">
        <v>0</v>
      </c>
      <c r="AV151" s="22">
        <v>0</v>
      </c>
    </row>
    <row r="152" spans="1:48" x14ac:dyDescent="0.2">
      <c r="A152" s="20">
        <v>2</v>
      </c>
      <c r="B152" s="20" t="s">
        <v>331</v>
      </c>
      <c r="C152" s="20">
        <v>2</v>
      </c>
      <c r="D152" s="20" t="s">
        <v>362</v>
      </c>
      <c r="E152" s="20" t="s">
        <v>363</v>
      </c>
      <c r="F152" s="20">
        <v>2</v>
      </c>
      <c r="G152" s="20" t="s">
        <v>366</v>
      </c>
      <c r="H152" s="20" t="s">
        <v>367</v>
      </c>
      <c r="I152" s="20">
        <v>6</v>
      </c>
      <c r="J152" s="20" t="s">
        <v>1961</v>
      </c>
      <c r="K152" s="20" t="s">
        <v>384</v>
      </c>
      <c r="L152" s="20" t="s">
        <v>385</v>
      </c>
      <c r="M152" s="20" t="s">
        <v>44</v>
      </c>
      <c r="N152" s="20">
        <v>59668</v>
      </c>
      <c r="O152" s="20">
        <v>70000</v>
      </c>
      <c r="P152" s="20" t="s">
        <v>69</v>
      </c>
      <c r="Q152" s="19">
        <f>+VLOOKUP(K152,Responsables!$A:$C,3,TRUE)</f>
        <v>915</v>
      </c>
      <c r="R152" s="19" t="str">
        <f>+VLOOKUP(K152,Responsables!$A:$C,2,TRUE)</f>
        <v>Sapiencia</v>
      </c>
      <c r="S152" s="20" t="s">
        <v>46</v>
      </c>
      <c r="T152" s="20" t="s">
        <v>47</v>
      </c>
      <c r="U152" s="20">
        <f>+VLOOKUP(K152,Programación!$A:$F,3,FALSE)</f>
        <v>17000</v>
      </c>
      <c r="V152" s="20">
        <f>+VLOOKUP(K152,Programación!$A:$F,4,FALSE)</f>
        <v>14000</v>
      </c>
      <c r="W152" s="20">
        <f>+VLOOKUP(K152,Programación!$A:$F,5,FALSE)</f>
        <v>14450</v>
      </c>
      <c r="X152" s="20">
        <f>+VLOOKUP(K152,Programación!$A:$F,6,FALSE)</f>
        <v>14483</v>
      </c>
      <c r="Y152" s="20">
        <v>27067</v>
      </c>
      <c r="Z152" s="20">
        <f>+VLOOKUP(K152,Seguimiento!$A:$C,3,FALSE)</f>
        <v>8335</v>
      </c>
      <c r="AA152" s="23">
        <v>0</v>
      </c>
      <c r="AB152" s="22">
        <v>0</v>
      </c>
      <c r="AC152" s="20">
        <v>0.386671428571429</v>
      </c>
      <c r="AD152" s="20">
        <f>+VLOOKUP(K152,Seguimiento!$A:$J,5,FALSE)</f>
        <v>0.50574285699999999</v>
      </c>
      <c r="AE152" s="22">
        <v>0</v>
      </c>
      <c r="AF152" s="22">
        <v>0</v>
      </c>
      <c r="AG152" s="20">
        <v>1.59217647058824</v>
      </c>
      <c r="AH152" s="20">
        <f>+VLOOKUP(K152,Seguimiento!$A:$J,6,FALSE)</f>
        <v>0.59535714299999998</v>
      </c>
      <c r="AI152" s="23">
        <v>0</v>
      </c>
      <c r="AJ152" s="23">
        <v>0</v>
      </c>
      <c r="AK152" s="23">
        <v>0</v>
      </c>
      <c r="AL152" s="20" t="str">
        <f>+VLOOKUP(K152,Seguimiento!$A:$J,7,FALSE)</f>
        <v>Se tiene un total de 8.335 matrículas en la oferta @Medellín.</v>
      </c>
      <c r="AM152" s="20">
        <f t="shared" si="2"/>
        <v>0.50574285699999999</v>
      </c>
      <c r="AN152" s="22">
        <v>1.4267735782838608E-3</v>
      </c>
      <c r="AO152" s="22">
        <v>0</v>
      </c>
      <c r="AP152" s="22">
        <v>0</v>
      </c>
      <c r="AQ152" s="41">
        <f>+VLOOKUP(K152,Seguimiento!$A:$J,9,FALSE)</f>
        <v>6.3941900000000001E-4</v>
      </c>
      <c r="AR152" s="40">
        <f>+VLOOKUP(K152,Seguimiento!$A:$J,10,FALSE)</f>
        <v>3</v>
      </c>
      <c r="AS152" s="20">
        <v>27067</v>
      </c>
      <c r="AT152" s="40">
        <f>+VLOOKUP(K152,Seguimiento!$A:$J,4,FALSE)</f>
        <v>35402</v>
      </c>
      <c r="AU152" s="22">
        <v>0</v>
      </c>
      <c r="AV152" s="22">
        <v>0</v>
      </c>
    </row>
    <row r="153" spans="1:48" x14ac:dyDescent="0.2">
      <c r="A153" s="20">
        <v>2</v>
      </c>
      <c r="B153" s="20" t="s">
        <v>331</v>
      </c>
      <c r="C153" s="20">
        <v>2</v>
      </c>
      <c r="D153" s="20" t="s">
        <v>362</v>
      </c>
      <c r="E153" s="20" t="s">
        <v>363</v>
      </c>
      <c r="F153" s="20">
        <v>2</v>
      </c>
      <c r="G153" s="20" t="s">
        <v>366</v>
      </c>
      <c r="H153" s="20" t="s">
        <v>367</v>
      </c>
      <c r="I153" s="20">
        <v>1</v>
      </c>
      <c r="J153" s="20" t="s">
        <v>1961</v>
      </c>
      <c r="K153" s="20" t="s">
        <v>368</v>
      </c>
      <c r="L153" s="20" t="s">
        <v>369</v>
      </c>
      <c r="M153" s="20" t="s">
        <v>50</v>
      </c>
      <c r="N153" s="20">
        <v>-1</v>
      </c>
      <c r="O153" s="20">
        <v>95</v>
      </c>
      <c r="P153" s="20" t="s">
        <v>313</v>
      </c>
      <c r="Q153" s="19">
        <f>+VLOOKUP(K153,Responsables!$A:$C,3,TRUE)</f>
        <v>711</v>
      </c>
      <c r="R153" s="19" t="str">
        <f>+VLOOKUP(K153,Responsables!$A:$C,2,TRUE)</f>
        <v>Secretaría de Educación</v>
      </c>
      <c r="S153" s="20" t="s">
        <v>51</v>
      </c>
      <c r="T153" s="20" t="s">
        <v>47</v>
      </c>
      <c r="U153" s="20">
        <f>+VLOOKUP(K153,Programación!$A:$F,3,FALSE)</f>
        <v>0</v>
      </c>
      <c r="V153" s="20">
        <f>+VLOOKUP(K153,Programación!$A:$F,4,FALSE)</f>
        <v>0</v>
      </c>
      <c r="W153" s="20">
        <f>+VLOOKUP(K153,Programación!$A:$F,5,FALSE)</f>
        <v>95</v>
      </c>
      <c r="X153" s="20">
        <f>+VLOOKUP(K153,Programación!$A:$F,6,FALSE)</f>
        <v>95</v>
      </c>
      <c r="Y153" s="20">
        <v>0</v>
      </c>
      <c r="Z153" s="20">
        <f>+VLOOKUP(K153,Seguimiento!$A:$C,3,FALSE)</f>
        <v>0</v>
      </c>
      <c r="AA153" s="23">
        <v>0</v>
      </c>
      <c r="AB153" s="22">
        <v>0</v>
      </c>
      <c r="AC153" s="20">
        <v>0</v>
      </c>
      <c r="AD153" s="20">
        <f>+VLOOKUP(K153,Seguimiento!$A:$J,5,FALSE)</f>
        <v>0</v>
      </c>
      <c r="AE153" s="22">
        <v>0</v>
      </c>
      <c r="AF153" s="22">
        <v>0</v>
      </c>
      <c r="AG153" s="20">
        <v>-1</v>
      </c>
      <c r="AH153" s="20">
        <v>-1</v>
      </c>
      <c r="AI153" s="23">
        <v>0</v>
      </c>
      <c r="AJ153" s="23">
        <v>0</v>
      </c>
      <c r="AK153" s="23">
        <v>0</v>
      </c>
      <c r="AL153" s="20">
        <f>+VLOOKUP(K153,Seguimiento!$A:$J,7,FALSE)</f>
        <v>0</v>
      </c>
      <c r="AM153" s="20">
        <f t="shared" si="2"/>
        <v>0</v>
      </c>
      <c r="AN153" s="22">
        <v>7.8985290187365482E-4</v>
      </c>
      <c r="AO153" s="22">
        <v>0</v>
      </c>
      <c r="AP153" s="22">
        <v>0</v>
      </c>
      <c r="AQ153" s="41">
        <f>+VLOOKUP(K153,Seguimiento!$A:$J,9,FALSE)</f>
        <v>0</v>
      </c>
      <c r="AR153" s="40">
        <f>+VLOOKUP(K153,Seguimiento!$A:$J,10,FALSE)</f>
        <v>0</v>
      </c>
      <c r="AS153" s="20">
        <v>0</v>
      </c>
      <c r="AT153" s="40">
        <f>+VLOOKUP(K153,Seguimiento!$A:$J,4,FALSE)</f>
        <v>0</v>
      </c>
      <c r="AU153" s="22">
        <v>0</v>
      </c>
      <c r="AV153" s="22">
        <v>0</v>
      </c>
    </row>
    <row r="154" spans="1:48" x14ac:dyDescent="0.2">
      <c r="A154" s="20">
        <v>2</v>
      </c>
      <c r="B154" s="20" t="s">
        <v>331</v>
      </c>
      <c r="C154" s="20">
        <v>3</v>
      </c>
      <c r="D154" s="20" t="s">
        <v>407</v>
      </c>
      <c r="E154" s="20" t="s">
        <v>408</v>
      </c>
      <c r="F154" s="20">
        <v>2</v>
      </c>
      <c r="G154" s="20" t="s">
        <v>423</v>
      </c>
      <c r="H154" s="20" t="s">
        <v>424</v>
      </c>
      <c r="I154" s="20">
        <v>4</v>
      </c>
      <c r="J154" s="20" t="s">
        <v>1961</v>
      </c>
      <c r="K154" s="20" t="s">
        <v>443</v>
      </c>
      <c r="L154" s="20" t="s">
        <v>444</v>
      </c>
      <c r="M154" s="20" t="s">
        <v>44</v>
      </c>
      <c r="N154" s="20">
        <v>182</v>
      </c>
      <c r="O154" s="20">
        <v>229</v>
      </c>
      <c r="P154" s="20" t="s">
        <v>313</v>
      </c>
      <c r="Q154" s="19">
        <f>+VLOOKUP(K154,Responsables!$A:$C,3,TRUE)</f>
        <v>711</v>
      </c>
      <c r="R154" s="19" t="str">
        <f>+VLOOKUP(K154,Responsables!$A:$C,2,TRUE)</f>
        <v>Secretaría de Educación</v>
      </c>
      <c r="S154" s="20" t="s">
        <v>51</v>
      </c>
      <c r="T154" s="20" t="s">
        <v>47</v>
      </c>
      <c r="U154" s="20">
        <f>+VLOOKUP(K154,Programación!$A:$F,3,FALSE)</f>
        <v>182</v>
      </c>
      <c r="V154" s="20">
        <f>+VLOOKUP(K154,Programación!$A:$F,4,FALSE)</f>
        <v>200</v>
      </c>
      <c r="W154" s="20">
        <f>+VLOOKUP(K154,Programación!$A:$F,5,FALSE)</f>
        <v>215</v>
      </c>
      <c r="X154" s="20">
        <f>+VLOOKUP(K154,Programación!$A:$F,6,FALSE)</f>
        <v>229</v>
      </c>
      <c r="Y154" s="20">
        <v>182</v>
      </c>
      <c r="Z154" s="20">
        <f>+VLOOKUP(K154,Seguimiento!$A:$C,3,FALSE)</f>
        <v>186</v>
      </c>
      <c r="AA154" s="23">
        <v>0</v>
      </c>
      <c r="AB154" s="22">
        <v>0</v>
      </c>
      <c r="AC154" s="20">
        <v>0.79475982532751099</v>
      </c>
      <c r="AD154" s="20">
        <f>+VLOOKUP(K154,Seguimiento!$A:$J,5,FALSE)</f>
        <v>0.81222707400000005</v>
      </c>
      <c r="AE154" s="22">
        <v>0</v>
      </c>
      <c r="AF154" s="22">
        <v>0</v>
      </c>
      <c r="AG154" s="20">
        <v>1</v>
      </c>
      <c r="AH154" s="20">
        <f>+VLOOKUP(K154,Seguimiento!$A:$J,6,FALSE)</f>
        <v>0.93</v>
      </c>
      <c r="AI154" s="23">
        <v>0</v>
      </c>
      <c r="AJ154" s="23">
        <v>0</v>
      </c>
      <c r="AK154" s="23">
        <v>0</v>
      </c>
      <c r="AL154" s="20" t="str">
        <f>+VLOOKUP(K154,Seguimiento!$A:$J,7,FALSE)</f>
        <v>A través del acompañamiento constante a las IE y a los Núcleos Educativos se ha venido fortaleciendo el proceso de implementación de estrategias etnoeducativas, proceso que ha permitido que a la fecha (junio 30) se tengan 186 IE con sus estrategias implementadas.</v>
      </c>
      <c r="AM154" s="20">
        <f t="shared" si="2"/>
        <v>0.81222707400000005</v>
      </c>
      <c r="AN154" s="22">
        <v>6.1259749668401585E-4</v>
      </c>
      <c r="AO154" s="22">
        <v>0</v>
      </c>
      <c r="AP154" s="22">
        <v>0</v>
      </c>
      <c r="AQ154" s="41">
        <f>+VLOOKUP(K154,Seguimiento!$A:$J,9,FALSE)</f>
        <v>4.9756799999999999E-4</v>
      </c>
      <c r="AR154" s="40">
        <f>+VLOOKUP(K154,Seguimiento!$A:$J,10,FALSE)</f>
        <v>3</v>
      </c>
      <c r="AS154" s="20">
        <v>182</v>
      </c>
      <c r="AT154" s="40">
        <f>+VLOOKUP(K154,Seguimiento!$A:$J,4,FALSE)</f>
        <v>186</v>
      </c>
      <c r="AU154" s="22">
        <v>0</v>
      </c>
      <c r="AV154" s="22">
        <v>0</v>
      </c>
    </row>
    <row r="155" spans="1:48" x14ac:dyDescent="0.2">
      <c r="A155" s="20">
        <v>2</v>
      </c>
      <c r="B155" s="20" t="s">
        <v>331</v>
      </c>
      <c r="C155" s="20">
        <v>3</v>
      </c>
      <c r="D155" s="20" t="s">
        <v>407</v>
      </c>
      <c r="E155" s="20" t="s">
        <v>408</v>
      </c>
      <c r="F155" s="20"/>
      <c r="G155" s="20"/>
      <c r="H155" s="20"/>
      <c r="I155" s="20">
        <v>4</v>
      </c>
      <c r="J155" s="20" t="s">
        <v>1960</v>
      </c>
      <c r="K155" s="20" t="s">
        <v>454</v>
      </c>
      <c r="L155" s="20" t="s">
        <v>455</v>
      </c>
      <c r="M155" s="20" t="s">
        <v>44</v>
      </c>
      <c r="N155" s="20">
        <v>6.59</v>
      </c>
      <c r="O155" s="20">
        <v>7.2</v>
      </c>
      <c r="P155" s="20" t="s">
        <v>313</v>
      </c>
      <c r="Q155" s="19">
        <f>+VLOOKUP(K155,Responsables!$A:$C,3,TRUE)</f>
        <v>711</v>
      </c>
      <c r="R155" s="19" t="str">
        <f>+VLOOKUP(K155,Responsables!$A:$C,2,TRUE)</f>
        <v>Secretaría de Educación</v>
      </c>
      <c r="S155" s="20" t="s">
        <v>51</v>
      </c>
      <c r="T155" s="20" t="s">
        <v>47</v>
      </c>
      <c r="U155" s="20">
        <f>+VLOOKUP(K155,Programación!$A:$F,3,FALSE)</f>
        <v>6.6</v>
      </c>
      <c r="V155" s="20">
        <f>+VLOOKUP(K155,Programación!$A:$F,4,FALSE)</f>
        <v>6.7</v>
      </c>
      <c r="W155" s="20">
        <f>+VLOOKUP(K155,Programación!$A:$F,5,FALSE)</f>
        <v>7</v>
      </c>
      <c r="X155" s="20">
        <f>+VLOOKUP(K155,Programación!$A:$F,6,FALSE)</f>
        <v>7.2</v>
      </c>
      <c r="Y155" s="20">
        <v>6.6</v>
      </c>
      <c r="Z155" s="20">
        <f>+VLOOKUP(K155,Seguimiento!$A:$C,3,FALSE)</f>
        <v>6.6</v>
      </c>
      <c r="AA155" s="23">
        <v>0</v>
      </c>
      <c r="AB155" s="22">
        <v>0</v>
      </c>
      <c r="AC155" s="20">
        <v>0.91666666666666696</v>
      </c>
      <c r="AD155" s="20">
        <f>+VLOOKUP(K155,Seguimiento!$A:$J,5,FALSE)</f>
        <v>0.91666666699999999</v>
      </c>
      <c r="AE155" s="24">
        <v>0</v>
      </c>
      <c r="AF155" s="22">
        <v>0</v>
      </c>
      <c r="AG155" s="20">
        <v>1</v>
      </c>
      <c r="AH155" s="20">
        <f>+VLOOKUP(K155,Seguimiento!$A:$J,6,FALSE)</f>
        <v>0.98507462700000004</v>
      </c>
      <c r="AI155" s="23">
        <v>0</v>
      </c>
      <c r="AJ155" s="23">
        <v>0</v>
      </c>
      <c r="AK155" s="23">
        <v>0</v>
      </c>
      <c r="AL155" s="20" t="str">
        <f>+VLOOKUP(K155,Seguimiento!$A:$J,7,FALSE)</f>
        <v>Dato de 2020 Fuente: Encuesta de Percepción de Ambiente Escolar, Secretaría de Educación de Medellín</v>
      </c>
      <c r="AM155" s="20">
        <f t="shared" si="2"/>
        <v>0.91666666699999999</v>
      </c>
      <c r="AN155" s="22">
        <v>0</v>
      </c>
      <c r="AO155" s="22">
        <v>0</v>
      </c>
      <c r="AP155" s="22">
        <v>0</v>
      </c>
      <c r="AQ155" s="41">
        <f>+VLOOKUP(K155,Seguimiento!$A:$J,9,FALSE)</f>
        <v>0</v>
      </c>
      <c r="AR155" s="40">
        <f>+VLOOKUP(K155,Seguimiento!$A:$J,10,FALSE)</f>
        <v>3</v>
      </c>
      <c r="AS155" s="20">
        <v>6.6</v>
      </c>
      <c r="AT155" s="40">
        <f>+VLOOKUP(K155,Seguimiento!$A:$J,4,FALSE)</f>
        <v>6.6</v>
      </c>
      <c r="AU155" s="22">
        <v>0</v>
      </c>
      <c r="AV155" s="22">
        <v>0</v>
      </c>
    </row>
    <row r="156" spans="1:48" x14ac:dyDescent="0.2">
      <c r="A156" s="20">
        <v>2</v>
      </c>
      <c r="B156" s="20" t="s">
        <v>331</v>
      </c>
      <c r="C156" s="20">
        <v>3</v>
      </c>
      <c r="D156" s="20" t="s">
        <v>407</v>
      </c>
      <c r="E156" s="20" t="s">
        <v>408</v>
      </c>
      <c r="F156" s="20">
        <v>1</v>
      </c>
      <c r="G156" s="20" t="s">
        <v>413</v>
      </c>
      <c r="H156" s="20" t="s">
        <v>414</v>
      </c>
      <c r="I156" s="20">
        <v>11</v>
      </c>
      <c r="J156" s="20" t="s">
        <v>1961</v>
      </c>
      <c r="K156" s="20" t="s">
        <v>446</v>
      </c>
      <c r="L156" s="20" t="s">
        <v>447</v>
      </c>
      <c r="M156" s="20" t="s">
        <v>44</v>
      </c>
      <c r="N156" s="20">
        <v>-2</v>
      </c>
      <c r="O156" s="20">
        <v>36</v>
      </c>
      <c r="P156" s="20" t="s">
        <v>313</v>
      </c>
      <c r="Q156" s="19">
        <f>+VLOOKUP(K156,Responsables!$A:$C,3,TRUE)</f>
        <v>711</v>
      </c>
      <c r="R156" s="19" t="str">
        <f>+VLOOKUP(K156,Responsables!$A:$C,2,TRUE)</f>
        <v>Secretaría de Educación</v>
      </c>
      <c r="S156" s="20" t="s">
        <v>46</v>
      </c>
      <c r="T156" s="20" t="s">
        <v>47</v>
      </c>
      <c r="U156" s="20">
        <f>+VLOOKUP(K156,Programación!$A:$F,3,FALSE)</f>
        <v>5</v>
      </c>
      <c r="V156" s="20">
        <f>+VLOOKUP(K156,Programación!$A:$F,4,FALSE)</f>
        <v>0</v>
      </c>
      <c r="W156" s="20">
        <f>+VLOOKUP(K156,Programación!$A:$F,5,FALSE)</f>
        <v>16</v>
      </c>
      <c r="X156" s="20">
        <f>+VLOOKUP(K156,Programación!$A:$F,6,FALSE)</f>
        <v>20</v>
      </c>
      <c r="Y156" s="20">
        <v>0</v>
      </c>
      <c r="Z156" s="20">
        <f>+VLOOKUP(K156,Seguimiento!$A:$C,3,FALSE)</f>
        <v>0</v>
      </c>
      <c r="AA156" s="23">
        <v>0</v>
      </c>
      <c r="AB156" s="22">
        <v>0</v>
      </c>
      <c r="AC156" s="20">
        <v>0</v>
      </c>
      <c r="AD156" s="20">
        <f>+VLOOKUP(K156,Seguimiento!$A:$J,5,FALSE)</f>
        <v>0</v>
      </c>
      <c r="AE156" s="22">
        <v>0</v>
      </c>
      <c r="AF156" s="22">
        <v>0</v>
      </c>
      <c r="AG156" s="20">
        <v>0</v>
      </c>
      <c r="AH156" s="20">
        <v>-1</v>
      </c>
      <c r="AI156" s="23">
        <v>0</v>
      </c>
      <c r="AJ156" s="23">
        <v>0</v>
      </c>
      <c r="AK156" s="23">
        <v>0</v>
      </c>
      <c r="AL156" s="20">
        <f>+VLOOKUP(K156,Seguimiento!$A:$J,7,FALSE)</f>
        <v>0</v>
      </c>
      <c r="AM156" s="20">
        <f t="shared" si="2"/>
        <v>0</v>
      </c>
      <c r="AN156" s="22">
        <v>8.1099502763301058E-3</v>
      </c>
      <c r="AO156" s="22">
        <v>0</v>
      </c>
      <c r="AP156" s="22">
        <v>0</v>
      </c>
      <c r="AQ156" s="41">
        <f>+VLOOKUP(K156,Seguimiento!$A:$J,9,FALSE)</f>
        <v>0</v>
      </c>
      <c r="AR156" s="40">
        <f>+VLOOKUP(K156,Seguimiento!$A:$J,10,FALSE)</f>
        <v>0</v>
      </c>
      <c r="AS156" s="20">
        <v>0</v>
      </c>
      <c r="AT156" s="40">
        <f>+VLOOKUP(K156,Seguimiento!$A:$J,4,FALSE)</f>
        <v>0</v>
      </c>
      <c r="AU156" s="22">
        <v>0</v>
      </c>
      <c r="AV156" s="22">
        <v>0</v>
      </c>
    </row>
    <row r="157" spans="1:48" x14ac:dyDescent="0.2">
      <c r="A157" s="20">
        <v>2</v>
      </c>
      <c r="B157" s="20" t="s">
        <v>331</v>
      </c>
      <c r="C157" s="20">
        <v>3</v>
      </c>
      <c r="D157" s="20" t="s">
        <v>407</v>
      </c>
      <c r="E157" s="20" t="s">
        <v>408</v>
      </c>
      <c r="F157" s="20">
        <v>1</v>
      </c>
      <c r="G157" s="20" t="s">
        <v>413</v>
      </c>
      <c r="H157" s="20" t="s">
        <v>414</v>
      </c>
      <c r="I157" s="20">
        <v>3</v>
      </c>
      <c r="J157" s="20" t="s">
        <v>1961</v>
      </c>
      <c r="K157" s="20" t="s">
        <v>451</v>
      </c>
      <c r="L157" s="20" t="s">
        <v>452</v>
      </c>
      <c r="M157" s="20" t="s">
        <v>44</v>
      </c>
      <c r="N157" s="20">
        <v>26094</v>
      </c>
      <c r="O157" s="20">
        <v>25000</v>
      </c>
      <c r="P157" s="20" t="s">
        <v>69</v>
      </c>
      <c r="Q157" s="19">
        <f>+VLOOKUP(K157,Responsables!$A:$C,3,TRUE)</f>
        <v>915</v>
      </c>
      <c r="R157" s="19" t="str">
        <f>+VLOOKUP(K157,Responsables!$A:$C,2,TRUE)</f>
        <v>Sapiencia</v>
      </c>
      <c r="S157" s="20" t="s">
        <v>46</v>
      </c>
      <c r="T157" s="20" t="s">
        <v>47</v>
      </c>
      <c r="U157" s="20">
        <f>+VLOOKUP(K157,Programación!$A:$F,3,FALSE)</f>
        <v>6000</v>
      </c>
      <c r="V157" s="20">
        <f>+VLOOKUP(K157,Programación!$A:$F,4,FALSE)</f>
        <v>6000</v>
      </c>
      <c r="W157" s="20">
        <f>+VLOOKUP(K157,Programación!$A:$F,5,FALSE)</f>
        <v>6400</v>
      </c>
      <c r="X157" s="20">
        <f>+VLOOKUP(K157,Programación!$A:$F,6,FALSE)</f>
        <v>6600</v>
      </c>
      <c r="Y157" s="20">
        <v>8179</v>
      </c>
      <c r="Z157" s="20">
        <f>+VLOOKUP(K157,Seguimiento!$A:$C,3,FALSE)</f>
        <v>614</v>
      </c>
      <c r="AA157" s="23">
        <v>0</v>
      </c>
      <c r="AB157" s="22">
        <v>0</v>
      </c>
      <c r="AC157" s="20">
        <v>0.33764</v>
      </c>
      <c r="AD157" s="20">
        <f>+VLOOKUP(K157,Seguimiento!$A:$J,5,FALSE)</f>
        <v>0.35171999999999998</v>
      </c>
      <c r="AE157" s="22">
        <v>0</v>
      </c>
      <c r="AF157" s="22">
        <v>0</v>
      </c>
      <c r="AG157" s="20">
        <v>1.40683333333333</v>
      </c>
      <c r="AH157" s="20">
        <f>+VLOOKUP(K157,Seguimiento!$A:$J,6,FALSE)</f>
        <v>0.102333333</v>
      </c>
      <c r="AI157" s="23">
        <v>0</v>
      </c>
      <c r="AJ157" s="23">
        <v>0</v>
      </c>
      <c r="AK157" s="23">
        <v>0</v>
      </c>
      <c r="AL157" s="20" t="str">
        <f>+VLOOKUP(K157,Seguimiento!$A:$J,7,FALSE)</f>
        <v>El logro definitivo de este indicador estará disponible una vez culmine el proceso de cierre, matrícula y legalización de becas y créditos condonables.</v>
      </c>
      <c r="AM157" s="20">
        <f t="shared" si="2"/>
        <v>0.35171999999999998</v>
      </c>
      <c r="AN157" s="22">
        <v>6.2674844212483871E-3</v>
      </c>
      <c r="AO157" s="22">
        <v>0</v>
      </c>
      <c r="AP157" s="22">
        <v>0</v>
      </c>
      <c r="AQ157" s="41">
        <f>+VLOOKUP(K157,Seguimiento!$A:$J,9,FALSE)</f>
        <v>2.05047E-3</v>
      </c>
      <c r="AR157" s="40">
        <f>+VLOOKUP(K157,Seguimiento!$A:$J,10,FALSE)</f>
        <v>3</v>
      </c>
      <c r="AS157" s="20">
        <v>8179</v>
      </c>
      <c r="AT157" s="40">
        <f>+VLOOKUP(K157,Seguimiento!$A:$J,4,FALSE)</f>
        <v>8793</v>
      </c>
      <c r="AU157" s="22">
        <v>0</v>
      </c>
      <c r="AV157" s="22">
        <v>0</v>
      </c>
    </row>
    <row r="158" spans="1:48" x14ac:dyDescent="0.2">
      <c r="A158" s="20">
        <v>2</v>
      </c>
      <c r="B158" s="20" t="s">
        <v>331</v>
      </c>
      <c r="C158" s="20">
        <v>3</v>
      </c>
      <c r="D158" s="20" t="s">
        <v>407</v>
      </c>
      <c r="E158" s="20" t="s">
        <v>408</v>
      </c>
      <c r="F158" s="20"/>
      <c r="G158" s="20"/>
      <c r="H158" s="20"/>
      <c r="I158" s="20">
        <v>5</v>
      </c>
      <c r="J158" s="20" t="s">
        <v>1960</v>
      </c>
      <c r="K158" s="20" t="s">
        <v>460</v>
      </c>
      <c r="L158" s="20" t="s">
        <v>461</v>
      </c>
      <c r="M158" s="20" t="s">
        <v>50</v>
      </c>
      <c r="N158" s="20">
        <v>9.56</v>
      </c>
      <c r="O158" s="20">
        <v>8.6</v>
      </c>
      <c r="P158" s="20" t="s">
        <v>313</v>
      </c>
      <c r="Q158" s="19">
        <f>+VLOOKUP(K158,Responsables!$A:$C,3,TRUE)</f>
        <v>711</v>
      </c>
      <c r="R158" s="19" t="str">
        <f>+VLOOKUP(K158,Responsables!$A:$C,2,TRUE)</f>
        <v>Secretaría de Educación</v>
      </c>
      <c r="S158" s="20" t="s">
        <v>51</v>
      </c>
      <c r="T158" s="20" t="s">
        <v>356</v>
      </c>
      <c r="U158" s="20">
        <f>+VLOOKUP(K158,Programación!$A:$F,3,FALSE)</f>
        <v>9.5</v>
      </c>
      <c r="V158" s="20">
        <f>+VLOOKUP(K158,Programación!$A:$F,4,FALSE)</f>
        <v>9.1</v>
      </c>
      <c r="W158" s="20">
        <f>+VLOOKUP(K158,Programación!$A:$F,5,FALSE)</f>
        <v>8.8000000000000007</v>
      </c>
      <c r="X158" s="20">
        <f>+VLOOKUP(K158,Programación!$A:$F,6,FALSE)</f>
        <v>8.6</v>
      </c>
      <c r="Y158" s="20">
        <v>9.5</v>
      </c>
      <c r="Z158" s="20">
        <f>+VLOOKUP(K158,Seguimiento!$A:$C,3,FALSE)</f>
        <v>9.5</v>
      </c>
      <c r="AA158" s="23">
        <v>0</v>
      </c>
      <c r="AB158" s="22">
        <v>0</v>
      </c>
      <c r="AC158" s="20">
        <v>6.25000000000005E-2</v>
      </c>
      <c r="AD158" s="20">
        <f>+VLOOKUP(K158,Seguimiento!$A:$J,5,FALSE)</f>
        <v>6.25E-2</v>
      </c>
      <c r="AE158" s="24">
        <v>0</v>
      </c>
      <c r="AF158" s="22">
        <v>0</v>
      </c>
      <c r="AG158" s="20">
        <v>1</v>
      </c>
      <c r="AH158" s="20">
        <f>+VLOOKUP(K158,Seguimiento!$A:$J,6,FALSE)</f>
        <v>0</v>
      </c>
      <c r="AI158" s="23">
        <v>0</v>
      </c>
      <c r="AJ158" s="23">
        <v>0</v>
      </c>
      <c r="AK158" s="23">
        <v>0</v>
      </c>
      <c r="AL158" s="20" t="str">
        <f>+VLOOKUP(K158,Seguimiento!$A:$J,7,FALSE)</f>
        <v>El dato reportado corresponde a 2019. Se está a la espera el valor definitivo para 2020 que es reportado por el MEN</v>
      </c>
      <c r="AM158" s="20">
        <f t="shared" si="2"/>
        <v>6.25E-2</v>
      </c>
      <c r="AN158" s="22">
        <v>0</v>
      </c>
      <c r="AO158" s="22">
        <v>0</v>
      </c>
      <c r="AP158" s="22">
        <v>0</v>
      </c>
      <c r="AQ158" s="41">
        <f>+VLOOKUP(K158,Seguimiento!$A:$J,9,FALSE)</f>
        <v>0</v>
      </c>
      <c r="AR158" s="40">
        <f>+VLOOKUP(K158,Seguimiento!$A:$J,10,FALSE)</f>
        <v>1</v>
      </c>
      <c r="AS158" s="20">
        <v>9.5</v>
      </c>
      <c r="AT158" s="40">
        <f>+VLOOKUP(K158,Seguimiento!$A:$J,4,FALSE)</f>
        <v>9.5</v>
      </c>
      <c r="AU158" s="22">
        <v>0</v>
      </c>
      <c r="AV158" s="22">
        <v>0</v>
      </c>
    </row>
    <row r="159" spans="1:48" x14ac:dyDescent="0.2">
      <c r="A159" s="20">
        <v>2</v>
      </c>
      <c r="B159" s="20" t="s">
        <v>331</v>
      </c>
      <c r="C159" s="20">
        <v>3</v>
      </c>
      <c r="D159" s="20" t="s">
        <v>407</v>
      </c>
      <c r="E159" s="20" t="s">
        <v>408</v>
      </c>
      <c r="F159" s="20"/>
      <c r="G159" s="20"/>
      <c r="H159" s="20"/>
      <c r="I159" s="20">
        <v>6</v>
      </c>
      <c r="J159" s="20" t="s">
        <v>1960</v>
      </c>
      <c r="K159" s="20" t="s">
        <v>468</v>
      </c>
      <c r="L159" s="20" t="s">
        <v>469</v>
      </c>
      <c r="M159" s="20" t="s">
        <v>50</v>
      </c>
      <c r="N159" s="20">
        <v>-1</v>
      </c>
      <c r="O159" s="20">
        <v>100</v>
      </c>
      <c r="P159" s="20" t="s">
        <v>313</v>
      </c>
      <c r="Q159" s="19">
        <f>+VLOOKUP(K159,Responsables!$A:$C,3,TRUE)</f>
        <v>711</v>
      </c>
      <c r="R159" s="19" t="str">
        <f>+VLOOKUP(K159,Responsables!$A:$C,2,TRUE)</f>
        <v>Secretaría de Educación</v>
      </c>
      <c r="S159" s="20" t="s">
        <v>51</v>
      </c>
      <c r="T159" s="20" t="s">
        <v>47</v>
      </c>
      <c r="U159" s="20">
        <f>+VLOOKUP(K159,Programación!$A:$F,3,FALSE)</f>
        <v>0</v>
      </c>
      <c r="V159" s="20">
        <f>+VLOOKUP(K159,Programación!$A:$F,4,FALSE)</f>
        <v>25</v>
      </c>
      <c r="W159" s="20">
        <f>+VLOOKUP(K159,Programación!$A:$F,5,FALSE)</f>
        <v>50</v>
      </c>
      <c r="X159" s="20">
        <f>+VLOOKUP(K159,Programación!$A:$F,6,FALSE)</f>
        <v>100</v>
      </c>
      <c r="Y159" s="20">
        <v>25</v>
      </c>
      <c r="Z159" s="20">
        <f>+VLOOKUP(K159,Seguimiento!$A:$C,3,FALSE)</f>
        <v>25</v>
      </c>
      <c r="AA159" s="23">
        <v>0</v>
      </c>
      <c r="AB159" s="22">
        <v>0</v>
      </c>
      <c r="AC159" s="20">
        <v>0.25</v>
      </c>
      <c r="AD159" s="20">
        <f>+VLOOKUP(K159,Seguimiento!$A:$J,5,FALSE)</f>
        <v>0.25</v>
      </c>
      <c r="AE159" s="24">
        <v>0</v>
      </c>
      <c r="AF159" s="22">
        <v>0</v>
      </c>
      <c r="AG159" s="20">
        <v>1</v>
      </c>
      <c r="AH159" s="20">
        <f>+VLOOKUP(K159,Seguimiento!$A:$J,6,FALSE)</f>
        <v>1</v>
      </c>
      <c r="AI159" s="23">
        <v>0</v>
      </c>
      <c r="AJ159" s="23">
        <v>0</v>
      </c>
      <c r="AK159" s="23">
        <v>0</v>
      </c>
      <c r="AL159" s="20">
        <f>+VLOOKUP(K159,Seguimiento!$A:$J,7,FALSE)</f>
        <v>0</v>
      </c>
      <c r="AM159" s="20">
        <f t="shared" si="2"/>
        <v>0.25</v>
      </c>
      <c r="AN159" s="22">
        <v>0</v>
      </c>
      <c r="AO159" s="22">
        <v>0</v>
      </c>
      <c r="AP159" s="22">
        <v>0</v>
      </c>
      <c r="AQ159" s="41">
        <f>+VLOOKUP(K159,Seguimiento!$A:$J,9,FALSE)</f>
        <v>0</v>
      </c>
      <c r="AR159" s="40">
        <f>+VLOOKUP(K159,Seguimiento!$A:$J,10,FALSE)</f>
        <v>2</v>
      </c>
      <c r="AS159" s="20">
        <v>25</v>
      </c>
      <c r="AT159" s="40">
        <f>+VLOOKUP(K159,Seguimiento!$A:$J,4,FALSE)</f>
        <v>25</v>
      </c>
      <c r="AU159" s="22">
        <v>0</v>
      </c>
      <c r="AV159" s="22">
        <v>0</v>
      </c>
    </row>
    <row r="160" spans="1:48" x14ac:dyDescent="0.2">
      <c r="A160" s="20">
        <v>2</v>
      </c>
      <c r="B160" s="20" t="s">
        <v>331</v>
      </c>
      <c r="C160" s="20">
        <v>3</v>
      </c>
      <c r="D160" s="20" t="s">
        <v>407</v>
      </c>
      <c r="E160" s="20" t="s">
        <v>408</v>
      </c>
      <c r="F160" s="20"/>
      <c r="G160" s="20"/>
      <c r="H160" s="20"/>
      <c r="I160" s="20">
        <v>7</v>
      </c>
      <c r="J160" s="20" t="s">
        <v>1960</v>
      </c>
      <c r="K160" s="20" t="s">
        <v>466</v>
      </c>
      <c r="L160" s="20" t="s">
        <v>467</v>
      </c>
      <c r="M160" s="20" t="s">
        <v>44</v>
      </c>
      <c r="N160" s="20">
        <v>6.78</v>
      </c>
      <c r="O160" s="20">
        <v>7.5</v>
      </c>
      <c r="P160" s="20" t="s">
        <v>313</v>
      </c>
      <c r="Q160" s="19">
        <f>+VLOOKUP(K160,Responsables!$A:$C,3,TRUE)</f>
        <v>711</v>
      </c>
      <c r="R160" s="19" t="str">
        <f>+VLOOKUP(K160,Responsables!$A:$C,2,TRUE)</f>
        <v>Secretaría de Educación</v>
      </c>
      <c r="S160" s="20" t="s">
        <v>51</v>
      </c>
      <c r="T160" s="20" t="s">
        <v>47</v>
      </c>
      <c r="U160" s="20">
        <f>+VLOOKUP(K160,Programación!$A:$F,3,FALSE)</f>
        <v>6.8</v>
      </c>
      <c r="V160" s="20">
        <f>+VLOOKUP(K160,Programación!$A:$F,4,FALSE)</f>
        <v>7</v>
      </c>
      <c r="W160" s="20">
        <f>+VLOOKUP(K160,Programación!$A:$F,5,FALSE)</f>
        <v>7.2</v>
      </c>
      <c r="X160" s="20">
        <f>+VLOOKUP(K160,Programación!$A:$F,6,FALSE)</f>
        <v>7.5</v>
      </c>
      <c r="Y160" s="20">
        <v>6.8</v>
      </c>
      <c r="Z160" s="20">
        <f>+VLOOKUP(K160,Seguimiento!$A:$C,3,FALSE)</f>
        <v>7.11</v>
      </c>
      <c r="AA160" s="23">
        <v>0</v>
      </c>
      <c r="AB160" s="22">
        <v>0</v>
      </c>
      <c r="AC160" s="20">
        <v>0.90666666666666695</v>
      </c>
      <c r="AD160" s="20">
        <f>+VLOOKUP(K160,Seguimiento!$A:$J,5,FALSE)</f>
        <v>0.94799999999999995</v>
      </c>
      <c r="AE160" s="24">
        <v>0</v>
      </c>
      <c r="AF160" s="22">
        <v>0</v>
      </c>
      <c r="AG160" s="20">
        <v>1</v>
      </c>
      <c r="AH160" s="20">
        <f>+VLOOKUP(K160,Seguimiento!$A:$J,6,FALSE)</f>
        <v>1.0157142859999999</v>
      </c>
      <c r="AI160" s="23">
        <v>0</v>
      </c>
      <c r="AJ160" s="23">
        <v>0</v>
      </c>
      <c r="AK160" s="23">
        <v>0</v>
      </c>
      <c r="AL160" s="20" t="str">
        <f>+VLOOKUP(K160,Seguimiento!$A:$J,7,FALSE)</f>
        <v>Dato de 2020 Fuente: Encuesta de Percepción de Ambiente Escolar, Secretaría de Educación de Medellín</v>
      </c>
      <c r="AM160" s="20">
        <f t="shared" si="2"/>
        <v>0.94799999999999995</v>
      </c>
      <c r="AN160" s="22">
        <v>0</v>
      </c>
      <c r="AO160" s="22">
        <v>0</v>
      </c>
      <c r="AP160" s="22">
        <v>0</v>
      </c>
      <c r="AQ160" s="41">
        <f>+VLOOKUP(K160,Seguimiento!$A:$J,9,FALSE)</f>
        <v>0</v>
      </c>
      <c r="AR160" s="40">
        <f>+VLOOKUP(K160,Seguimiento!$A:$J,10,FALSE)</f>
        <v>3</v>
      </c>
      <c r="AS160" s="20">
        <v>6.8</v>
      </c>
      <c r="AT160" s="40">
        <f>+VLOOKUP(K160,Seguimiento!$A:$J,4,FALSE)</f>
        <v>7.11</v>
      </c>
      <c r="AU160" s="22">
        <v>0</v>
      </c>
      <c r="AV160" s="22">
        <v>0</v>
      </c>
    </row>
    <row r="161" spans="1:48" x14ac:dyDescent="0.2">
      <c r="A161" s="20">
        <v>2</v>
      </c>
      <c r="B161" s="20" t="s">
        <v>331</v>
      </c>
      <c r="C161" s="20">
        <v>3</v>
      </c>
      <c r="D161" s="20" t="s">
        <v>407</v>
      </c>
      <c r="E161" s="20" t="s">
        <v>408</v>
      </c>
      <c r="F161" s="20">
        <v>3</v>
      </c>
      <c r="G161" s="20" t="s">
        <v>409</v>
      </c>
      <c r="H161" s="20" t="s">
        <v>410</v>
      </c>
      <c r="I161" s="20">
        <v>4</v>
      </c>
      <c r="J161" s="20" t="s">
        <v>1961</v>
      </c>
      <c r="K161" s="20" t="s">
        <v>439</v>
      </c>
      <c r="L161" s="20" t="s">
        <v>440</v>
      </c>
      <c r="M161" s="20" t="s">
        <v>50</v>
      </c>
      <c r="N161" s="20">
        <v>45</v>
      </c>
      <c r="O161" s="20">
        <v>100</v>
      </c>
      <c r="P161" s="20" t="s">
        <v>313</v>
      </c>
      <c r="Q161" s="19">
        <f>+VLOOKUP(K161,Responsables!$A:$C,3,TRUE)</f>
        <v>711</v>
      </c>
      <c r="R161" s="19" t="str">
        <f>+VLOOKUP(K161,Responsables!$A:$C,2,TRUE)</f>
        <v>Secretaría de Educación</v>
      </c>
      <c r="S161" s="20" t="s">
        <v>51</v>
      </c>
      <c r="T161" s="20" t="s">
        <v>47</v>
      </c>
      <c r="U161" s="20">
        <f>+VLOOKUP(K161,Programación!$A:$F,3,FALSE)</f>
        <v>45</v>
      </c>
      <c r="V161" s="20">
        <f>+VLOOKUP(K161,Programación!$A:$F,4,FALSE)</f>
        <v>60</v>
      </c>
      <c r="W161" s="20">
        <f>+VLOOKUP(K161,Programación!$A:$F,5,FALSE)</f>
        <v>80</v>
      </c>
      <c r="X161" s="20">
        <f>+VLOOKUP(K161,Programación!$A:$F,6,FALSE)</f>
        <v>100</v>
      </c>
      <c r="Y161" s="20">
        <v>60</v>
      </c>
      <c r="Z161" s="20">
        <f>+VLOOKUP(K161,Seguimiento!$A:$C,3,FALSE)</f>
        <v>62</v>
      </c>
      <c r="AA161" s="23">
        <v>0</v>
      </c>
      <c r="AB161" s="22">
        <v>0</v>
      </c>
      <c r="AC161" s="20">
        <v>0.6</v>
      </c>
      <c r="AD161" s="20">
        <f>+VLOOKUP(K161,Seguimiento!$A:$J,5,FALSE)</f>
        <v>0.62</v>
      </c>
      <c r="AE161" s="22">
        <v>0</v>
      </c>
      <c r="AF161" s="22">
        <v>0</v>
      </c>
      <c r="AG161" s="20">
        <v>1.3333333333333299</v>
      </c>
      <c r="AH161" s="20">
        <f>+VLOOKUP(K161,Seguimiento!$A:$J,6,FALSE)</f>
        <v>1.0333333330000001</v>
      </c>
      <c r="AI161" s="23">
        <v>0</v>
      </c>
      <c r="AJ161" s="23">
        <v>0</v>
      </c>
      <c r="AK161" s="23">
        <v>0</v>
      </c>
      <c r="AL161" s="20" t="str">
        <f>+VLOOKUP(K161,Seguimiento!$A:$J,7,FALSE)</f>
        <v>Se avanza en la elaboración de guías temáticas y metodológicas, para iniciar y el trabajo de socialización inició a partir de mayo</v>
      </c>
      <c r="AM161" s="20">
        <f t="shared" si="2"/>
        <v>0.62</v>
      </c>
      <c r="AN161" s="22">
        <v>5.8093718778825327E-4</v>
      </c>
      <c r="AO161" s="22">
        <v>0</v>
      </c>
      <c r="AP161" s="22">
        <v>0</v>
      </c>
      <c r="AQ161" s="41">
        <f>+VLOOKUP(K161,Seguimiento!$A:$J,9,FALSE)</f>
        <v>3.4856200000000001E-4</v>
      </c>
      <c r="AR161" s="40">
        <f>+VLOOKUP(K161,Seguimiento!$A:$J,10,FALSE)</f>
        <v>3</v>
      </c>
      <c r="AS161" s="20">
        <v>60</v>
      </c>
      <c r="AT161" s="40">
        <f>+VLOOKUP(K161,Seguimiento!$A:$J,4,FALSE)</f>
        <v>62</v>
      </c>
      <c r="AU161" s="22">
        <v>0</v>
      </c>
      <c r="AV161" s="22">
        <v>0</v>
      </c>
    </row>
    <row r="162" spans="1:48" x14ac:dyDescent="0.2">
      <c r="A162" s="20">
        <v>2</v>
      </c>
      <c r="B162" s="20" t="s">
        <v>331</v>
      </c>
      <c r="C162" s="20">
        <v>3</v>
      </c>
      <c r="D162" s="20" t="s">
        <v>407</v>
      </c>
      <c r="E162" s="20" t="s">
        <v>408</v>
      </c>
      <c r="F162" s="20">
        <v>1</v>
      </c>
      <c r="G162" s="20" t="s">
        <v>413</v>
      </c>
      <c r="H162" s="20" t="s">
        <v>414</v>
      </c>
      <c r="I162" s="20">
        <v>2</v>
      </c>
      <c r="J162" s="20" t="s">
        <v>1961</v>
      </c>
      <c r="K162" s="20" t="s">
        <v>458</v>
      </c>
      <c r="L162" s="20" t="s">
        <v>459</v>
      </c>
      <c r="M162" s="20" t="s">
        <v>44</v>
      </c>
      <c r="N162" s="20">
        <v>6020</v>
      </c>
      <c r="O162" s="20">
        <v>7000</v>
      </c>
      <c r="P162" s="20" t="s">
        <v>313</v>
      </c>
      <c r="Q162" s="19">
        <f>+VLOOKUP(K162,Responsables!$A:$C,3,TRUE)</f>
        <v>711</v>
      </c>
      <c r="R162" s="19" t="str">
        <f>+VLOOKUP(K162,Responsables!$A:$C,2,TRUE)</f>
        <v>Secretaría de Educación</v>
      </c>
      <c r="S162" s="20" t="s">
        <v>51</v>
      </c>
      <c r="T162" s="20" t="s">
        <v>47</v>
      </c>
      <c r="U162" s="20">
        <f>+VLOOKUP(K162,Programación!$A:$F,3,FALSE)</f>
        <v>0</v>
      </c>
      <c r="V162" s="20">
        <f>+VLOOKUP(K162,Programación!$A:$F,4,FALSE)</f>
        <v>5528</v>
      </c>
      <c r="W162" s="20">
        <f>+VLOOKUP(K162,Programación!$A:$F,5,FALSE)</f>
        <v>6500</v>
      </c>
      <c r="X162" s="20">
        <f>+VLOOKUP(K162,Programación!$A:$F,6,FALSE)</f>
        <v>7000</v>
      </c>
      <c r="Y162" s="20">
        <v>5528</v>
      </c>
      <c r="Z162" s="20">
        <f>+VLOOKUP(K162,Seguimiento!$A:$C,3,FALSE)</f>
        <v>5460</v>
      </c>
      <c r="AA162" s="23">
        <v>0</v>
      </c>
      <c r="AB162" s="22">
        <v>0</v>
      </c>
      <c r="AC162" s="20">
        <v>0.78971428571428604</v>
      </c>
      <c r="AD162" s="20">
        <f>+VLOOKUP(K162,Seguimiento!$A:$J,5,FALSE)</f>
        <v>0.78</v>
      </c>
      <c r="AE162" s="22">
        <v>0</v>
      </c>
      <c r="AF162" s="22">
        <v>0</v>
      </c>
      <c r="AG162" s="20">
        <v>1</v>
      </c>
      <c r="AH162" s="20">
        <f>+VLOOKUP(K162,Seguimiento!$A:$J,6,FALSE)</f>
        <v>0.98769898700000003</v>
      </c>
      <c r="AI162" s="23">
        <v>0</v>
      </c>
      <c r="AJ162" s="23">
        <v>0</v>
      </c>
      <c r="AK162" s="23">
        <v>0</v>
      </c>
      <c r="AL162" s="20" t="str">
        <f>+VLOOKUP(K162,Seguimiento!$A:$J,7,FALSE)</f>
        <v>Se implementaron las estrategias de virtualidad oportunas para continuar prestando el servicio educativo.</v>
      </c>
      <c r="AM162" s="20">
        <f t="shared" si="2"/>
        <v>0.78</v>
      </c>
      <c r="AN162" s="22">
        <v>2.0952679826088867E-3</v>
      </c>
      <c r="AO162" s="22">
        <v>0</v>
      </c>
      <c r="AP162" s="22">
        <v>0</v>
      </c>
      <c r="AQ162" s="41">
        <f>+VLOOKUP(K162,Seguimiento!$A:$J,9,FALSE)</f>
        <v>1.654663E-3</v>
      </c>
      <c r="AR162" s="40">
        <f>+VLOOKUP(K162,Seguimiento!$A:$J,10,FALSE)</f>
        <v>3</v>
      </c>
      <c r="AS162" s="20">
        <v>5528</v>
      </c>
      <c r="AT162" s="40">
        <f>+VLOOKUP(K162,Seguimiento!$A:$J,4,FALSE)</f>
        <v>5460</v>
      </c>
      <c r="AU162" s="22">
        <v>0</v>
      </c>
      <c r="AV162" s="22">
        <v>0</v>
      </c>
    </row>
    <row r="163" spans="1:48" x14ac:dyDescent="0.2">
      <c r="A163" s="20">
        <v>2</v>
      </c>
      <c r="B163" s="20" t="s">
        <v>331</v>
      </c>
      <c r="C163" s="20">
        <v>3</v>
      </c>
      <c r="D163" s="20" t="s">
        <v>407</v>
      </c>
      <c r="E163" s="20" t="s">
        <v>408</v>
      </c>
      <c r="F163" s="20">
        <v>3</v>
      </c>
      <c r="G163" s="20" t="s">
        <v>409</v>
      </c>
      <c r="H163" s="20" t="s">
        <v>410</v>
      </c>
      <c r="I163" s="20">
        <v>5</v>
      </c>
      <c r="J163" s="20" t="s">
        <v>1961</v>
      </c>
      <c r="K163" s="20" t="s">
        <v>441</v>
      </c>
      <c r="L163" s="20" t="s">
        <v>442</v>
      </c>
      <c r="M163" s="20" t="s">
        <v>50</v>
      </c>
      <c r="N163" s="20">
        <v>17</v>
      </c>
      <c r="O163" s="20">
        <v>100</v>
      </c>
      <c r="P163" s="20" t="s">
        <v>313</v>
      </c>
      <c r="Q163" s="19">
        <f>+VLOOKUP(K163,Responsables!$A:$C,3,TRUE)</f>
        <v>711</v>
      </c>
      <c r="R163" s="19" t="str">
        <f>+VLOOKUP(K163,Responsables!$A:$C,2,TRUE)</f>
        <v>Secretaría de Educación</v>
      </c>
      <c r="S163" s="20" t="s">
        <v>51</v>
      </c>
      <c r="T163" s="20" t="s">
        <v>47</v>
      </c>
      <c r="U163" s="20">
        <f>+VLOOKUP(K163,Programación!$A:$F,3,FALSE)</f>
        <v>17</v>
      </c>
      <c r="V163" s="20">
        <f>+VLOOKUP(K163,Programación!$A:$F,4,FALSE)</f>
        <v>35</v>
      </c>
      <c r="W163" s="20">
        <f>+VLOOKUP(K163,Programación!$A:$F,5,FALSE)</f>
        <v>75</v>
      </c>
      <c r="X163" s="20">
        <f>+VLOOKUP(K163,Programación!$A:$F,6,FALSE)</f>
        <v>100</v>
      </c>
      <c r="Y163" s="20">
        <v>18</v>
      </c>
      <c r="Z163" s="20">
        <f>+VLOOKUP(K163,Seguimiento!$A:$C,3,FALSE)</f>
        <v>20</v>
      </c>
      <c r="AA163" s="23">
        <v>0</v>
      </c>
      <c r="AB163" s="22">
        <v>0</v>
      </c>
      <c r="AC163" s="20">
        <v>0.18</v>
      </c>
      <c r="AD163" s="20">
        <f>+VLOOKUP(K163,Seguimiento!$A:$J,5,FALSE)</f>
        <v>0.2</v>
      </c>
      <c r="AE163" s="22">
        <v>0</v>
      </c>
      <c r="AF163" s="22">
        <v>0</v>
      </c>
      <c r="AG163" s="20">
        <v>1.0588235294117601</v>
      </c>
      <c r="AH163" s="20">
        <f>+VLOOKUP(K163,Seguimiento!$A:$J,6,FALSE)</f>
        <v>0.571428571</v>
      </c>
      <c r="AI163" s="23">
        <v>0</v>
      </c>
      <c r="AJ163" s="23">
        <v>0</v>
      </c>
      <c r="AK163" s="23">
        <v>0</v>
      </c>
      <c r="AL163" s="20" t="str">
        <f>+VLOOKUP(K163,Seguimiento!$A:$J,7,FALSE)</f>
        <v>El 23 de julio de 2020 el Gobierno Nacional expidió la ley 2025, la cual establece los lineamientos para la Implementación de las escuelas para padres, madres y cuidadores en las instituciones de educación. Desde el programa Entorno Protector se acompaña la construcción y actualización de sus proyectos teniendo en cuenta el contexto y necesidades de cada comunidad educativa y la ley 2025</v>
      </c>
      <c r="AM163" s="20">
        <f t="shared" si="2"/>
        <v>0.2</v>
      </c>
      <c r="AN163" s="22">
        <v>4.6309048245402561E-4</v>
      </c>
      <c r="AO163" s="22">
        <v>0</v>
      </c>
      <c r="AP163" s="22">
        <v>0</v>
      </c>
      <c r="AQ163" s="41">
        <f>+VLOOKUP(K163,Seguimiento!$A:$J,9,FALSE)</f>
        <v>8.9376500000000001E-5</v>
      </c>
      <c r="AR163" s="40">
        <f>+VLOOKUP(K163,Seguimiento!$A:$J,10,FALSE)</f>
        <v>1</v>
      </c>
      <c r="AS163" s="20">
        <v>18</v>
      </c>
      <c r="AT163" s="40">
        <f>+VLOOKUP(K163,Seguimiento!$A:$J,4,FALSE)</f>
        <v>20</v>
      </c>
      <c r="AU163" s="22">
        <v>0</v>
      </c>
      <c r="AV163" s="22">
        <v>0</v>
      </c>
    </row>
    <row r="164" spans="1:48" x14ac:dyDescent="0.2">
      <c r="A164" s="20">
        <v>2</v>
      </c>
      <c r="B164" s="20" t="s">
        <v>331</v>
      </c>
      <c r="C164" s="20">
        <v>3</v>
      </c>
      <c r="D164" s="20" t="s">
        <v>407</v>
      </c>
      <c r="E164" s="20" t="s">
        <v>408</v>
      </c>
      <c r="F164" s="20">
        <v>1</v>
      </c>
      <c r="G164" s="20" t="s">
        <v>413</v>
      </c>
      <c r="H164" s="20" t="s">
        <v>414</v>
      </c>
      <c r="I164" s="20">
        <v>7</v>
      </c>
      <c r="J164" s="20" t="s">
        <v>1961</v>
      </c>
      <c r="K164" s="20" t="s">
        <v>448</v>
      </c>
      <c r="L164" s="20" t="s">
        <v>449</v>
      </c>
      <c r="M164" s="20" t="s">
        <v>44</v>
      </c>
      <c r="N164" s="20">
        <v>5</v>
      </c>
      <c r="O164" s="20">
        <v>23</v>
      </c>
      <c r="P164" s="20" t="s">
        <v>374</v>
      </c>
      <c r="Q164" s="19">
        <f>+VLOOKUP(K164,Responsables!$A:$C,3,TRUE)</f>
        <v>953</v>
      </c>
      <c r="R164" s="19" t="str">
        <f>+VLOOKUP(K164,Responsables!$A:$C,2,TRUE)</f>
        <v>ITM, Colegio Mayor, Pascual Bravo</v>
      </c>
      <c r="S164" s="20" t="s">
        <v>46</v>
      </c>
      <c r="T164" s="20" t="s">
        <v>47</v>
      </c>
      <c r="U164" s="20">
        <f>+VLOOKUP(K164,Programación!$A:$F,3,FALSE)</f>
        <v>2</v>
      </c>
      <c r="V164" s="20">
        <f>+VLOOKUP(K164,Programación!$A:$F,4,FALSE)</f>
        <v>5</v>
      </c>
      <c r="W164" s="20">
        <f>+VLOOKUP(K164,Programación!$A:$F,5,FALSE)</f>
        <v>8</v>
      </c>
      <c r="X164" s="20">
        <f>+VLOOKUP(K164,Programación!$A:$F,6,FALSE)</f>
        <v>8</v>
      </c>
      <c r="Y164" s="20">
        <v>5</v>
      </c>
      <c r="Z164" s="20">
        <f>+VLOOKUP(K164,Seguimiento!$A:$C,3,FALSE)</f>
        <v>10</v>
      </c>
      <c r="AA164" s="23">
        <v>0</v>
      </c>
      <c r="AB164" s="22">
        <v>0</v>
      </c>
      <c r="AC164" s="20">
        <v>0.217391304347826</v>
      </c>
      <c r="AD164" s="20">
        <f>+VLOOKUP(K164,Seguimiento!$A:$J,5,FALSE)</f>
        <v>0.65217391300000005</v>
      </c>
      <c r="AE164" s="22">
        <v>0</v>
      </c>
      <c r="AF164" s="22">
        <v>0</v>
      </c>
      <c r="AG164" s="20">
        <v>2.5</v>
      </c>
      <c r="AH164" s="20">
        <f>+VLOOKUP(K164,Seguimiento!$A:$J,6,FALSE)</f>
        <v>2</v>
      </c>
      <c r="AI164" s="23">
        <v>0</v>
      </c>
      <c r="AJ164" s="23">
        <v>0</v>
      </c>
      <c r="AK164" s="23">
        <v>0</v>
      </c>
      <c r="AL164" s="20" t="str">
        <f>+VLOOKUP(K164,Seguimiento!$A:$J,7,FALSE)</f>
        <v>CMA:5 PB:5</v>
      </c>
      <c r="AM164" s="20">
        <f t="shared" si="2"/>
        <v>0.65217391300000005</v>
      </c>
      <c r="AN164" s="22">
        <v>4.0152877071226501E-4</v>
      </c>
      <c r="AO164" s="22">
        <v>0</v>
      </c>
      <c r="AP164" s="22">
        <v>0</v>
      </c>
      <c r="AQ164" s="41">
        <f>+VLOOKUP(K164,Seguimiento!$A:$J,9,FALSE)</f>
        <v>1.5712000000000001E-4</v>
      </c>
      <c r="AR164" s="40">
        <f>+VLOOKUP(K164,Seguimiento!$A:$J,10,FALSE)</f>
        <v>3</v>
      </c>
      <c r="AS164" s="20">
        <v>5</v>
      </c>
      <c r="AT164" s="40">
        <f>+VLOOKUP(K164,Seguimiento!$A:$J,4,FALSE)</f>
        <v>15</v>
      </c>
      <c r="AU164" s="22">
        <v>0</v>
      </c>
      <c r="AV164" s="22">
        <v>0</v>
      </c>
    </row>
    <row r="165" spans="1:48" x14ac:dyDescent="0.2">
      <c r="A165" s="20">
        <v>2</v>
      </c>
      <c r="B165" s="20" t="s">
        <v>331</v>
      </c>
      <c r="C165" s="20">
        <v>3</v>
      </c>
      <c r="D165" s="20" t="s">
        <v>407</v>
      </c>
      <c r="E165" s="20" t="s">
        <v>408</v>
      </c>
      <c r="F165" s="20">
        <v>2</v>
      </c>
      <c r="G165" s="20" t="s">
        <v>423</v>
      </c>
      <c r="H165" s="20" t="s">
        <v>424</v>
      </c>
      <c r="I165" s="20">
        <v>3</v>
      </c>
      <c r="J165" s="20" t="s">
        <v>1961</v>
      </c>
      <c r="K165" s="20" t="s">
        <v>429</v>
      </c>
      <c r="L165" s="20" t="s">
        <v>430</v>
      </c>
      <c r="M165" s="20" t="s">
        <v>50</v>
      </c>
      <c r="N165" s="20">
        <v>100</v>
      </c>
      <c r="O165" s="20">
        <v>100</v>
      </c>
      <c r="P165" s="20" t="s">
        <v>313</v>
      </c>
      <c r="Q165" s="19">
        <f>+VLOOKUP(K165,Responsables!$A:$C,3,TRUE)</f>
        <v>711</v>
      </c>
      <c r="R165" s="19" t="str">
        <f>+VLOOKUP(K165,Responsables!$A:$C,2,TRUE)</f>
        <v>Secretaría de Educación</v>
      </c>
      <c r="S165" s="20" t="s">
        <v>70</v>
      </c>
      <c r="T165" s="20" t="s">
        <v>47</v>
      </c>
      <c r="U165" s="20">
        <f>+VLOOKUP(K165,Programación!$A:$F,3,FALSE)</f>
        <v>100</v>
      </c>
      <c r="V165" s="20">
        <f>+VLOOKUP(K165,Programación!$A:$F,4,FALSE)</f>
        <v>100</v>
      </c>
      <c r="W165" s="20">
        <f>+VLOOKUP(K165,Programación!$A:$F,5,FALSE)</f>
        <v>100</v>
      </c>
      <c r="X165" s="20">
        <f>+VLOOKUP(K165,Programación!$A:$F,6,FALSE)</f>
        <v>100</v>
      </c>
      <c r="Y165" s="20">
        <v>94</v>
      </c>
      <c r="Z165" s="20">
        <f>+VLOOKUP(K165,Seguimiento!$A:$C,3,FALSE)</f>
        <v>94</v>
      </c>
      <c r="AA165" s="23">
        <v>0</v>
      </c>
      <c r="AB165" s="22">
        <v>0</v>
      </c>
      <c r="AC165" s="20">
        <v>0.23499999999999999</v>
      </c>
      <c r="AD165" s="20">
        <f>+VLOOKUP(K165,Seguimiento!$A:$J,5,FALSE)</f>
        <v>0.35249999999999998</v>
      </c>
      <c r="AE165" s="22">
        <v>0</v>
      </c>
      <c r="AF165" s="22">
        <v>0</v>
      </c>
      <c r="AG165" s="20">
        <v>0.94</v>
      </c>
      <c r="AH165" s="20">
        <f>+VLOOKUP(K165,Seguimiento!$A:$J,6,FALSE)</f>
        <v>0.47</v>
      </c>
      <c r="AI165" s="23">
        <v>0</v>
      </c>
      <c r="AJ165" s="23">
        <v>0</v>
      </c>
      <c r="AK165" s="23">
        <v>0</v>
      </c>
      <c r="AL165" s="20" t="str">
        <f>+VLOOKUP(K165,Seguimiento!$A:$J,7,FALSE)</f>
        <v>Del total de instituciones con estrategias de atención a población con discapacidad  son acompañadas  por la UAI Y  I.E de matrícula discapacidad con docente apoyo municipio, La UAI y Docentes de apoyo se cruzan en  instituciones educativas o alguna de sus sedes.</v>
      </c>
      <c r="AM165" s="20">
        <f t="shared" si="2"/>
        <v>0.35249999999999998</v>
      </c>
      <c r="AN165" s="22">
        <v>6.1259749668401585E-4</v>
      </c>
      <c r="AO165" s="22">
        <v>0</v>
      </c>
      <c r="AP165" s="22">
        <v>0</v>
      </c>
      <c r="AQ165" s="41">
        <f>+VLOOKUP(K165,Seguimiento!$A:$J,9,FALSE)</f>
        <v>1.79951E-4</v>
      </c>
      <c r="AR165" s="40">
        <f>+VLOOKUP(K165,Seguimiento!$A:$J,10,FALSE)</f>
        <v>3</v>
      </c>
      <c r="AS165" s="20">
        <v>94</v>
      </c>
      <c r="AT165" s="40">
        <f>+VLOOKUP(K165,Seguimiento!$A:$J,4,FALSE)</f>
        <v>94</v>
      </c>
      <c r="AU165" s="22">
        <v>0</v>
      </c>
      <c r="AV165" s="22">
        <v>0</v>
      </c>
    </row>
    <row r="166" spans="1:48" x14ac:dyDescent="0.2">
      <c r="A166" s="20">
        <v>2</v>
      </c>
      <c r="B166" s="20" t="s">
        <v>331</v>
      </c>
      <c r="C166" s="20">
        <v>3</v>
      </c>
      <c r="D166" s="20" t="s">
        <v>407</v>
      </c>
      <c r="E166" s="20" t="s">
        <v>408</v>
      </c>
      <c r="F166" s="20"/>
      <c r="G166" s="20"/>
      <c r="H166" s="20"/>
      <c r="I166" s="20">
        <v>2</v>
      </c>
      <c r="J166" s="20" t="s">
        <v>1960</v>
      </c>
      <c r="K166" s="20" t="s">
        <v>423</v>
      </c>
      <c r="L166" s="20" t="s">
        <v>445</v>
      </c>
      <c r="M166" s="20" t="s">
        <v>50</v>
      </c>
      <c r="N166" s="20">
        <v>49.56</v>
      </c>
      <c r="O166" s="20">
        <v>53</v>
      </c>
      <c r="P166" s="20" t="s">
        <v>313</v>
      </c>
      <c r="Q166" s="19">
        <f>+VLOOKUP(K166,Responsables!$A:$C,3,TRUE)</f>
        <v>711</v>
      </c>
      <c r="R166" s="19" t="str">
        <f>+VLOOKUP(K166,Responsables!$A:$C,2,TRUE)</f>
        <v>Secretaría de Educación</v>
      </c>
      <c r="S166" s="20" t="s">
        <v>51</v>
      </c>
      <c r="T166" s="20" t="s">
        <v>47</v>
      </c>
      <c r="U166" s="20">
        <f>+VLOOKUP(K166,Programación!$A:$F,3,FALSE)</f>
        <v>50</v>
      </c>
      <c r="V166" s="20">
        <f>+VLOOKUP(K166,Programación!$A:$F,4,FALSE)</f>
        <v>51</v>
      </c>
      <c r="W166" s="20">
        <f>+VLOOKUP(K166,Programación!$A:$F,5,FALSE)</f>
        <v>52</v>
      </c>
      <c r="X166" s="20">
        <f>+VLOOKUP(K166,Programación!$A:$F,6,FALSE)</f>
        <v>53</v>
      </c>
      <c r="Y166" s="20">
        <v>49.56</v>
      </c>
      <c r="Z166" s="20">
        <f>+VLOOKUP(K166,Seguimiento!$A:$C,3,FALSE)</f>
        <v>52</v>
      </c>
      <c r="AA166" s="23">
        <v>0</v>
      </c>
      <c r="AB166" s="22">
        <v>0</v>
      </c>
      <c r="AC166" s="20">
        <v>0.93509433962264199</v>
      </c>
      <c r="AD166" s="20">
        <f>+VLOOKUP(K166,Seguimiento!$A:$J,5,FALSE)</f>
        <v>0.98113207499999999</v>
      </c>
      <c r="AE166" s="24">
        <v>0</v>
      </c>
      <c r="AF166" s="22">
        <v>0</v>
      </c>
      <c r="AG166" s="20">
        <v>0.99119999999999997</v>
      </c>
      <c r="AH166" s="20">
        <f>+VLOOKUP(K166,Seguimiento!$A:$J,6,FALSE)</f>
        <v>1.019607843</v>
      </c>
      <c r="AI166" s="23">
        <v>0</v>
      </c>
      <c r="AJ166" s="23">
        <v>0</v>
      </c>
      <c r="AK166" s="23">
        <v>0</v>
      </c>
      <c r="AL166" s="20" t="str">
        <f>+VLOOKUP(K166,Seguimiento!$A:$J,7,FALSE)</f>
        <v>Fuente: SIMAT, Matrícula acumulada preliminar validada para el 2020</v>
      </c>
      <c r="AM166" s="20">
        <f t="shared" si="2"/>
        <v>0.98113207499999999</v>
      </c>
      <c r="AN166" s="22">
        <v>0</v>
      </c>
      <c r="AO166" s="22">
        <v>0</v>
      </c>
      <c r="AP166" s="22">
        <v>0</v>
      </c>
      <c r="AQ166" s="41">
        <f>+VLOOKUP(K166,Seguimiento!$A:$J,9,FALSE)</f>
        <v>0</v>
      </c>
      <c r="AR166" s="40">
        <f>+VLOOKUP(K166,Seguimiento!$A:$J,10,FALSE)</f>
        <v>3</v>
      </c>
      <c r="AS166" s="20">
        <v>49.56</v>
      </c>
      <c r="AT166" s="40">
        <f>+VLOOKUP(K166,Seguimiento!$A:$J,4,FALSE)</f>
        <v>52</v>
      </c>
      <c r="AU166" s="22">
        <v>0</v>
      </c>
      <c r="AV166" s="22">
        <v>0</v>
      </c>
    </row>
    <row r="167" spans="1:48" x14ac:dyDescent="0.2">
      <c r="A167" s="20">
        <v>2</v>
      </c>
      <c r="B167" s="20" t="s">
        <v>331</v>
      </c>
      <c r="C167" s="20">
        <v>3</v>
      </c>
      <c r="D167" s="20" t="s">
        <v>407</v>
      </c>
      <c r="E167" s="20" t="s">
        <v>408</v>
      </c>
      <c r="F167" s="20"/>
      <c r="G167" s="20"/>
      <c r="H167" s="20"/>
      <c r="I167" s="20">
        <v>1</v>
      </c>
      <c r="J167" s="20" t="s">
        <v>1960</v>
      </c>
      <c r="K167" s="20" t="s">
        <v>413</v>
      </c>
      <c r="L167" s="20" t="s">
        <v>450</v>
      </c>
      <c r="M167" s="20" t="s">
        <v>50</v>
      </c>
      <c r="N167" s="20">
        <v>2.9</v>
      </c>
      <c r="O167" s="20">
        <v>2.5</v>
      </c>
      <c r="P167" s="20" t="s">
        <v>313</v>
      </c>
      <c r="Q167" s="19">
        <f>+VLOOKUP(K167,Responsables!$A:$C,3,TRUE)</f>
        <v>711</v>
      </c>
      <c r="R167" s="19" t="str">
        <f>+VLOOKUP(K167,Responsables!$A:$C,2,TRUE)</f>
        <v>Secretaría de Educación</v>
      </c>
      <c r="S167" s="20" t="s">
        <v>51</v>
      </c>
      <c r="T167" s="20" t="s">
        <v>356</v>
      </c>
      <c r="U167" s="20">
        <f>+VLOOKUP(K167,Programación!$A:$F,3,FALSE)</f>
        <v>2.9</v>
      </c>
      <c r="V167" s="20">
        <f>+VLOOKUP(K167,Programación!$A:$F,4,FALSE)</f>
        <v>2.8</v>
      </c>
      <c r="W167" s="20">
        <f>+VLOOKUP(K167,Programación!$A:$F,5,FALSE)</f>
        <v>2.7</v>
      </c>
      <c r="X167" s="20">
        <f>+VLOOKUP(K167,Programación!$A:$F,6,FALSE)</f>
        <v>2.5</v>
      </c>
      <c r="Y167" s="20">
        <v>2.9</v>
      </c>
      <c r="Z167" s="20">
        <f>+VLOOKUP(K167,Seguimiento!$A:$C,3,FALSE)</f>
        <v>2.7</v>
      </c>
      <c r="AA167" s="23">
        <v>0</v>
      </c>
      <c r="AB167" s="22">
        <v>0</v>
      </c>
      <c r="AC167" s="20">
        <v>0</v>
      </c>
      <c r="AD167" s="20">
        <f>+VLOOKUP(K167,Seguimiento!$A:$J,5,FALSE)</f>
        <v>0.5</v>
      </c>
      <c r="AE167" s="24">
        <v>0</v>
      </c>
      <c r="AF167" s="22">
        <v>0</v>
      </c>
      <c r="AG167" s="20">
        <v>1</v>
      </c>
      <c r="AH167" s="20">
        <f>+VLOOKUP(K167,Seguimiento!$A:$J,6,FALSE)</f>
        <v>2</v>
      </c>
      <c r="AI167" s="23">
        <v>0</v>
      </c>
      <c r="AJ167" s="23">
        <v>0</v>
      </c>
      <c r="AK167" s="23">
        <v>0</v>
      </c>
      <c r="AL167" s="20" t="str">
        <f>+VLOOKUP(K167,Seguimiento!$A:$J,7,FALSE)</f>
        <v>El dato reportado corresponde a 2019. Su fuente es la Encuesta de Educación Formal del DANE (Aplicativo SIEF antes formato C600) tiene la particularidad de que se mide con un año de rezago; es decir, durante el año 2021 se recolecta la información correspondiente al año académico anterior 2020</v>
      </c>
      <c r="AM167" s="20">
        <f t="shared" si="2"/>
        <v>0.5</v>
      </c>
      <c r="AN167" s="22">
        <v>0</v>
      </c>
      <c r="AO167" s="22">
        <v>0</v>
      </c>
      <c r="AP167" s="22">
        <v>0</v>
      </c>
      <c r="AQ167" s="41">
        <f>+VLOOKUP(K167,Seguimiento!$A:$J,9,FALSE)</f>
        <v>0</v>
      </c>
      <c r="AR167" s="40">
        <f>+VLOOKUP(K167,Seguimiento!$A:$J,10,FALSE)</f>
        <v>3</v>
      </c>
      <c r="AS167" s="20">
        <v>2.9</v>
      </c>
      <c r="AT167" s="40">
        <f>+VLOOKUP(K167,Seguimiento!$A:$J,4,FALSE)</f>
        <v>2.7</v>
      </c>
      <c r="AU167" s="22">
        <v>0</v>
      </c>
      <c r="AV167" s="22">
        <v>0</v>
      </c>
    </row>
    <row r="168" spans="1:48" x14ac:dyDescent="0.2">
      <c r="A168" s="20">
        <v>2</v>
      </c>
      <c r="B168" s="20" t="s">
        <v>331</v>
      </c>
      <c r="C168" s="20">
        <v>3</v>
      </c>
      <c r="D168" s="20" t="s">
        <v>407</v>
      </c>
      <c r="E168" s="20" t="s">
        <v>408</v>
      </c>
      <c r="F168" s="20">
        <v>1</v>
      </c>
      <c r="G168" s="20" t="s">
        <v>413</v>
      </c>
      <c r="H168" s="20" t="s">
        <v>414</v>
      </c>
      <c r="I168" s="20">
        <v>5</v>
      </c>
      <c r="J168" s="20" t="s">
        <v>1961</v>
      </c>
      <c r="K168" s="20" t="s">
        <v>435</v>
      </c>
      <c r="L168" s="20" t="s">
        <v>436</v>
      </c>
      <c r="M168" s="20" t="s">
        <v>44</v>
      </c>
      <c r="N168" s="20">
        <v>5</v>
      </c>
      <c r="O168" s="20">
        <v>24</v>
      </c>
      <c r="P168" s="20" t="s">
        <v>374</v>
      </c>
      <c r="Q168" s="19">
        <f>+VLOOKUP(K168,Responsables!$A:$C,3,TRUE)</f>
        <v>953</v>
      </c>
      <c r="R168" s="19" t="str">
        <f>+VLOOKUP(K168,Responsables!$A:$C,2,TRUE)</f>
        <v>ITM, Colegio Mayor, Pascual Bravo</v>
      </c>
      <c r="S168" s="20" t="s">
        <v>51</v>
      </c>
      <c r="T168" s="20" t="s">
        <v>47</v>
      </c>
      <c r="U168" s="20">
        <f>+VLOOKUP(K168,Programación!$A:$F,3,FALSE)</f>
        <v>5</v>
      </c>
      <c r="V168" s="20">
        <f>+VLOOKUP(K168,Programación!$A:$F,4,FALSE)</f>
        <v>8</v>
      </c>
      <c r="W168" s="20">
        <f>+VLOOKUP(K168,Programación!$A:$F,5,FALSE)</f>
        <v>15</v>
      </c>
      <c r="X168" s="20">
        <f>+VLOOKUP(K168,Programación!$A:$F,6,FALSE)</f>
        <v>24</v>
      </c>
      <c r="Y168" s="20">
        <v>2</v>
      </c>
      <c r="Z168" s="20">
        <f>+VLOOKUP(K168,Seguimiento!$A:$C,3,FALSE)</f>
        <v>7</v>
      </c>
      <c r="AA168" s="23">
        <v>0</v>
      </c>
      <c r="AB168" s="22">
        <v>0</v>
      </c>
      <c r="AC168" s="20">
        <v>8.3333333333333301E-2</v>
      </c>
      <c r="AD168" s="20">
        <f>+VLOOKUP(K168,Seguimiento!$A:$J,5,FALSE)</f>
        <v>0.29166666699999999</v>
      </c>
      <c r="AE168" s="22">
        <v>0</v>
      </c>
      <c r="AF168" s="22">
        <v>0</v>
      </c>
      <c r="AG168" s="20">
        <v>0.4</v>
      </c>
      <c r="AH168" s="20">
        <f>+VLOOKUP(K168,Seguimiento!$A:$J,6,FALSE)</f>
        <v>0.875</v>
      </c>
      <c r="AI168" s="23">
        <v>0</v>
      </c>
      <c r="AJ168" s="23">
        <v>0</v>
      </c>
      <c r="AK168" s="23">
        <v>0</v>
      </c>
      <c r="AL168" s="20" t="str">
        <f>+VLOOKUP(K168,Seguimiento!$A:$J,7,FALSE)</f>
        <v>CMA:5 PB:2</v>
      </c>
      <c r="AM168" s="20">
        <f t="shared" si="2"/>
        <v>0.29166666699999999</v>
      </c>
      <c r="AN168" s="22">
        <v>4.0741199547869925E-4</v>
      </c>
      <c r="AO168" s="22">
        <v>0</v>
      </c>
      <c r="AP168" s="22">
        <v>0</v>
      </c>
      <c r="AQ168" s="41">
        <f>+VLOOKUP(K168,Seguimiento!$A:$J,9,FALSE)</f>
        <v>1.01853E-4</v>
      </c>
      <c r="AR168" s="40">
        <f>+VLOOKUP(K168,Seguimiento!$A:$J,10,FALSE)</f>
        <v>2</v>
      </c>
      <c r="AS168" s="20">
        <v>2</v>
      </c>
      <c r="AT168" s="40">
        <f>+VLOOKUP(K168,Seguimiento!$A:$J,4,FALSE)</f>
        <v>7</v>
      </c>
      <c r="AU168" s="22">
        <v>0</v>
      </c>
      <c r="AV168" s="22">
        <v>0</v>
      </c>
    </row>
    <row r="169" spans="1:48" x14ac:dyDescent="0.2">
      <c r="A169" s="20">
        <v>2</v>
      </c>
      <c r="B169" s="20" t="s">
        <v>331</v>
      </c>
      <c r="C169" s="20">
        <v>3</v>
      </c>
      <c r="D169" s="20" t="s">
        <v>407</v>
      </c>
      <c r="E169" s="20" t="s">
        <v>408</v>
      </c>
      <c r="F169" s="20">
        <v>1</v>
      </c>
      <c r="G169" s="20" t="s">
        <v>413</v>
      </c>
      <c r="H169" s="20" t="s">
        <v>414</v>
      </c>
      <c r="I169" s="20">
        <v>10</v>
      </c>
      <c r="J169" s="20" t="s">
        <v>1961</v>
      </c>
      <c r="K169" s="20" t="s">
        <v>421</v>
      </c>
      <c r="L169" s="20" t="s">
        <v>422</v>
      </c>
      <c r="M169" s="20" t="s">
        <v>50</v>
      </c>
      <c r="N169" s="20">
        <v>24.53</v>
      </c>
      <c r="O169" s="20">
        <v>23.01</v>
      </c>
      <c r="P169" s="20" t="s">
        <v>69</v>
      </c>
      <c r="Q169" s="19">
        <f>+VLOOKUP(K169,Responsables!$A:$C,3,TRUE)</f>
        <v>915</v>
      </c>
      <c r="R169" s="19" t="str">
        <f>+VLOOKUP(K169,Responsables!$A:$C,2,TRUE)</f>
        <v>Sapiencia</v>
      </c>
      <c r="S169" s="20" t="s">
        <v>51</v>
      </c>
      <c r="T169" s="20" t="s">
        <v>356</v>
      </c>
      <c r="U169" s="20">
        <f>+VLOOKUP(K169,Programación!$A:$F,3,FALSE)</f>
        <v>24.41</v>
      </c>
      <c r="V169" s="20">
        <f>+VLOOKUP(K169,Programación!$A:$F,4,FALSE)</f>
        <v>23.94</v>
      </c>
      <c r="W169" s="20">
        <f>+VLOOKUP(K169,Programación!$A:$F,5,FALSE)</f>
        <v>23.48</v>
      </c>
      <c r="X169" s="20">
        <f>+VLOOKUP(K169,Programación!$A:$F,6,FALSE)</f>
        <v>23.01</v>
      </c>
      <c r="Y169" s="20">
        <v>24.24</v>
      </c>
      <c r="Z169" s="20">
        <f>+VLOOKUP(K169,Seguimiento!$A:$C,3,FALSE)</f>
        <v>23.95</v>
      </c>
      <c r="AA169" s="23">
        <v>0</v>
      </c>
      <c r="AB169" s="22">
        <v>0</v>
      </c>
      <c r="AC169" s="20">
        <v>0.19078947368421201</v>
      </c>
      <c r="AD169" s="20">
        <f>+VLOOKUP(K169,Seguimiento!$A:$J,5,FALSE)</f>
        <v>0.381578947</v>
      </c>
      <c r="AE169" s="22">
        <v>0</v>
      </c>
      <c r="AF169" s="22">
        <v>0</v>
      </c>
      <c r="AG169" s="20">
        <v>2.4166666666666701</v>
      </c>
      <c r="AH169" s="20">
        <f>+VLOOKUP(K169,Seguimiento!$A:$J,6,FALSE)</f>
        <v>0.96666666700000003</v>
      </c>
      <c r="AI169" s="23">
        <v>0</v>
      </c>
      <c r="AJ169" s="23">
        <v>0</v>
      </c>
      <c r="AK169" s="23">
        <v>0</v>
      </c>
      <c r="AL169" s="20" t="str">
        <f>+VLOOKUP(K169,Seguimiento!$A:$J,7,FALSE)</f>
        <v>Corresponde al dato de la deserción en el fondo EPM para el semestre 2020 - 2, el cálculo de este indicador es con los desertores y beneficiarios históricos hasta el semestre a reportar, en este caso la información de los desertores estará disponible una vez culmine el proceso de renovaciones del fondo EPM.</v>
      </c>
      <c r="AM169" s="20">
        <f t="shared" si="2"/>
        <v>0.381578947</v>
      </c>
      <c r="AN169" s="22">
        <v>1.1482110260971647E-3</v>
      </c>
      <c r="AO169" s="22">
        <v>0</v>
      </c>
      <c r="AP169" s="22">
        <v>0</v>
      </c>
      <c r="AQ169" s="41">
        <f>+VLOOKUP(K169,Seguimiento!$A:$J,9,FALSE)</f>
        <v>4.38133E-4</v>
      </c>
      <c r="AR169" s="40">
        <f>+VLOOKUP(K169,Seguimiento!$A:$J,10,FALSE)</f>
        <v>3</v>
      </c>
      <c r="AS169" s="20">
        <v>24.24</v>
      </c>
      <c r="AT169" s="40">
        <f>+VLOOKUP(K169,Seguimiento!$A:$J,4,FALSE)</f>
        <v>23.95</v>
      </c>
      <c r="AU169" s="22">
        <v>0</v>
      </c>
      <c r="AV169" s="22">
        <v>0</v>
      </c>
    </row>
    <row r="170" spans="1:48" x14ac:dyDescent="0.2">
      <c r="A170" s="20">
        <v>2</v>
      </c>
      <c r="B170" s="20" t="s">
        <v>331</v>
      </c>
      <c r="C170" s="20">
        <v>3</v>
      </c>
      <c r="D170" s="20" t="s">
        <v>407</v>
      </c>
      <c r="E170" s="20" t="s">
        <v>408</v>
      </c>
      <c r="F170" s="20">
        <v>1</v>
      </c>
      <c r="G170" s="20" t="s">
        <v>413</v>
      </c>
      <c r="H170" s="20" t="s">
        <v>414</v>
      </c>
      <c r="I170" s="20">
        <v>8</v>
      </c>
      <c r="J170" s="20" t="s">
        <v>1961</v>
      </c>
      <c r="K170" s="20" t="s">
        <v>417</v>
      </c>
      <c r="L170" s="20" t="s">
        <v>418</v>
      </c>
      <c r="M170" s="20" t="s">
        <v>50</v>
      </c>
      <c r="N170" s="20">
        <v>-1</v>
      </c>
      <c r="O170" s="20">
        <v>100</v>
      </c>
      <c r="P170" s="20" t="s">
        <v>69</v>
      </c>
      <c r="Q170" s="19">
        <f>+VLOOKUP(K170,Responsables!$A:$C,3,TRUE)</f>
        <v>915</v>
      </c>
      <c r="R170" s="19" t="str">
        <f>+VLOOKUP(K170,Responsables!$A:$C,2,TRUE)</f>
        <v>Sapiencia</v>
      </c>
      <c r="S170" s="20" t="s">
        <v>70</v>
      </c>
      <c r="T170" s="20" t="s">
        <v>47</v>
      </c>
      <c r="U170" s="20">
        <f>+VLOOKUP(K170,Programación!$A:$F,3,FALSE)</f>
        <v>100</v>
      </c>
      <c r="V170" s="20">
        <f>+VLOOKUP(K170,Programación!$A:$F,4,FALSE)</f>
        <v>100</v>
      </c>
      <c r="W170" s="20">
        <f>+VLOOKUP(K170,Programación!$A:$F,5,FALSE)</f>
        <v>100</v>
      </c>
      <c r="X170" s="20">
        <f>+VLOOKUP(K170,Programación!$A:$F,6,FALSE)</f>
        <v>100</v>
      </c>
      <c r="Y170" s="20">
        <v>100</v>
      </c>
      <c r="Z170" s="20">
        <f>+VLOOKUP(K170,Seguimiento!$A:$C,3,FALSE)</f>
        <v>50</v>
      </c>
      <c r="AA170" s="23">
        <v>0</v>
      </c>
      <c r="AB170" s="22">
        <v>0</v>
      </c>
      <c r="AC170" s="20">
        <v>0.25</v>
      </c>
      <c r="AD170" s="20">
        <f>+VLOOKUP(K170,Seguimiento!$A:$J,5,FALSE)</f>
        <v>0.3125</v>
      </c>
      <c r="AE170" s="22">
        <v>0</v>
      </c>
      <c r="AF170" s="22">
        <v>0</v>
      </c>
      <c r="AG170" s="20">
        <v>1</v>
      </c>
      <c r="AH170" s="20">
        <f>+VLOOKUP(K170,Seguimiento!$A:$J,6,FALSE)</f>
        <v>0.25</v>
      </c>
      <c r="AI170" s="23">
        <v>0</v>
      </c>
      <c r="AJ170" s="23">
        <v>0</v>
      </c>
      <c r="AK170" s="23">
        <v>0</v>
      </c>
      <c r="AL170" s="20" t="str">
        <f>+VLOOKUP(K170,Seguimiento!$A:$J,7,FALSE)</f>
        <v>Se llevó a cabo la estrategia de comunicaciones que incorpora el enfoque de género, poblacional y diferencial.</v>
      </c>
      <c r="AM170" s="20">
        <f t="shared" si="2"/>
        <v>0.3125</v>
      </c>
      <c r="AN170" s="22">
        <v>9.6654535436357448E-4</v>
      </c>
      <c r="AO170" s="22">
        <v>0</v>
      </c>
      <c r="AP170" s="22">
        <v>0</v>
      </c>
      <c r="AQ170" s="41">
        <f>+VLOOKUP(K170,Seguimiento!$A:$J,9,FALSE)</f>
        <v>2.4767700000000002E-4</v>
      </c>
      <c r="AR170" s="40">
        <f>+VLOOKUP(K170,Seguimiento!$A:$J,10,FALSE)</f>
        <v>2</v>
      </c>
      <c r="AS170" s="20">
        <v>100</v>
      </c>
      <c r="AT170" s="40">
        <f>+VLOOKUP(K170,Seguimiento!$A:$J,4,FALSE)</f>
        <v>50</v>
      </c>
      <c r="AU170" s="22">
        <v>0</v>
      </c>
      <c r="AV170" s="22">
        <v>0</v>
      </c>
    </row>
    <row r="171" spans="1:48" x14ac:dyDescent="0.2">
      <c r="A171" s="20">
        <v>2</v>
      </c>
      <c r="B171" s="20" t="s">
        <v>331</v>
      </c>
      <c r="C171" s="20">
        <v>3</v>
      </c>
      <c r="D171" s="20" t="s">
        <v>407</v>
      </c>
      <c r="E171" s="20" t="s">
        <v>408</v>
      </c>
      <c r="F171" s="20">
        <v>3</v>
      </c>
      <c r="G171" s="20" t="s">
        <v>409</v>
      </c>
      <c r="H171" s="20" t="s">
        <v>410</v>
      </c>
      <c r="I171" s="20">
        <v>1</v>
      </c>
      <c r="J171" s="20" t="s">
        <v>1961</v>
      </c>
      <c r="K171" s="20" t="s">
        <v>433</v>
      </c>
      <c r="L171" s="20" t="s">
        <v>434</v>
      </c>
      <c r="M171" s="20" t="s">
        <v>50</v>
      </c>
      <c r="N171" s="20">
        <v>100</v>
      </c>
      <c r="O171" s="20">
        <v>100</v>
      </c>
      <c r="P171" s="20" t="s">
        <v>313</v>
      </c>
      <c r="Q171" s="19">
        <f>+VLOOKUP(K171,Responsables!$A:$C,3,TRUE)</f>
        <v>711</v>
      </c>
      <c r="R171" s="19" t="str">
        <f>+VLOOKUP(K171,Responsables!$A:$C,2,TRUE)</f>
        <v>Secretaría de Educación</v>
      </c>
      <c r="S171" s="20" t="s">
        <v>70</v>
      </c>
      <c r="T171" s="20" t="s">
        <v>47</v>
      </c>
      <c r="U171" s="20">
        <f>+VLOOKUP(K171,Programación!$A:$F,3,FALSE)</f>
        <v>100</v>
      </c>
      <c r="V171" s="20">
        <f>+VLOOKUP(K171,Programación!$A:$F,4,FALSE)</f>
        <v>100</v>
      </c>
      <c r="W171" s="20">
        <f>+VLOOKUP(K171,Programación!$A:$F,5,FALSE)</f>
        <v>100</v>
      </c>
      <c r="X171" s="20">
        <f>+VLOOKUP(K171,Programación!$A:$F,6,FALSE)</f>
        <v>100</v>
      </c>
      <c r="Y171" s="20">
        <v>100</v>
      </c>
      <c r="Z171" s="20">
        <f>+VLOOKUP(K171,Seguimiento!$A:$C,3,FALSE)</f>
        <v>100</v>
      </c>
      <c r="AA171" s="23">
        <v>0</v>
      </c>
      <c r="AB171" s="22">
        <v>0</v>
      </c>
      <c r="AC171" s="20">
        <v>0.25</v>
      </c>
      <c r="AD171" s="20">
        <f>+VLOOKUP(K171,Seguimiento!$A:$J,5,FALSE)</f>
        <v>0.375</v>
      </c>
      <c r="AE171" s="22">
        <v>0</v>
      </c>
      <c r="AF171" s="22">
        <v>0</v>
      </c>
      <c r="AG171" s="20">
        <v>1</v>
      </c>
      <c r="AH171" s="20">
        <f>+VLOOKUP(K171,Seguimiento!$A:$J,6,FALSE)</f>
        <v>0.5</v>
      </c>
      <c r="AI171" s="23">
        <v>0</v>
      </c>
      <c r="AJ171" s="23">
        <v>0</v>
      </c>
      <c r="AK171" s="23">
        <v>0</v>
      </c>
      <c r="AL171" s="20" t="str">
        <f>+VLOOKUP(K171,Seguimiento!$A:$J,7,FALSE)</f>
        <v>Las 229 I.E cuentan con acompañamiento de profesional de apoyo Institucional que fortalece los procesos de inclusión, prevención del bullying y ruta de atención por acoso sexual.</v>
      </c>
      <c r="AM171" s="20">
        <f t="shared" si="2"/>
        <v>0.375</v>
      </c>
      <c r="AN171" s="22">
        <v>4.2711977933828759E-4</v>
      </c>
      <c r="AO171" s="22">
        <v>0</v>
      </c>
      <c r="AP171" s="22">
        <v>0</v>
      </c>
      <c r="AQ171" s="41">
        <f>+VLOOKUP(K171,Seguimiento!$A:$J,9,FALSE)</f>
        <v>1.3347500000000001E-4</v>
      </c>
      <c r="AR171" s="40">
        <f>+VLOOKUP(K171,Seguimiento!$A:$J,10,FALSE)</f>
        <v>3</v>
      </c>
      <c r="AS171" s="20">
        <v>100</v>
      </c>
      <c r="AT171" s="40">
        <f>+VLOOKUP(K171,Seguimiento!$A:$J,4,FALSE)</f>
        <v>100</v>
      </c>
      <c r="AU171" s="22">
        <v>0</v>
      </c>
      <c r="AV171" s="22">
        <v>0</v>
      </c>
    </row>
    <row r="172" spans="1:48" x14ac:dyDescent="0.2">
      <c r="A172" s="20">
        <v>2</v>
      </c>
      <c r="B172" s="20" t="s">
        <v>331</v>
      </c>
      <c r="C172" s="20">
        <v>3</v>
      </c>
      <c r="D172" s="20" t="s">
        <v>407</v>
      </c>
      <c r="E172" s="20" t="s">
        <v>408</v>
      </c>
      <c r="F172" s="20">
        <v>1</v>
      </c>
      <c r="G172" s="20" t="s">
        <v>413</v>
      </c>
      <c r="H172" s="20" t="s">
        <v>414</v>
      </c>
      <c r="I172" s="20">
        <v>1</v>
      </c>
      <c r="J172" s="20" t="s">
        <v>1961</v>
      </c>
      <c r="K172" s="20" t="s">
        <v>456</v>
      </c>
      <c r="L172" s="20" t="s">
        <v>457</v>
      </c>
      <c r="M172" s="20" t="s">
        <v>50</v>
      </c>
      <c r="N172" s="20">
        <v>71.62</v>
      </c>
      <c r="O172" s="20">
        <v>87</v>
      </c>
      <c r="P172" s="20" t="s">
        <v>313</v>
      </c>
      <c r="Q172" s="19">
        <f>+VLOOKUP(K172,Responsables!$A:$C,3,TRUE)</f>
        <v>711</v>
      </c>
      <c r="R172" s="19" t="str">
        <f>+VLOOKUP(K172,Responsables!$A:$C,2,TRUE)</f>
        <v>Secretaría de Educación</v>
      </c>
      <c r="S172" s="20" t="s">
        <v>51</v>
      </c>
      <c r="T172" s="20" t="s">
        <v>47</v>
      </c>
      <c r="U172" s="20">
        <f>+VLOOKUP(K172,Programación!$A:$F,3,FALSE)</f>
        <v>73.7</v>
      </c>
      <c r="V172" s="20">
        <f>+VLOOKUP(K172,Programación!$A:$F,4,FALSE)</f>
        <v>75</v>
      </c>
      <c r="W172" s="20">
        <f>+VLOOKUP(K172,Programación!$A:$F,5,FALSE)</f>
        <v>82.5</v>
      </c>
      <c r="X172" s="20">
        <f>+VLOOKUP(K172,Programación!$A:$F,6,FALSE)</f>
        <v>87</v>
      </c>
      <c r="Y172" s="20">
        <v>75</v>
      </c>
      <c r="Z172" s="20">
        <f>+VLOOKUP(K172,Seguimiento!$A:$C,3,FALSE)</f>
        <v>76.8</v>
      </c>
      <c r="AA172" s="23">
        <v>0</v>
      </c>
      <c r="AB172" s="22">
        <v>0</v>
      </c>
      <c r="AC172" s="20">
        <v>0.86206896551724099</v>
      </c>
      <c r="AD172" s="20">
        <f>+VLOOKUP(K172,Seguimiento!$A:$J,5,FALSE)</f>
        <v>0.88275862100000002</v>
      </c>
      <c r="AE172" s="22">
        <v>0</v>
      </c>
      <c r="AF172" s="22">
        <v>0</v>
      </c>
      <c r="AG172" s="20">
        <v>1.0176390773405699</v>
      </c>
      <c r="AH172" s="20">
        <f>+VLOOKUP(K172,Seguimiento!$A:$J,6,FALSE)</f>
        <v>1.024</v>
      </c>
      <c r="AI172" s="23">
        <v>0</v>
      </c>
      <c r="AJ172" s="23">
        <v>0</v>
      </c>
      <c r="AK172" s="23">
        <v>0</v>
      </c>
      <c r="AL172" s="20" t="str">
        <f>+VLOOKUP(K172,Seguimiento!$A:$J,7,FALSE)</f>
        <v>176  Instituciones educativas oficiales cuentan con jornada única</v>
      </c>
      <c r="AM172" s="20">
        <f t="shared" si="2"/>
        <v>0.88275862100000002</v>
      </c>
      <c r="AN172" s="22">
        <v>4.0558962222760515E-3</v>
      </c>
      <c r="AO172" s="22">
        <v>0</v>
      </c>
      <c r="AP172" s="22">
        <v>0</v>
      </c>
      <c r="AQ172" s="41">
        <f>+VLOOKUP(K172,Seguimiento!$A:$J,9,FALSE)</f>
        <v>3.4964620000000001E-3</v>
      </c>
      <c r="AR172" s="40">
        <f>+VLOOKUP(K172,Seguimiento!$A:$J,10,FALSE)</f>
        <v>3</v>
      </c>
      <c r="AS172" s="20">
        <v>75</v>
      </c>
      <c r="AT172" s="40">
        <f>+VLOOKUP(K172,Seguimiento!$A:$J,4,FALSE)</f>
        <v>76.8</v>
      </c>
      <c r="AU172" s="22">
        <v>0</v>
      </c>
      <c r="AV172" s="22">
        <v>0</v>
      </c>
    </row>
    <row r="173" spans="1:48" x14ac:dyDescent="0.2">
      <c r="A173" s="20">
        <v>2</v>
      </c>
      <c r="B173" s="20" t="s">
        <v>331</v>
      </c>
      <c r="C173" s="20">
        <v>3</v>
      </c>
      <c r="D173" s="20" t="s">
        <v>407</v>
      </c>
      <c r="E173" s="20" t="s">
        <v>408</v>
      </c>
      <c r="F173" s="20">
        <v>1</v>
      </c>
      <c r="G173" s="20" t="s">
        <v>413</v>
      </c>
      <c r="H173" s="20" t="s">
        <v>414</v>
      </c>
      <c r="I173" s="20">
        <v>9</v>
      </c>
      <c r="J173" s="20" t="s">
        <v>1961</v>
      </c>
      <c r="K173" s="20" t="s">
        <v>419</v>
      </c>
      <c r="L173" s="20" t="s">
        <v>420</v>
      </c>
      <c r="M173" s="20" t="s">
        <v>44</v>
      </c>
      <c r="N173" s="20">
        <v>37500</v>
      </c>
      <c r="O173" s="20">
        <v>37500</v>
      </c>
      <c r="P173" s="20" t="s">
        <v>313</v>
      </c>
      <c r="Q173" s="19">
        <f>+VLOOKUP(K173,Responsables!$A:$C,3,TRUE)</f>
        <v>711</v>
      </c>
      <c r="R173" s="19" t="str">
        <f>+VLOOKUP(K173,Responsables!$A:$C,2,TRUE)</f>
        <v>Secretaría de Educación</v>
      </c>
      <c r="S173" s="20" t="s">
        <v>70</v>
      </c>
      <c r="T173" s="20" t="s">
        <v>47</v>
      </c>
      <c r="U173" s="20">
        <f>+VLOOKUP(K173,Programación!$A:$F,3,FALSE)</f>
        <v>37500</v>
      </c>
      <c r="V173" s="20">
        <f>+VLOOKUP(K173,Programación!$A:$F,4,FALSE)</f>
        <v>37500</v>
      </c>
      <c r="W173" s="20">
        <f>+VLOOKUP(K173,Programación!$A:$F,5,FALSE)</f>
        <v>37500</v>
      </c>
      <c r="X173" s="20">
        <f>+VLOOKUP(K173,Programación!$A:$F,6,FALSE)</f>
        <v>37500</v>
      </c>
      <c r="Y173" s="20">
        <v>37500</v>
      </c>
      <c r="Z173" s="20">
        <f>+VLOOKUP(K173,Seguimiento!$A:$C,3,FALSE)</f>
        <v>37500</v>
      </c>
      <c r="AA173" s="23">
        <v>0</v>
      </c>
      <c r="AB173" s="22">
        <v>0</v>
      </c>
      <c r="AC173" s="20">
        <v>0.25</v>
      </c>
      <c r="AD173" s="20">
        <f>+VLOOKUP(K173,Seguimiento!$A:$J,5,FALSE)</f>
        <v>0.375</v>
      </c>
      <c r="AE173" s="22">
        <v>0</v>
      </c>
      <c r="AF173" s="22">
        <v>0</v>
      </c>
      <c r="AG173" s="20">
        <v>1</v>
      </c>
      <c r="AH173" s="20">
        <f>+VLOOKUP(K173,Seguimiento!$A:$J,6,FALSE)</f>
        <v>0.5</v>
      </c>
      <c r="AI173" s="23">
        <v>0</v>
      </c>
      <c r="AJ173" s="23">
        <v>0</v>
      </c>
      <c r="AK173" s="23">
        <v>0</v>
      </c>
      <c r="AL173" s="20" t="str">
        <f>+VLOOKUP(K173,Seguimiento!$A:$J,7,FALSE)</f>
        <v>A pesar de que los cupos están dispuestos, a la fecha no están siendo utilizados en su totalidad debido a la activación parcial de las actividades académicas presenciales, por la emergencia sanitaria generada por el COVID-19</v>
      </c>
      <c r="AM173" s="20">
        <f t="shared" si="2"/>
        <v>0.375</v>
      </c>
      <c r="AN173" s="22">
        <v>2.6009539150384496E-3</v>
      </c>
      <c r="AO173" s="22">
        <v>0</v>
      </c>
      <c r="AP173" s="22">
        <v>0</v>
      </c>
      <c r="AQ173" s="41">
        <f>+VLOOKUP(K173,Seguimiento!$A:$J,9,FALSE)</f>
        <v>8.1279799999999999E-4</v>
      </c>
      <c r="AR173" s="40">
        <f>+VLOOKUP(K173,Seguimiento!$A:$J,10,FALSE)</f>
        <v>3</v>
      </c>
      <c r="AS173" s="20">
        <v>37500</v>
      </c>
      <c r="AT173" s="40">
        <f>+VLOOKUP(K173,Seguimiento!$A:$J,4,FALSE)</f>
        <v>37500</v>
      </c>
      <c r="AU173" s="22">
        <v>0</v>
      </c>
      <c r="AV173" s="22">
        <v>0</v>
      </c>
    </row>
    <row r="174" spans="1:48" x14ac:dyDescent="0.2">
      <c r="A174" s="20">
        <v>2</v>
      </c>
      <c r="B174" s="20" t="s">
        <v>331</v>
      </c>
      <c r="C174" s="20">
        <v>3</v>
      </c>
      <c r="D174" s="20" t="s">
        <v>407</v>
      </c>
      <c r="E174" s="20" t="s">
        <v>408</v>
      </c>
      <c r="F174" s="20"/>
      <c r="G174" s="20"/>
      <c r="H174" s="20"/>
      <c r="I174" s="20">
        <v>9</v>
      </c>
      <c r="J174" s="20" t="s">
        <v>1960</v>
      </c>
      <c r="K174" s="20" t="s">
        <v>462</v>
      </c>
      <c r="L174" s="20" t="s">
        <v>463</v>
      </c>
      <c r="M174" s="20" t="s">
        <v>50</v>
      </c>
      <c r="N174" s="20">
        <v>2.2000000000000002</v>
      </c>
      <c r="O174" s="20">
        <v>1.9</v>
      </c>
      <c r="P174" s="20" t="s">
        <v>313</v>
      </c>
      <c r="Q174" s="19">
        <f>+VLOOKUP(K174,Responsables!$A:$C,3,TRUE)</f>
        <v>711</v>
      </c>
      <c r="R174" s="19" t="str">
        <f>+VLOOKUP(K174,Responsables!$A:$C,2,TRUE)</f>
        <v>Secretaría de Educación</v>
      </c>
      <c r="S174" s="20" t="s">
        <v>51</v>
      </c>
      <c r="T174" s="20" t="s">
        <v>356</v>
      </c>
      <c r="U174" s="20">
        <f>+VLOOKUP(K174,Programación!$A:$F,3,FALSE)</f>
        <v>2.2000000000000002</v>
      </c>
      <c r="V174" s="20">
        <f>+VLOOKUP(K174,Programación!$A:$F,4,FALSE)</f>
        <v>2.2000000000000002</v>
      </c>
      <c r="W174" s="20">
        <f>+VLOOKUP(K174,Programación!$A:$F,5,FALSE)</f>
        <v>2</v>
      </c>
      <c r="X174" s="20">
        <f>+VLOOKUP(K174,Programación!$A:$F,6,FALSE)</f>
        <v>1.9</v>
      </c>
      <c r="Y174" s="20">
        <v>2.2000000000000002</v>
      </c>
      <c r="Z174" s="20">
        <f>+VLOOKUP(K174,Seguimiento!$A:$C,3,FALSE)</f>
        <v>2.2000000000000002</v>
      </c>
      <c r="AA174" s="23">
        <v>0</v>
      </c>
      <c r="AB174" s="22">
        <v>0</v>
      </c>
      <c r="AC174" s="20">
        <v>0</v>
      </c>
      <c r="AD174" s="20">
        <f>+VLOOKUP(K174,Seguimiento!$A:$J,5,FALSE)</f>
        <v>0</v>
      </c>
      <c r="AE174" s="24">
        <v>0</v>
      </c>
      <c r="AF174" s="22">
        <v>0</v>
      </c>
      <c r="AG174" s="20">
        <v>1</v>
      </c>
      <c r="AH174" s="20">
        <f>+VLOOKUP(K174,Seguimiento!$A:$J,6,FALSE)</f>
        <v>1</v>
      </c>
      <c r="AI174" s="23">
        <v>0</v>
      </c>
      <c r="AJ174" s="23">
        <v>0</v>
      </c>
      <c r="AK174" s="23">
        <v>0</v>
      </c>
      <c r="AL174" s="20" t="str">
        <f>+VLOOKUP(K174,Seguimiento!$A:$J,7,FALSE)</f>
        <v>El dato reportado corresponde a 2019. Su fuente es la Encuesta de Educación Formal del DANE (Aplicativo SIEF antes formato C600) tiene la particularidad de que se mide con un año de rezago; es decir, durante el año 2021 se recolecta la información correspondiente al año académico anterior 2020</v>
      </c>
      <c r="AM174" s="20">
        <f t="shared" si="2"/>
        <v>0</v>
      </c>
      <c r="AN174" s="22">
        <v>0</v>
      </c>
      <c r="AO174" s="22">
        <v>0</v>
      </c>
      <c r="AP174" s="22">
        <v>0</v>
      </c>
      <c r="AQ174" s="41">
        <f>+VLOOKUP(K174,Seguimiento!$A:$J,9,FALSE)</f>
        <v>0</v>
      </c>
      <c r="AR174" s="40">
        <f>+VLOOKUP(K174,Seguimiento!$A:$J,10,FALSE)</f>
        <v>1</v>
      </c>
      <c r="AS174" s="20">
        <v>2.2000000000000002</v>
      </c>
      <c r="AT174" s="40">
        <f>+VLOOKUP(K174,Seguimiento!$A:$J,4,FALSE)</f>
        <v>2.2000000000000002</v>
      </c>
      <c r="AU174" s="22">
        <v>0</v>
      </c>
      <c r="AV174" s="22">
        <v>0</v>
      </c>
    </row>
    <row r="175" spans="1:48" x14ac:dyDescent="0.2">
      <c r="A175" s="20">
        <v>2</v>
      </c>
      <c r="B175" s="20" t="s">
        <v>331</v>
      </c>
      <c r="C175" s="20">
        <v>3</v>
      </c>
      <c r="D175" s="20" t="s">
        <v>407</v>
      </c>
      <c r="E175" s="20" t="s">
        <v>408</v>
      </c>
      <c r="F175" s="20">
        <v>2</v>
      </c>
      <c r="G175" s="20" t="s">
        <v>423</v>
      </c>
      <c r="H175" s="20" t="s">
        <v>424</v>
      </c>
      <c r="I175" s="20">
        <v>1</v>
      </c>
      <c r="J175" s="20" t="s">
        <v>1961</v>
      </c>
      <c r="K175" s="20" t="s">
        <v>425</v>
      </c>
      <c r="L175" s="20" t="s">
        <v>426</v>
      </c>
      <c r="M175" s="20" t="s">
        <v>44</v>
      </c>
      <c r="N175" s="20">
        <v>216</v>
      </c>
      <c r="O175" s="20">
        <v>229</v>
      </c>
      <c r="P175" s="20" t="s">
        <v>313</v>
      </c>
      <c r="Q175" s="19">
        <f>+VLOOKUP(K175,Responsables!$A:$C,3,TRUE)</f>
        <v>711</v>
      </c>
      <c r="R175" s="19" t="str">
        <f>+VLOOKUP(K175,Responsables!$A:$C,2,TRUE)</f>
        <v>Secretaría de Educación</v>
      </c>
      <c r="S175" s="20" t="s">
        <v>51</v>
      </c>
      <c r="T175" s="20" t="s">
        <v>47</v>
      </c>
      <c r="U175" s="20">
        <f>+VLOOKUP(K175,Programación!$A:$F,3,FALSE)</f>
        <v>216</v>
      </c>
      <c r="V175" s="20">
        <f>+VLOOKUP(K175,Programación!$A:$F,4,FALSE)</f>
        <v>220</v>
      </c>
      <c r="W175" s="20">
        <f>+VLOOKUP(K175,Programación!$A:$F,5,FALSE)</f>
        <v>225</v>
      </c>
      <c r="X175" s="20">
        <f>+VLOOKUP(K175,Programación!$A:$F,6,FALSE)</f>
        <v>229</v>
      </c>
      <c r="Y175" s="20">
        <v>216</v>
      </c>
      <c r="Z175" s="20">
        <f>+VLOOKUP(K175,Seguimiento!$A:$C,3,FALSE)</f>
        <v>217</v>
      </c>
      <c r="AA175" s="23">
        <v>0</v>
      </c>
      <c r="AB175" s="22">
        <v>0</v>
      </c>
      <c r="AC175" s="20">
        <v>0.94323144104803502</v>
      </c>
      <c r="AD175" s="20">
        <f>+VLOOKUP(K175,Seguimiento!$A:$J,5,FALSE)</f>
        <v>0.947598253</v>
      </c>
      <c r="AE175" s="22">
        <v>0</v>
      </c>
      <c r="AF175" s="22">
        <v>0</v>
      </c>
      <c r="AG175" s="20">
        <v>1</v>
      </c>
      <c r="AH175" s="20">
        <f>+VLOOKUP(K175,Seguimiento!$A:$J,6,FALSE)</f>
        <v>0.98636363599999999</v>
      </c>
      <c r="AI175" s="23">
        <v>0</v>
      </c>
      <c r="AJ175" s="23">
        <v>0</v>
      </c>
      <c r="AK175" s="23">
        <v>0</v>
      </c>
      <c r="AL175" s="20" t="str">
        <f>+VLOOKUP(K175,Seguimiento!$A:$J,7,FALSE)</f>
        <v>La estrategia se desarrolla así: 194 IEO que cuentan con el servicio de la UAI, 62 IEO con estrategia de oralización (Fundación Óyeme), y 24 IEO con docentes de apoyo Municipio. Luego de realizar la respectiva depuración y cruce de base de datos el total es 217  IEO con estrategias de apoyo</v>
      </c>
      <c r="AM175" s="20">
        <f t="shared" si="2"/>
        <v>0.947598253</v>
      </c>
      <c r="AN175" s="22">
        <v>6.1259749668401585E-4</v>
      </c>
      <c r="AO175" s="22">
        <v>0</v>
      </c>
      <c r="AP175" s="22">
        <v>0</v>
      </c>
      <c r="AQ175" s="41">
        <f>+VLOOKUP(K175,Seguimiento!$A:$J,9,FALSE)</f>
        <v>5.7782099999999996E-4</v>
      </c>
      <c r="AR175" s="40">
        <f>+VLOOKUP(K175,Seguimiento!$A:$J,10,FALSE)</f>
        <v>3</v>
      </c>
      <c r="AS175" s="20">
        <v>216</v>
      </c>
      <c r="AT175" s="40">
        <f>+VLOOKUP(K175,Seguimiento!$A:$J,4,FALSE)</f>
        <v>217</v>
      </c>
      <c r="AU175" s="22">
        <v>0</v>
      </c>
      <c r="AV175" s="22">
        <v>0</v>
      </c>
    </row>
    <row r="176" spans="1:48" x14ac:dyDescent="0.2">
      <c r="A176" s="20">
        <v>2</v>
      </c>
      <c r="B176" s="20" t="s">
        <v>331</v>
      </c>
      <c r="C176" s="20">
        <v>3</v>
      </c>
      <c r="D176" s="20" t="s">
        <v>407</v>
      </c>
      <c r="E176" s="20" t="s">
        <v>408</v>
      </c>
      <c r="F176" s="20">
        <v>2</v>
      </c>
      <c r="G176" s="20" t="s">
        <v>423</v>
      </c>
      <c r="H176" s="20" t="s">
        <v>424</v>
      </c>
      <c r="I176" s="20">
        <v>2</v>
      </c>
      <c r="J176" s="20" t="s">
        <v>1961</v>
      </c>
      <c r="K176" s="20" t="s">
        <v>427</v>
      </c>
      <c r="L176" s="20" t="s">
        <v>428</v>
      </c>
      <c r="M176" s="20" t="s">
        <v>44</v>
      </c>
      <c r="N176" s="20">
        <v>11406</v>
      </c>
      <c r="O176" s="20">
        <v>14000</v>
      </c>
      <c r="P176" s="20" t="s">
        <v>313</v>
      </c>
      <c r="Q176" s="19">
        <f>+VLOOKUP(K176,Responsables!$A:$C,3,TRUE)</f>
        <v>711</v>
      </c>
      <c r="R176" s="19" t="str">
        <f>+VLOOKUP(K176,Responsables!$A:$C,2,TRUE)</f>
        <v>Secretaría de Educación</v>
      </c>
      <c r="S176" s="20" t="s">
        <v>51</v>
      </c>
      <c r="T176" s="20" t="s">
        <v>47</v>
      </c>
      <c r="U176" s="20">
        <f>+VLOOKUP(K176,Programación!$A:$F,3,FALSE)</f>
        <v>2000</v>
      </c>
      <c r="V176" s="20">
        <f>+VLOOKUP(K176,Programación!$A:$F,4,FALSE)</f>
        <v>12000</v>
      </c>
      <c r="W176" s="20">
        <f>+VLOOKUP(K176,Programación!$A:$F,5,FALSE)</f>
        <v>13000</v>
      </c>
      <c r="X176" s="20">
        <f>+VLOOKUP(K176,Programación!$A:$F,6,FALSE)</f>
        <v>14000</v>
      </c>
      <c r="Y176" s="20">
        <v>10078</v>
      </c>
      <c r="Z176" s="20">
        <f>+VLOOKUP(K176,Seguimiento!$A:$C,3,FALSE)</f>
        <v>9018</v>
      </c>
      <c r="AA176" s="23">
        <v>0</v>
      </c>
      <c r="AB176" s="22">
        <v>0</v>
      </c>
      <c r="AC176" s="20">
        <v>0.71985714285714297</v>
      </c>
      <c r="AD176" s="20">
        <f>+VLOOKUP(K176,Seguimiento!$A:$J,5,FALSE)</f>
        <v>0.64414285699999996</v>
      </c>
      <c r="AE176" s="22">
        <v>0</v>
      </c>
      <c r="AF176" s="22">
        <v>0</v>
      </c>
      <c r="AG176" s="20">
        <v>5.0389999999999997</v>
      </c>
      <c r="AH176" s="20">
        <f>+VLOOKUP(K176,Seguimiento!$A:$J,6,FALSE)</f>
        <v>0.75149999999999995</v>
      </c>
      <c r="AI176" s="23">
        <v>0</v>
      </c>
      <c r="AJ176" s="23">
        <v>0</v>
      </c>
      <c r="AK176" s="23">
        <v>0</v>
      </c>
      <c r="AL176" s="20" t="str">
        <f>+VLOOKUP(K176,Seguimiento!$A:$J,7,FALSE)</f>
        <v>7.193 estudiantes corresponde a las beneficiadas por el programa UAI, 100 estudiantes  atendidos por la Fundación Óyeme, se han atendido 190 estudiantes con Educación virtual FUNC y 1.535 estudiantes matrícula discapacidad con Docente apoyo Municipio</v>
      </c>
      <c r="AM176" s="20">
        <f t="shared" si="2"/>
        <v>0.64414285699999996</v>
      </c>
      <c r="AN176" s="22">
        <v>6.1259749668401585E-4</v>
      </c>
      <c r="AO176" s="22">
        <v>0</v>
      </c>
      <c r="AP176" s="22">
        <v>0</v>
      </c>
      <c r="AQ176" s="41">
        <f>+VLOOKUP(K176,Seguimiento!$A:$J,9,FALSE)</f>
        <v>4.4098299999999999E-4</v>
      </c>
      <c r="AR176" s="40">
        <f>+VLOOKUP(K176,Seguimiento!$A:$J,10,FALSE)</f>
        <v>3</v>
      </c>
      <c r="AS176" s="20">
        <v>10078</v>
      </c>
      <c r="AT176" s="40">
        <f>+VLOOKUP(K176,Seguimiento!$A:$J,4,FALSE)</f>
        <v>9018</v>
      </c>
      <c r="AU176" s="22">
        <v>0</v>
      </c>
      <c r="AV176" s="22">
        <v>0</v>
      </c>
    </row>
    <row r="177" spans="1:48" x14ac:dyDescent="0.2">
      <c r="A177" s="20">
        <v>2</v>
      </c>
      <c r="B177" s="20" t="s">
        <v>331</v>
      </c>
      <c r="C177" s="20">
        <v>3</v>
      </c>
      <c r="D177" s="20" t="s">
        <v>407</v>
      </c>
      <c r="E177" s="20" t="s">
        <v>408</v>
      </c>
      <c r="F177" s="20">
        <v>3</v>
      </c>
      <c r="G177" s="20" t="s">
        <v>409</v>
      </c>
      <c r="H177" s="20" t="s">
        <v>410</v>
      </c>
      <c r="I177" s="20">
        <v>2</v>
      </c>
      <c r="J177" s="20" t="s">
        <v>1961</v>
      </c>
      <c r="K177" s="20" t="s">
        <v>411</v>
      </c>
      <c r="L177" s="20" t="s">
        <v>412</v>
      </c>
      <c r="M177" s="20" t="s">
        <v>50</v>
      </c>
      <c r="N177" s="20">
        <v>63</v>
      </c>
      <c r="O177" s="20">
        <v>95</v>
      </c>
      <c r="P177" s="20" t="s">
        <v>313</v>
      </c>
      <c r="Q177" s="19">
        <f>+VLOOKUP(K177,Responsables!$A:$C,3,TRUE)</f>
        <v>711</v>
      </c>
      <c r="R177" s="19" t="str">
        <f>+VLOOKUP(K177,Responsables!$A:$C,2,TRUE)</f>
        <v>Secretaría de Educación</v>
      </c>
      <c r="S177" s="20" t="s">
        <v>51</v>
      </c>
      <c r="T177" s="20" t="s">
        <v>47</v>
      </c>
      <c r="U177" s="20">
        <f>+VLOOKUP(K177,Programación!$A:$F,3,FALSE)</f>
        <v>63</v>
      </c>
      <c r="V177" s="20">
        <f>+VLOOKUP(K177,Programación!$A:$F,4,FALSE)</f>
        <v>70</v>
      </c>
      <c r="W177" s="20">
        <f>+VLOOKUP(K177,Programación!$A:$F,5,FALSE)</f>
        <v>85</v>
      </c>
      <c r="X177" s="20">
        <f>+VLOOKUP(K177,Programación!$A:$F,6,FALSE)</f>
        <v>95</v>
      </c>
      <c r="Y177" s="20">
        <v>70</v>
      </c>
      <c r="Z177" s="20">
        <f>+VLOOKUP(K177,Seguimiento!$A:$C,3,FALSE)</f>
        <v>70</v>
      </c>
      <c r="AA177" s="23">
        <v>0</v>
      </c>
      <c r="AB177" s="22">
        <v>0</v>
      </c>
      <c r="AC177" s="20">
        <v>0.73684210526315796</v>
      </c>
      <c r="AD177" s="20">
        <f>+VLOOKUP(K177,Seguimiento!$A:$J,5,FALSE)</f>
        <v>0.73684210500000002</v>
      </c>
      <c r="AE177" s="22">
        <v>0</v>
      </c>
      <c r="AF177" s="22">
        <v>0</v>
      </c>
      <c r="AG177" s="20">
        <v>1.1111111111111101</v>
      </c>
      <c r="AH177" s="20">
        <f>+VLOOKUP(K177,Seguimiento!$A:$J,6,FALSE)</f>
        <v>1</v>
      </c>
      <c r="AI177" s="23">
        <v>0</v>
      </c>
      <c r="AJ177" s="23">
        <v>0</v>
      </c>
      <c r="AK177" s="23">
        <v>0</v>
      </c>
      <c r="AL177" s="20" t="str">
        <f>+VLOOKUP(K177,Seguimiento!$A:$J,7,FALSE)</f>
        <v>Los líderes estudiantiles fueron electos el 26 de marzo 2021. Entre el segundo y tercer trimestre del año los las IEO realizan las actividades necesarias para la construcción e implementación de los Planes de Transformación Sostenible</v>
      </c>
      <c r="AM177" s="20">
        <f t="shared" si="2"/>
        <v>0.73684210500000002</v>
      </c>
      <c r="AN177" s="22">
        <v>5.7566046963895942E-4</v>
      </c>
      <c r="AO177" s="22">
        <v>0</v>
      </c>
      <c r="AP177" s="22">
        <v>0</v>
      </c>
      <c r="AQ177" s="41">
        <f>+VLOOKUP(K177,Seguimiento!$A:$J,9,FALSE)</f>
        <v>4.2417099999999999E-4</v>
      </c>
      <c r="AR177" s="40">
        <f>+VLOOKUP(K177,Seguimiento!$A:$J,10,FALSE)</f>
        <v>3</v>
      </c>
      <c r="AS177" s="20">
        <v>70</v>
      </c>
      <c r="AT177" s="40">
        <f>+VLOOKUP(K177,Seguimiento!$A:$J,4,FALSE)</f>
        <v>70</v>
      </c>
      <c r="AU177" s="22">
        <v>0</v>
      </c>
      <c r="AV177" s="22">
        <v>0</v>
      </c>
    </row>
    <row r="178" spans="1:48" x14ac:dyDescent="0.2">
      <c r="A178" s="20">
        <v>2</v>
      </c>
      <c r="B178" s="20" t="s">
        <v>331</v>
      </c>
      <c r="C178" s="20">
        <v>3</v>
      </c>
      <c r="D178" s="20" t="s">
        <v>407</v>
      </c>
      <c r="E178" s="20" t="s">
        <v>408</v>
      </c>
      <c r="F178" s="20">
        <v>3</v>
      </c>
      <c r="G178" s="20" t="s">
        <v>409</v>
      </c>
      <c r="H178" s="20" t="s">
        <v>410</v>
      </c>
      <c r="I178" s="20">
        <v>3</v>
      </c>
      <c r="J178" s="20" t="s">
        <v>1961</v>
      </c>
      <c r="K178" s="20" t="s">
        <v>437</v>
      </c>
      <c r="L178" s="20" t="s">
        <v>438</v>
      </c>
      <c r="M178" s="20" t="s">
        <v>50</v>
      </c>
      <c r="N178" s="20">
        <v>66</v>
      </c>
      <c r="O178" s="20">
        <v>85</v>
      </c>
      <c r="P178" s="20" t="s">
        <v>313</v>
      </c>
      <c r="Q178" s="19">
        <f>+VLOOKUP(K178,Responsables!$A:$C,3,TRUE)</f>
        <v>711</v>
      </c>
      <c r="R178" s="19" t="str">
        <f>+VLOOKUP(K178,Responsables!$A:$C,2,TRUE)</f>
        <v>Secretaría de Educación</v>
      </c>
      <c r="S178" s="20" t="s">
        <v>51</v>
      </c>
      <c r="T178" s="20" t="s">
        <v>47</v>
      </c>
      <c r="U178" s="20">
        <f>+VLOOKUP(K178,Programación!$A:$F,3,FALSE)</f>
        <v>66</v>
      </c>
      <c r="V178" s="20">
        <f>+VLOOKUP(K178,Programación!$A:$F,4,FALSE)</f>
        <v>70</v>
      </c>
      <c r="W178" s="20">
        <f>+VLOOKUP(K178,Programación!$A:$F,5,FALSE)</f>
        <v>80</v>
      </c>
      <c r="X178" s="20">
        <f>+VLOOKUP(K178,Programación!$A:$F,6,FALSE)</f>
        <v>85</v>
      </c>
      <c r="Y178" s="20">
        <v>70</v>
      </c>
      <c r="Z178" s="20">
        <f>+VLOOKUP(K178,Seguimiento!$A:$C,3,FALSE)</f>
        <v>74</v>
      </c>
      <c r="AA178" s="23">
        <v>0</v>
      </c>
      <c r="AB178" s="22">
        <v>0</v>
      </c>
      <c r="AC178" s="20">
        <v>0.82352941176470595</v>
      </c>
      <c r="AD178" s="20">
        <f>+VLOOKUP(K178,Seguimiento!$A:$J,5,FALSE)</f>
        <v>0.87058823500000004</v>
      </c>
      <c r="AE178" s="22">
        <v>0</v>
      </c>
      <c r="AF178" s="22">
        <v>0</v>
      </c>
      <c r="AG178" s="20">
        <v>1.0606060606060601</v>
      </c>
      <c r="AH178" s="20">
        <f>+VLOOKUP(K178,Seguimiento!$A:$J,6,FALSE)</f>
        <v>1.0571428570000001</v>
      </c>
      <c r="AI178" s="23">
        <v>0</v>
      </c>
      <c r="AJ178" s="23">
        <v>0</v>
      </c>
      <c r="AK178" s="23">
        <v>0</v>
      </c>
      <c r="AL178" s="20" t="str">
        <f>+VLOOKUP(K178,Seguimiento!$A:$J,7,FALSE)</f>
        <v>Desde el programa de Entorno Protector se ha acompañado a las IEO con asesorías, asistencias técnicas y formación para la actualización de los manuales de convivencia</v>
      </c>
      <c r="AM178" s="20">
        <f t="shared" si="2"/>
        <v>0.87058823500000004</v>
      </c>
      <c r="AN178" s="22">
        <v>5.7566046963895942E-4</v>
      </c>
      <c r="AO178" s="22">
        <v>0</v>
      </c>
      <c r="AP178" s="22">
        <v>0</v>
      </c>
      <c r="AQ178" s="41">
        <f>+VLOOKUP(K178,Seguimiento!$A:$J,9,FALSE)</f>
        <v>4.7407299999999999E-4</v>
      </c>
      <c r="AR178" s="40">
        <f>+VLOOKUP(K178,Seguimiento!$A:$J,10,FALSE)</f>
        <v>3</v>
      </c>
      <c r="AS178" s="20">
        <v>70</v>
      </c>
      <c r="AT178" s="40">
        <f>+VLOOKUP(K178,Seguimiento!$A:$J,4,FALSE)</f>
        <v>74</v>
      </c>
      <c r="AU178" s="22">
        <v>0</v>
      </c>
      <c r="AV178" s="22">
        <v>0</v>
      </c>
    </row>
    <row r="179" spans="1:48" x14ac:dyDescent="0.2">
      <c r="A179" s="20">
        <v>2</v>
      </c>
      <c r="B179" s="20" t="s">
        <v>331</v>
      </c>
      <c r="C179" s="20">
        <v>3</v>
      </c>
      <c r="D179" s="20" t="s">
        <v>407</v>
      </c>
      <c r="E179" s="20" t="s">
        <v>408</v>
      </c>
      <c r="F179" s="20"/>
      <c r="G179" s="20"/>
      <c r="H179" s="20"/>
      <c r="I179" s="20">
        <v>8</v>
      </c>
      <c r="J179" s="20" t="s">
        <v>1960</v>
      </c>
      <c r="K179" s="20" t="s">
        <v>464</v>
      </c>
      <c r="L179" s="20" t="s">
        <v>465</v>
      </c>
      <c r="M179" s="20" t="s">
        <v>50</v>
      </c>
      <c r="N179" s="20">
        <v>3.7</v>
      </c>
      <c r="O179" s="20">
        <v>3.4</v>
      </c>
      <c r="P179" s="20" t="s">
        <v>313</v>
      </c>
      <c r="Q179" s="19">
        <f>+VLOOKUP(K179,Responsables!$A:$C,3,TRUE)</f>
        <v>711</v>
      </c>
      <c r="R179" s="19" t="str">
        <f>+VLOOKUP(K179,Responsables!$A:$C,2,TRUE)</f>
        <v>Secretaría de Educación</v>
      </c>
      <c r="S179" s="20" t="s">
        <v>51</v>
      </c>
      <c r="T179" s="20" t="s">
        <v>356</v>
      </c>
      <c r="U179" s="20">
        <f>+VLOOKUP(K179,Programación!$A:$F,3,FALSE)</f>
        <v>3.7</v>
      </c>
      <c r="V179" s="20">
        <f>+VLOOKUP(K179,Programación!$A:$F,4,FALSE)</f>
        <v>3.6</v>
      </c>
      <c r="W179" s="20">
        <f>+VLOOKUP(K179,Programación!$A:$F,5,FALSE)</f>
        <v>3.5</v>
      </c>
      <c r="X179" s="20">
        <f>+VLOOKUP(K179,Programación!$A:$F,6,FALSE)</f>
        <v>3.4</v>
      </c>
      <c r="Y179" s="20">
        <v>3.7</v>
      </c>
      <c r="Z179" s="20">
        <f>+VLOOKUP(K179,Seguimiento!$A:$C,3,FALSE)</f>
        <v>3.5</v>
      </c>
      <c r="AA179" s="23">
        <v>0</v>
      </c>
      <c r="AB179" s="22">
        <v>0</v>
      </c>
      <c r="AC179" s="20">
        <v>0</v>
      </c>
      <c r="AD179" s="20">
        <f>+VLOOKUP(K179,Seguimiento!$A:$J,5,FALSE)</f>
        <v>0.66666666699999999</v>
      </c>
      <c r="AE179" s="24">
        <v>0</v>
      </c>
      <c r="AF179" s="22">
        <v>0</v>
      </c>
      <c r="AG179" s="20">
        <v>1</v>
      </c>
      <c r="AH179" s="20">
        <f>+VLOOKUP(K179,Seguimiento!$A:$J,6,FALSE)</f>
        <v>2</v>
      </c>
      <c r="AI179" s="23">
        <v>0</v>
      </c>
      <c r="AJ179" s="23">
        <v>0</v>
      </c>
      <c r="AK179" s="23">
        <v>0</v>
      </c>
      <c r="AL179" s="20" t="str">
        <f>+VLOOKUP(K179,Seguimiento!$A:$J,7,FALSE)</f>
        <v>El dato reportado corresponde a 2019. Su fuente es la Encuesta de Educación Formal del DANE (Aplicativo SIEF antes formato C600) tiene la particularidad de que se mide con un año de rezago; es decir, durante el año 2021 se recolecta la información correspondiente al año académico anterior 2020</v>
      </c>
      <c r="AM179" s="20">
        <f t="shared" si="2"/>
        <v>0.66666666699999999</v>
      </c>
      <c r="AN179" s="22">
        <v>0</v>
      </c>
      <c r="AO179" s="22">
        <v>0</v>
      </c>
      <c r="AP179" s="22">
        <v>0</v>
      </c>
      <c r="AQ179" s="41">
        <f>+VLOOKUP(K179,Seguimiento!$A:$J,9,FALSE)</f>
        <v>0</v>
      </c>
      <c r="AR179" s="40">
        <f>+VLOOKUP(K179,Seguimiento!$A:$J,10,FALSE)</f>
        <v>3</v>
      </c>
      <c r="AS179" s="20">
        <v>3.7</v>
      </c>
      <c r="AT179" s="40">
        <f>+VLOOKUP(K179,Seguimiento!$A:$J,4,FALSE)</f>
        <v>3.5</v>
      </c>
      <c r="AU179" s="22">
        <v>0</v>
      </c>
      <c r="AV179" s="22">
        <v>0</v>
      </c>
    </row>
    <row r="180" spans="1:48" x14ac:dyDescent="0.2">
      <c r="A180" s="20">
        <v>2</v>
      </c>
      <c r="B180" s="20" t="s">
        <v>331</v>
      </c>
      <c r="C180" s="20">
        <v>3</v>
      </c>
      <c r="D180" s="20" t="s">
        <v>407</v>
      </c>
      <c r="E180" s="20" t="s">
        <v>408</v>
      </c>
      <c r="F180" s="20"/>
      <c r="G180" s="20"/>
      <c r="H180" s="20"/>
      <c r="I180" s="20">
        <v>3</v>
      </c>
      <c r="J180" s="20" t="s">
        <v>1960</v>
      </c>
      <c r="K180" s="20" t="s">
        <v>409</v>
      </c>
      <c r="L180" s="20" t="s">
        <v>453</v>
      </c>
      <c r="M180" s="20" t="s">
        <v>50</v>
      </c>
      <c r="N180" s="20">
        <v>65.989999999999995</v>
      </c>
      <c r="O180" s="20">
        <v>73.34</v>
      </c>
      <c r="P180" s="20" t="s">
        <v>69</v>
      </c>
      <c r="Q180" s="19">
        <f>+VLOOKUP(K180,Responsables!$A:$C,3,TRUE)</f>
        <v>915</v>
      </c>
      <c r="R180" s="19" t="str">
        <f>+VLOOKUP(K180,Responsables!$A:$C,2,TRUE)</f>
        <v>Sapiencia</v>
      </c>
      <c r="S180" s="20" t="s">
        <v>51</v>
      </c>
      <c r="T180" s="20" t="s">
        <v>47</v>
      </c>
      <c r="U180" s="20">
        <f>+VLOOKUP(K180,Programación!$A:$F,3,FALSE)</f>
        <v>69.81</v>
      </c>
      <c r="V180" s="20">
        <f>+VLOOKUP(K180,Programación!$A:$F,4,FALSE)</f>
        <v>71.2</v>
      </c>
      <c r="W180" s="20">
        <f>+VLOOKUP(K180,Programación!$A:$F,5,FALSE)</f>
        <v>72.27</v>
      </c>
      <c r="X180" s="20">
        <f>+VLOOKUP(K180,Programación!$A:$F,6,FALSE)</f>
        <v>73.34</v>
      </c>
      <c r="Y180" s="20">
        <v>71.959999999999994</v>
      </c>
      <c r="Z180" s="20">
        <f>+VLOOKUP(K180,Seguimiento!$A:$C,3,FALSE)</f>
        <v>71.959999999999994</v>
      </c>
      <c r="AA180" s="23">
        <v>0</v>
      </c>
      <c r="AB180" s="22">
        <v>0</v>
      </c>
      <c r="AC180" s="20">
        <v>0.98118352877011195</v>
      </c>
      <c r="AD180" s="20">
        <f>+VLOOKUP(K180,Seguimiento!$A:$J,5,FALSE)</f>
        <v>0.98118352900000005</v>
      </c>
      <c r="AE180" s="24">
        <v>0</v>
      </c>
      <c r="AF180" s="22">
        <v>0</v>
      </c>
      <c r="AG180" s="20">
        <v>1.03079787995989</v>
      </c>
      <c r="AH180" s="20">
        <f>+VLOOKUP(K180,Seguimiento!$A:$J,6,FALSE)</f>
        <v>1.010674157</v>
      </c>
      <c r="AI180" s="23">
        <v>0</v>
      </c>
      <c r="AJ180" s="23">
        <v>0</v>
      </c>
      <c r="AK180" s="23">
        <v>0</v>
      </c>
      <c r="AL180" s="20" t="str">
        <f>+VLOOKUP(K180,Seguimiento!$A:$J,7,FALSE)</f>
        <v>Este indicador es calculado a partir de la realización del estudio de "Continuidad a la educación postsecundaria" que será finalizado en el cuarto trimestre del año.</v>
      </c>
      <c r="AM180" s="20">
        <f t="shared" si="2"/>
        <v>0.98118352900000005</v>
      </c>
      <c r="AN180" s="22">
        <v>0</v>
      </c>
      <c r="AO180" s="22">
        <v>0</v>
      </c>
      <c r="AP180" s="22">
        <v>0</v>
      </c>
      <c r="AQ180" s="41">
        <f>+VLOOKUP(K180,Seguimiento!$A:$J,9,FALSE)</f>
        <v>0</v>
      </c>
      <c r="AR180" s="40">
        <f>+VLOOKUP(K180,Seguimiento!$A:$J,10,FALSE)</f>
        <v>3</v>
      </c>
      <c r="AS180" s="20">
        <v>71.959999999999994</v>
      </c>
      <c r="AT180" s="40">
        <f>+VLOOKUP(K180,Seguimiento!$A:$J,4,FALSE)</f>
        <v>71.959999999999994</v>
      </c>
      <c r="AU180" s="22">
        <v>0</v>
      </c>
      <c r="AV180" s="22">
        <v>0</v>
      </c>
    </row>
    <row r="181" spans="1:48" x14ac:dyDescent="0.2">
      <c r="A181" s="20">
        <v>2</v>
      </c>
      <c r="B181" s="20" t="s">
        <v>331</v>
      </c>
      <c r="C181" s="20">
        <v>3</v>
      </c>
      <c r="D181" s="20" t="s">
        <v>407</v>
      </c>
      <c r="E181" s="20" t="s">
        <v>408</v>
      </c>
      <c r="F181" s="20">
        <v>1</v>
      </c>
      <c r="G181" s="20" t="s">
        <v>413</v>
      </c>
      <c r="H181" s="20" t="s">
        <v>414</v>
      </c>
      <c r="I181" s="20">
        <v>4</v>
      </c>
      <c r="J181" s="20" t="s">
        <v>1961</v>
      </c>
      <c r="K181" s="20" t="s">
        <v>431</v>
      </c>
      <c r="L181" s="20" t="s">
        <v>432</v>
      </c>
      <c r="M181" s="20" t="s">
        <v>44</v>
      </c>
      <c r="N181" s="20">
        <v>35731</v>
      </c>
      <c r="O181" s="20">
        <v>40700</v>
      </c>
      <c r="P181" s="20" t="s">
        <v>374</v>
      </c>
      <c r="Q181" s="19">
        <f>+VLOOKUP(K181,Responsables!$A:$C,3,TRUE)</f>
        <v>953</v>
      </c>
      <c r="R181" s="19" t="str">
        <f>+VLOOKUP(K181,Responsables!$A:$C,2,TRUE)</f>
        <v>ITM, Colegio Mayor, Pascual Bravo</v>
      </c>
      <c r="S181" s="20" t="s">
        <v>51</v>
      </c>
      <c r="T181" s="20" t="s">
        <v>47</v>
      </c>
      <c r="U181" s="20">
        <f>+VLOOKUP(K181,Programación!$A:$F,3,FALSE)</f>
        <v>35892</v>
      </c>
      <c r="V181" s="20">
        <f>+VLOOKUP(K181,Programación!$A:$F,4,FALSE)</f>
        <v>36314</v>
      </c>
      <c r="W181" s="20">
        <f>+VLOOKUP(K181,Programación!$A:$F,5,FALSE)</f>
        <v>38044</v>
      </c>
      <c r="X181" s="20">
        <f>+VLOOKUP(K181,Programación!$A:$F,6,FALSE)</f>
        <v>40700</v>
      </c>
      <c r="Y181" s="20">
        <v>38604</v>
      </c>
      <c r="Z181" s="20">
        <f>+VLOOKUP(K181,Seguimiento!$A:$C,3,FALSE)</f>
        <v>40162</v>
      </c>
      <c r="AA181" s="23">
        <v>0</v>
      </c>
      <c r="AB181" s="22">
        <v>0</v>
      </c>
      <c r="AC181" s="20">
        <v>0.94850122850122898</v>
      </c>
      <c r="AD181" s="20">
        <f>+VLOOKUP(K181,Seguimiento!$A:$J,5,FALSE)</f>
        <v>0.98678132699999999</v>
      </c>
      <c r="AE181" s="22">
        <v>0</v>
      </c>
      <c r="AF181" s="22">
        <v>0</v>
      </c>
      <c r="AG181" s="20">
        <v>1.07556001337345</v>
      </c>
      <c r="AH181" s="20">
        <f>+VLOOKUP(K181,Seguimiento!$A:$J,6,FALSE)</f>
        <v>1.105964642</v>
      </c>
      <c r="AI181" s="23">
        <v>0</v>
      </c>
      <c r="AJ181" s="23">
        <v>0</v>
      </c>
      <c r="AK181" s="23">
        <v>0</v>
      </c>
      <c r="AL181" s="20" t="str">
        <f>+VLOOKUP(K181,Seguimiento!$A:$J,7,FALSE)</f>
        <v>ITM: 26.645 CMA:5.770 PB:7.747</v>
      </c>
      <c r="AM181" s="20">
        <f t="shared" si="2"/>
        <v>0.98678132699999999</v>
      </c>
      <c r="AN181" s="22">
        <v>6.7652284132234169E-4</v>
      </c>
      <c r="AO181" s="22">
        <v>0</v>
      </c>
      <c r="AP181" s="22">
        <v>0</v>
      </c>
      <c r="AQ181" s="41">
        <f>+VLOOKUP(K181,Seguimiento!$A:$J,9,FALSE)</f>
        <v>6.0361799999999999E-4</v>
      </c>
      <c r="AR181" s="40">
        <f>+VLOOKUP(K181,Seguimiento!$A:$J,10,FALSE)</f>
        <v>3</v>
      </c>
      <c r="AS181" s="20">
        <v>38604</v>
      </c>
      <c r="AT181" s="40">
        <f>+VLOOKUP(K181,Seguimiento!$A:$J,4,FALSE)</f>
        <v>40162</v>
      </c>
      <c r="AU181" s="22">
        <v>0</v>
      </c>
      <c r="AV181" s="22">
        <v>0</v>
      </c>
    </row>
    <row r="182" spans="1:48" x14ac:dyDescent="0.2">
      <c r="A182" s="20">
        <v>2</v>
      </c>
      <c r="B182" s="20" t="s">
        <v>331</v>
      </c>
      <c r="C182" s="20">
        <v>3</v>
      </c>
      <c r="D182" s="20" t="s">
        <v>407</v>
      </c>
      <c r="E182" s="20" t="s">
        <v>408</v>
      </c>
      <c r="F182" s="20">
        <v>1</v>
      </c>
      <c r="G182" s="20" t="s">
        <v>413</v>
      </c>
      <c r="H182" s="20" t="s">
        <v>414</v>
      </c>
      <c r="I182" s="20">
        <v>6</v>
      </c>
      <c r="J182" s="20" t="s">
        <v>1961</v>
      </c>
      <c r="K182" s="20" t="s">
        <v>415</v>
      </c>
      <c r="L182" s="20" t="s">
        <v>416</v>
      </c>
      <c r="M182" s="20" t="s">
        <v>44</v>
      </c>
      <c r="N182" s="20">
        <v>12</v>
      </c>
      <c r="O182" s="20">
        <v>23</v>
      </c>
      <c r="P182" s="20" t="s">
        <v>374</v>
      </c>
      <c r="Q182" s="19">
        <f>+VLOOKUP(K182,Responsables!$A:$C,3,TRUE)</f>
        <v>953</v>
      </c>
      <c r="R182" s="19" t="str">
        <f>+VLOOKUP(K182,Responsables!$A:$C,2,TRUE)</f>
        <v>ITM, Colegio Mayor, Pascual Bravo</v>
      </c>
      <c r="S182" s="20" t="s">
        <v>51</v>
      </c>
      <c r="T182" s="20" t="s">
        <v>47</v>
      </c>
      <c r="U182" s="20">
        <f>+VLOOKUP(K182,Programación!$A:$F,3,FALSE)</f>
        <v>12</v>
      </c>
      <c r="V182" s="20">
        <f>+VLOOKUP(K182,Programación!$A:$F,4,FALSE)</f>
        <v>16</v>
      </c>
      <c r="W182" s="20">
        <f>+VLOOKUP(K182,Programación!$A:$F,5,FALSE)</f>
        <v>19</v>
      </c>
      <c r="X182" s="20">
        <f>+VLOOKUP(K182,Programación!$A:$F,6,FALSE)</f>
        <v>23</v>
      </c>
      <c r="Y182" s="20">
        <v>11</v>
      </c>
      <c r="Z182" s="20">
        <f>+VLOOKUP(K182,Seguimiento!$A:$C,3,FALSE)</f>
        <v>12</v>
      </c>
      <c r="AA182" s="23">
        <v>0</v>
      </c>
      <c r="AB182" s="22">
        <v>0</v>
      </c>
      <c r="AC182" s="20">
        <v>0.47826086956521702</v>
      </c>
      <c r="AD182" s="20">
        <f>+VLOOKUP(K182,Seguimiento!$A:$J,5,FALSE)</f>
        <v>0.52173913000000005</v>
      </c>
      <c r="AE182" s="22">
        <v>0</v>
      </c>
      <c r="AF182" s="22">
        <v>0</v>
      </c>
      <c r="AG182" s="20">
        <v>0.91666666666666696</v>
      </c>
      <c r="AH182" s="20">
        <f>+VLOOKUP(K182,Seguimiento!$A:$J,6,FALSE)</f>
        <v>0.75</v>
      </c>
      <c r="AI182" s="23">
        <v>0</v>
      </c>
      <c r="AJ182" s="23">
        <v>0</v>
      </c>
      <c r="AK182" s="23">
        <v>0</v>
      </c>
      <c r="AL182" s="20" t="str">
        <f>+VLOOKUP(K182,Seguimiento!$A:$J,7,FALSE)</f>
        <v>ITM:5 CMA:6 PB:1</v>
      </c>
      <c r="AM182" s="20">
        <f t="shared" si="2"/>
        <v>0.52173913000000005</v>
      </c>
      <c r="AN182" s="22">
        <v>4.0824651412192561E-4</v>
      </c>
      <c r="AO182" s="22">
        <v>0</v>
      </c>
      <c r="AP182" s="22">
        <v>0</v>
      </c>
      <c r="AQ182" s="41">
        <f>+VLOOKUP(K182,Seguimiento!$A:$J,9,FALSE)</f>
        <v>2.12998E-4</v>
      </c>
      <c r="AR182" s="40">
        <f>+VLOOKUP(K182,Seguimiento!$A:$J,10,FALSE)</f>
        <v>3</v>
      </c>
      <c r="AS182" s="20">
        <v>11</v>
      </c>
      <c r="AT182" s="40">
        <f>+VLOOKUP(K182,Seguimiento!$A:$J,4,FALSE)</f>
        <v>12</v>
      </c>
      <c r="AU182" s="22">
        <v>0</v>
      </c>
      <c r="AV182" s="22">
        <v>0</v>
      </c>
    </row>
    <row r="183" spans="1:48" x14ac:dyDescent="0.2">
      <c r="A183" s="20">
        <v>2</v>
      </c>
      <c r="B183" s="20" t="s">
        <v>331</v>
      </c>
      <c r="C183" s="20">
        <v>4</v>
      </c>
      <c r="D183" s="20" t="s">
        <v>470</v>
      </c>
      <c r="E183" s="20" t="s">
        <v>471</v>
      </c>
      <c r="F183" s="20"/>
      <c r="G183" s="20"/>
      <c r="H183" s="20"/>
      <c r="I183" s="20">
        <v>2</v>
      </c>
      <c r="J183" s="20" t="s">
        <v>1960</v>
      </c>
      <c r="K183" s="20" t="s">
        <v>476</v>
      </c>
      <c r="L183" s="20" t="s">
        <v>485</v>
      </c>
      <c r="M183" s="20" t="s">
        <v>50</v>
      </c>
      <c r="N183" s="20">
        <v>-1</v>
      </c>
      <c r="O183" s="20">
        <v>60</v>
      </c>
      <c r="P183" s="20" t="s">
        <v>313</v>
      </c>
      <c r="Q183" s="19">
        <f>+VLOOKUP(K183,Responsables!$A:$C,3,TRUE)</f>
        <v>711</v>
      </c>
      <c r="R183" s="19" t="str">
        <f>+VLOOKUP(K183,Responsables!$A:$C,2,TRUE)</f>
        <v>Secretaría de Educación</v>
      </c>
      <c r="S183" s="20" t="s">
        <v>51</v>
      </c>
      <c r="T183" s="20" t="s">
        <v>47</v>
      </c>
      <c r="U183" s="20">
        <f>+VLOOKUP(K183,Programación!$A:$F,3,FALSE)</f>
        <v>30</v>
      </c>
      <c r="V183" s="20">
        <f>+VLOOKUP(K183,Programación!$A:$F,4,FALSE)</f>
        <v>60</v>
      </c>
      <c r="W183" s="20">
        <f>+VLOOKUP(K183,Programación!$A:$F,5,FALSE)</f>
        <v>60</v>
      </c>
      <c r="X183" s="20">
        <f>+VLOOKUP(K183,Programación!$A:$F,6,FALSE)</f>
        <v>60</v>
      </c>
      <c r="Y183" s="20">
        <v>75.62</v>
      </c>
      <c r="Z183" s="20">
        <v>-2</v>
      </c>
      <c r="AA183" s="23">
        <v>0</v>
      </c>
      <c r="AB183" s="22">
        <v>0</v>
      </c>
      <c r="AC183" s="20">
        <v>1.26033333333333</v>
      </c>
      <c r="AD183" s="20">
        <f>+VLOOKUP(K183,Seguimiento!$A:$J,5,FALSE)</f>
        <v>1.2603333329999999</v>
      </c>
      <c r="AE183" s="24">
        <v>0</v>
      </c>
      <c r="AF183" s="22">
        <v>0</v>
      </c>
      <c r="AG183" s="20">
        <v>2.5206666666666702</v>
      </c>
      <c r="AH183" s="20">
        <v>-2</v>
      </c>
      <c r="AI183" s="23">
        <v>0</v>
      </c>
      <c r="AJ183" s="23">
        <v>0</v>
      </c>
      <c r="AK183" s="23">
        <v>0</v>
      </c>
      <c r="AL183" s="20">
        <f>+VLOOKUP(K183,Seguimiento!$A:$J,7,FALSE)</f>
        <v>0</v>
      </c>
      <c r="AM183" s="20">
        <f t="shared" si="2"/>
        <v>1.2603333329999999</v>
      </c>
      <c r="AN183" s="22">
        <v>0</v>
      </c>
      <c r="AO183" s="22">
        <v>0</v>
      </c>
      <c r="AP183" s="22">
        <v>0</v>
      </c>
      <c r="AQ183" s="41">
        <f>+VLOOKUP(K183,Seguimiento!$A:$J,9,FALSE)</f>
        <v>0</v>
      </c>
      <c r="AR183" s="40">
        <f>+VLOOKUP(K183,Seguimiento!$A:$J,10,FALSE)</f>
        <v>3</v>
      </c>
      <c r="AS183" s="20">
        <v>75.62</v>
      </c>
      <c r="AT183" s="40">
        <f>+VLOOKUP(K183,Seguimiento!$A:$J,4,FALSE)</f>
        <v>75.62</v>
      </c>
      <c r="AU183" s="22">
        <v>0</v>
      </c>
      <c r="AV183" s="22">
        <v>0</v>
      </c>
    </row>
    <row r="184" spans="1:48" x14ac:dyDescent="0.2">
      <c r="A184" s="20">
        <v>2</v>
      </c>
      <c r="B184" s="20" t="s">
        <v>331</v>
      </c>
      <c r="C184" s="20">
        <v>4</v>
      </c>
      <c r="D184" s="20" t="s">
        <v>470</v>
      </c>
      <c r="E184" s="20" t="s">
        <v>471</v>
      </c>
      <c r="F184" s="20">
        <v>1</v>
      </c>
      <c r="G184" s="20" t="s">
        <v>472</v>
      </c>
      <c r="H184" s="20" t="s">
        <v>473</v>
      </c>
      <c r="I184" s="20">
        <v>2</v>
      </c>
      <c r="J184" s="20" t="s">
        <v>1961</v>
      </c>
      <c r="K184" s="20" t="s">
        <v>489</v>
      </c>
      <c r="L184" s="20" t="s">
        <v>490</v>
      </c>
      <c r="M184" s="20" t="s">
        <v>44</v>
      </c>
      <c r="N184" s="20">
        <v>33</v>
      </c>
      <c r="O184" s="20">
        <v>120</v>
      </c>
      <c r="P184" s="20" t="s">
        <v>313</v>
      </c>
      <c r="Q184" s="19">
        <f>+VLOOKUP(K184,Responsables!$A:$C,3,TRUE)</f>
        <v>711</v>
      </c>
      <c r="R184" s="19" t="str">
        <f>+VLOOKUP(K184,Responsables!$A:$C,2,TRUE)</f>
        <v>Secretaría de Educación</v>
      </c>
      <c r="S184" s="20" t="s">
        <v>51</v>
      </c>
      <c r="T184" s="20" t="s">
        <v>47</v>
      </c>
      <c r="U184" s="20">
        <f>+VLOOKUP(K184,Programación!$A:$F,3,FALSE)</f>
        <v>0</v>
      </c>
      <c r="V184" s="20">
        <f>+VLOOKUP(K184,Programación!$A:$F,4,FALSE)</f>
        <v>60</v>
      </c>
      <c r="W184" s="20">
        <f>+VLOOKUP(K184,Programación!$A:$F,5,FALSE)</f>
        <v>100</v>
      </c>
      <c r="X184" s="20">
        <f>+VLOOKUP(K184,Programación!$A:$F,6,FALSE)</f>
        <v>120</v>
      </c>
      <c r="Y184" s="20">
        <v>0</v>
      </c>
      <c r="Z184" s="20">
        <f>+VLOOKUP(K184,Seguimiento!$A:$C,3,FALSE)</f>
        <v>0</v>
      </c>
      <c r="AA184" s="23">
        <v>0</v>
      </c>
      <c r="AB184" s="22">
        <v>0</v>
      </c>
      <c r="AC184" s="20">
        <v>0</v>
      </c>
      <c r="AD184" s="20">
        <f>+VLOOKUP(K184,Seguimiento!$A:$J,5,FALSE)</f>
        <v>0</v>
      </c>
      <c r="AE184" s="22">
        <v>0</v>
      </c>
      <c r="AF184" s="22">
        <v>0</v>
      </c>
      <c r="AG184" s="20">
        <v>-1</v>
      </c>
      <c r="AH184" s="20">
        <f>+VLOOKUP(K184,Seguimiento!$A:$J,6,FALSE)</f>
        <v>0</v>
      </c>
      <c r="AI184" s="23">
        <v>0</v>
      </c>
      <c r="AJ184" s="23">
        <v>0</v>
      </c>
      <c r="AK184" s="23">
        <v>0</v>
      </c>
      <c r="AL184" s="20" t="str">
        <f>+VLOOKUP(K184,Seguimiento!$A:$J,7,FALSE)</f>
        <v>Bajo el actual contexto se considera la opción de realizar las actividades de manera virtual. Se adelantó desde Mova la definición de intercambio y sus diferentes modalidades (misión de conocimiento, feria de conocimiento y muestra de conocimiento).</v>
      </c>
      <c r="AM184" s="20">
        <f t="shared" si="2"/>
        <v>0</v>
      </c>
      <c r="AN184" s="22">
        <v>4.5611171877521939E-3</v>
      </c>
      <c r="AO184" s="22">
        <v>0</v>
      </c>
      <c r="AP184" s="22">
        <v>0</v>
      </c>
      <c r="AQ184" s="41">
        <f>+VLOOKUP(K184,Seguimiento!$A:$J,9,FALSE)</f>
        <v>0</v>
      </c>
      <c r="AR184" s="40">
        <f>+VLOOKUP(K184,Seguimiento!$A:$J,10,FALSE)</f>
        <v>1</v>
      </c>
      <c r="AS184" s="20">
        <v>0</v>
      </c>
      <c r="AT184" s="40">
        <f>+VLOOKUP(K184,Seguimiento!$A:$J,4,FALSE)</f>
        <v>0</v>
      </c>
      <c r="AU184" s="22">
        <v>0</v>
      </c>
      <c r="AV184" s="22">
        <v>0</v>
      </c>
    </row>
    <row r="185" spans="1:48" x14ac:dyDescent="0.2">
      <c r="A185" s="20">
        <v>2</v>
      </c>
      <c r="B185" s="20" t="s">
        <v>331</v>
      </c>
      <c r="C185" s="20">
        <v>4</v>
      </c>
      <c r="D185" s="20" t="s">
        <v>470</v>
      </c>
      <c r="E185" s="20" t="s">
        <v>471</v>
      </c>
      <c r="F185" s="20">
        <v>3</v>
      </c>
      <c r="G185" s="20" t="s">
        <v>480</v>
      </c>
      <c r="H185" s="20" t="s">
        <v>481</v>
      </c>
      <c r="I185" s="20">
        <v>1</v>
      </c>
      <c r="J185" s="20" t="s">
        <v>1961</v>
      </c>
      <c r="K185" s="20" t="s">
        <v>482</v>
      </c>
      <c r="L185" s="20" t="s">
        <v>483</v>
      </c>
      <c r="M185" s="20" t="s">
        <v>44</v>
      </c>
      <c r="N185" s="20">
        <v>23</v>
      </c>
      <c r="O185" s="20">
        <v>30</v>
      </c>
      <c r="P185" s="20" t="s">
        <v>313</v>
      </c>
      <c r="Q185" s="19">
        <f>+VLOOKUP(K185,Responsables!$A:$C,3,TRUE)</f>
        <v>711</v>
      </c>
      <c r="R185" s="19" t="str">
        <f>+VLOOKUP(K185,Responsables!$A:$C,2,TRUE)</f>
        <v>Secretaría de Educación</v>
      </c>
      <c r="S185" s="20" t="s">
        <v>46</v>
      </c>
      <c r="T185" s="20" t="s">
        <v>47</v>
      </c>
      <c r="U185" s="20">
        <f>+VLOOKUP(K185,Programación!$A:$F,3,FALSE)</f>
        <v>5</v>
      </c>
      <c r="V185" s="20">
        <f>+VLOOKUP(K185,Programación!$A:$F,4,FALSE)</f>
        <v>10</v>
      </c>
      <c r="W185" s="20">
        <f>+VLOOKUP(K185,Programación!$A:$F,5,FALSE)</f>
        <v>5</v>
      </c>
      <c r="X185" s="20">
        <f>+VLOOKUP(K185,Programación!$A:$F,6,FALSE)</f>
        <v>8</v>
      </c>
      <c r="Y185" s="20">
        <v>7</v>
      </c>
      <c r="Z185" s="20">
        <f>+VLOOKUP(K185,Seguimiento!$A:$C,3,FALSE)</f>
        <v>9</v>
      </c>
      <c r="AA185" s="23">
        <v>0</v>
      </c>
      <c r="AB185" s="22">
        <v>0</v>
      </c>
      <c r="AC185" s="20">
        <v>0.233333333333333</v>
      </c>
      <c r="AD185" s="20">
        <f>+VLOOKUP(K185,Seguimiento!$A:$J,5,FALSE)</f>
        <v>0.53333333299999997</v>
      </c>
      <c r="AE185" s="22">
        <v>0</v>
      </c>
      <c r="AF185" s="22">
        <v>0</v>
      </c>
      <c r="AG185" s="20">
        <v>1.4</v>
      </c>
      <c r="AH185" s="20">
        <f>+VLOOKUP(K185,Seguimiento!$A:$J,6,FALSE)</f>
        <v>0.9</v>
      </c>
      <c r="AI185" s="23">
        <v>0</v>
      </c>
      <c r="AJ185" s="23">
        <v>0</v>
      </c>
      <c r="AK185" s="23">
        <v>0</v>
      </c>
      <c r="AL185" s="20" t="str">
        <f>+VLOOKUP(K185,Seguimiento!$A:$J,7,FALSE)</f>
        <v>Se formalizaron alianzas entre la Secretaría de Educación y: El Jardín Botánico, Fac. Educación UdeA, Fundación Varkey, Intel, Fundación Glot, Comité de Rehabilitación de Antioquia, Cátedra SAS, Google Education e Illinois University.</v>
      </c>
      <c r="AM185" s="20">
        <f t="shared" si="2"/>
        <v>0.53333333299999997</v>
      </c>
      <c r="AN185" s="22">
        <v>4.5044995262718259E-3</v>
      </c>
      <c r="AO185" s="22">
        <v>0</v>
      </c>
      <c r="AP185" s="22">
        <v>0</v>
      </c>
      <c r="AQ185" s="41">
        <f>+VLOOKUP(K185,Seguimiento!$A:$J,9,FALSE)</f>
        <v>1.8018000000000001E-3</v>
      </c>
      <c r="AR185" s="40">
        <f>+VLOOKUP(K185,Seguimiento!$A:$J,10,FALSE)</f>
        <v>3</v>
      </c>
      <c r="AS185" s="20">
        <v>7</v>
      </c>
      <c r="AT185" s="40">
        <f>+VLOOKUP(K185,Seguimiento!$A:$J,4,FALSE)</f>
        <v>16</v>
      </c>
      <c r="AU185" s="22">
        <v>0</v>
      </c>
      <c r="AV185" s="22">
        <v>0</v>
      </c>
    </row>
    <row r="186" spans="1:48" x14ac:dyDescent="0.2">
      <c r="A186" s="20">
        <v>2</v>
      </c>
      <c r="B186" s="20" t="s">
        <v>331</v>
      </c>
      <c r="C186" s="20">
        <v>4</v>
      </c>
      <c r="D186" s="20" t="s">
        <v>470</v>
      </c>
      <c r="E186" s="20" t="s">
        <v>471</v>
      </c>
      <c r="F186" s="20">
        <v>3</v>
      </c>
      <c r="G186" s="20" t="s">
        <v>480</v>
      </c>
      <c r="H186" s="20" t="s">
        <v>481</v>
      </c>
      <c r="I186" s="20">
        <v>2</v>
      </c>
      <c r="J186" s="20" t="s">
        <v>1961</v>
      </c>
      <c r="K186" s="20" t="s">
        <v>491</v>
      </c>
      <c r="L186" s="20" t="s">
        <v>492</v>
      </c>
      <c r="M186" s="20" t="s">
        <v>44</v>
      </c>
      <c r="N186" s="20">
        <v>-1</v>
      </c>
      <c r="O186" s="20">
        <v>3</v>
      </c>
      <c r="P186" s="20" t="s">
        <v>313</v>
      </c>
      <c r="Q186" s="19">
        <f>+VLOOKUP(K186,Responsables!$A:$C,3,TRUE)</f>
        <v>711</v>
      </c>
      <c r="R186" s="19" t="str">
        <f>+VLOOKUP(K186,Responsables!$A:$C,2,TRUE)</f>
        <v>Secretaría de Educación</v>
      </c>
      <c r="S186" s="20" t="s">
        <v>46</v>
      </c>
      <c r="T186" s="20" t="s">
        <v>47</v>
      </c>
      <c r="U186" s="20">
        <f>+VLOOKUP(K186,Programación!$A:$F,3,FALSE)</f>
        <v>0</v>
      </c>
      <c r="V186" s="20">
        <f>+VLOOKUP(K186,Programación!$A:$F,4,FALSE)</f>
        <v>0</v>
      </c>
      <c r="W186" s="20">
        <f>+VLOOKUP(K186,Programación!$A:$F,5,FALSE)</f>
        <v>1</v>
      </c>
      <c r="X186" s="20">
        <f>+VLOOKUP(K186,Programación!$A:$F,6,FALSE)</f>
        <v>1</v>
      </c>
      <c r="Y186" s="20">
        <v>1</v>
      </c>
      <c r="Z186" s="20">
        <f>+VLOOKUP(K186,Seguimiento!$A:$C,3,FALSE)</f>
        <v>0</v>
      </c>
      <c r="AA186" s="23">
        <v>0</v>
      </c>
      <c r="AB186" s="22">
        <v>0</v>
      </c>
      <c r="AC186" s="20">
        <v>0.33333333333333298</v>
      </c>
      <c r="AD186" s="20">
        <f>+VLOOKUP(K186,Seguimiento!$A:$J,5,FALSE)</f>
        <v>0.33333333300000001</v>
      </c>
      <c r="AE186" s="22">
        <v>0</v>
      </c>
      <c r="AF186" s="22">
        <v>0</v>
      </c>
      <c r="AG186" s="20">
        <v>1</v>
      </c>
      <c r="AH186" s="20">
        <v>-1</v>
      </c>
      <c r="AI186" s="23">
        <v>0</v>
      </c>
      <c r="AJ186" s="23">
        <v>0</v>
      </c>
      <c r="AK186" s="23">
        <v>0</v>
      </c>
      <c r="AL186" s="20">
        <f>+VLOOKUP(K186,Seguimiento!$A:$J,7,FALSE)</f>
        <v>0</v>
      </c>
      <c r="AM186" s="20">
        <f t="shared" si="2"/>
        <v>0.33333333300000001</v>
      </c>
      <c r="AN186" s="22">
        <v>4.540010315155019E-3</v>
      </c>
      <c r="AO186" s="22">
        <v>0</v>
      </c>
      <c r="AP186" s="22">
        <v>0</v>
      </c>
      <c r="AQ186" s="41">
        <f>+VLOOKUP(K186,Seguimiento!$A:$J,9,FALSE)</f>
        <v>1.513337E-3</v>
      </c>
      <c r="AR186" s="40">
        <f>+VLOOKUP(K186,Seguimiento!$A:$J,10,FALSE)</f>
        <v>0</v>
      </c>
      <c r="AS186" s="20">
        <v>1</v>
      </c>
      <c r="AT186" s="40">
        <f>+VLOOKUP(K186,Seguimiento!$A:$J,4,FALSE)</f>
        <v>1</v>
      </c>
      <c r="AU186" s="22">
        <v>0</v>
      </c>
      <c r="AV186" s="22">
        <v>0</v>
      </c>
    </row>
    <row r="187" spans="1:48" x14ac:dyDescent="0.2">
      <c r="A187" s="20">
        <v>2</v>
      </c>
      <c r="B187" s="20" t="s">
        <v>331</v>
      </c>
      <c r="C187" s="20">
        <v>4</v>
      </c>
      <c r="D187" s="20" t="s">
        <v>470</v>
      </c>
      <c r="E187" s="20" t="s">
        <v>471</v>
      </c>
      <c r="F187" s="20"/>
      <c r="G187" s="20"/>
      <c r="H187" s="20"/>
      <c r="I187" s="20">
        <v>1</v>
      </c>
      <c r="J187" s="20" t="s">
        <v>1960</v>
      </c>
      <c r="K187" s="20" t="s">
        <v>472</v>
      </c>
      <c r="L187" s="20" t="s">
        <v>484</v>
      </c>
      <c r="M187" s="20" t="s">
        <v>44</v>
      </c>
      <c r="N187" s="20">
        <v>51</v>
      </c>
      <c r="O187" s="20">
        <v>100</v>
      </c>
      <c r="P187" s="20" t="s">
        <v>313</v>
      </c>
      <c r="Q187" s="19">
        <f>+VLOOKUP(K187,Responsables!$A:$C,3,TRUE)</f>
        <v>711</v>
      </c>
      <c r="R187" s="19" t="str">
        <f>+VLOOKUP(K187,Responsables!$A:$C,2,TRUE)</f>
        <v>Secretaría de Educación</v>
      </c>
      <c r="S187" s="20" t="s">
        <v>51</v>
      </c>
      <c r="T187" s="20" t="s">
        <v>47</v>
      </c>
      <c r="U187" s="20">
        <f>+VLOOKUP(K187,Programación!$A:$F,3,FALSE)</f>
        <v>30</v>
      </c>
      <c r="V187" s="20">
        <f>+VLOOKUP(K187,Programación!$A:$F,4,FALSE)</f>
        <v>75</v>
      </c>
      <c r="W187" s="20">
        <f>+VLOOKUP(K187,Programación!$A:$F,5,FALSE)</f>
        <v>80</v>
      </c>
      <c r="X187" s="20">
        <f>+VLOOKUP(K187,Programación!$A:$F,6,FALSE)</f>
        <v>100</v>
      </c>
      <c r="Y187" s="20">
        <v>75</v>
      </c>
      <c r="Z187" s="20">
        <v>-2</v>
      </c>
      <c r="AA187" s="23">
        <v>0</v>
      </c>
      <c r="AB187" s="22">
        <v>0</v>
      </c>
      <c r="AC187" s="20">
        <v>0.75</v>
      </c>
      <c r="AD187" s="20">
        <f>+VLOOKUP(K187,Seguimiento!$A:$J,5,FALSE)</f>
        <v>0.75</v>
      </c>
      <c r="AE187" s="24">
        <v>0</v>
      </c>
      <c r="AF187" s="22">
        <v>0</v>
      </c>
      <c r="AG187" s="20">
        <v>2.5</v>
      </c>
      <c r="AH187" s="20">
        <v>-2</v>
      </c>
      <c r="AI187" s="23">
        <v>0</v>
      </c>
      <c r="AJ187" s="23">
        <v>0</v>
      </c>
      <c r="AK187" s="23">
        <v>0</v>
      </c>
      <c r="AL187" s="20" t="str">
        <f>+VLOOKUP(K187,Seguimiento!$A:$J,7,FALSE)</f>
        <v>En 2020, el 75% de las Instituciones educativas oficiales obtuvieron el reconocimiento, en el segundo semestre inicia el proceso de selección para el reconocimiento 2021</v>
      </c>
      <c r="AM187" s="20">
        <f t="shared" si="2"/>
        <v>0.75</v>
      </c>
      <c r="AN187" s="22">
        <v>0</v>
      </c>
      <c r="AO187" s="22">
        <v>0</v>
      </c>
      <c r="AP187" s="22">
        <v>0</v>
      </c>
      <c r="AQ187" s="41">
        <f>+VLOOKUP(K187,Seguimiento!$A:$J,9,FALSE)</f>
        <v>0</v>
      </c>
      <c r="AR187" s="40">
        <f>+VLOOKUP(K187,Seguimiento!$A:$J,10,FALSE)</f>
        <v>3</v>
      </c>
      <c r="AS187" s="20">
        <v>75</v>
      </c>
      <c r="AT187" s="40">
        <f>+VLOOKUP(K187,Seguimiento!$A:$J,4,FALSE)</f>
        <v>75</v>
      </c>
      <c r="AU187" s="22">
        <v>0</v>
      </c>
      <c r="AV187" s="22">
        <v>0</v>
      </c>
    </row>
    <row r="188" spans="1:48" x14ac:dyDescent="0.2">
      <c r="A188" s="20">
        <v>2</v>
      </c>
      <c r="B188" s="20" t="s">
        <v>331</v>
      </c>
      <c r="C188" s="20">
        <v>4</v>
      </c>
      <c r="D188" s="20" t="s">
        <v>470</v>
      </c>
      <c r="E188" s="20" t="s">
        <v>471</v>
      </c>
      <c r="F188" s="20">
        <v>1</v>
      </c>
      <c r="G188" s="20" t="s">
        <v>472</v>
      </c>
      <c r="H188" s="20" t="s">
        <v>473</v>
      </c>
      <c r="I188" s="20">
        <v>1</v>
      </c>
      <c r="J188" s="20" t="s">
        <v>1961</v>
      </c>
      <c r="K188" s="20" t="s">
        <v>487</v>
      </c>
      <c r="L188" s="20" t="s">
        <v>488</v>
      </c>
      <c r="M188" s="20" t="s">
        <v>44</v>
      </c>
      <c r="N188" s="20">
        <v>7573</v>
      </c>
      <c r="O188" s="20">
        <v>7600</v>
      </c>
      <c r="P188" s="20" t="s">
        <v>313</v>
      </c>
      <c r="Q188" s="19">
        <f>+VLOOKUP(K188,Responsables!$A:$C,3,TRUE)</f>
        <v>711</v>
      </c>
      <c r="R188" s="19" t="str">
        <f>+VLOOKUP(K188,Responsables!$A:$C,2,TRUE)</f>
        <v>Secretaría de Educación</v>
      </c>
      <c r="S188" s="20" t="s">
        <v>51</v>
      </c>
      <c r="T188" s="20" t="s">
        <v>47</v>
      </c>
      <c r="U188" s="20">
        <f>+VLOOKUP(K188,Programación!$A:$F,3,FALSE)</f>
        <v>1600</v>
      </c>
      <c r="V188" s="20">
        <f>+VLOOKUP(K188,Programación!$A:$F,4,FALSE)</f>
        <v>3000</v>
      </c>
      <c r="W188" s="20">
        <f>+VLOOKUP(K188,Programación!$A:$F,5,FALSE)</f>
        <v>5000</v>
      </c>
      <c r="X188" s="20">
        <f>+VLOOKUP(K188,Programación!$A:$F,6,FALSE)</f>
        <v>7600</v>
      </c>
      <c r="Y188" s="20">
        <v>1865</v>
      </c>
      <c r="Z188" s="20">
        <f>+VLOOKUP(K188,Seguimiento!$A:$C,3,FALSE)</f>
        <v>2581</v>
      </c>
      <c r="AA188" s="23">
        <v>0</v>
      </c>
      <c r="AB188" s="22">
        <v>0</v>
      </c>
      <c r="AC188" s="20">
        <v>0.245394736842105</v>
      </c>
      <c r="AD188" s="20">
        <f>+VLOOKUP(K188,Seguimiento!$A:$J,5,FALSE)</f>
        <v>0.33960526299999999</v>
      </c>
      <c r="AE188" s="22">
        <v>0</v>
      </c>
      <c r="AF188" s="22">
        <v>0</v>
      </c>
      <c r="AG188" s="20">
        <v>1.1656249999999999</v>
      </c>
      <c r="AH188" s="20">
        <f>+VLOOKUP(K188,Seguimiento!$A:$J,6,FALSE)</f>
        <v>0.86033333300000003</v>
      </c>
      <c r="AI188" s="23">
        <v>0</v>
      </c>
      <c r="AJ188" s="23">
        <v>0</v>
      </c>
      <c r="AK188" s="23">
        <v>0</v>
      </c>
      <c r="AL188" s="20" t="str">
        <f>+VLOOKUP(K188,Seguimiento!$A:$J,7,FALSE)</f>
        <v>355 nuevos docentes formados en la experiencia "Ruta de Formación en Herramientas Microsoft 365". 88 en la experiencia "Desarrollo competencias TIC". Y 25 En la experiencia formativa "Robótica Educativa". Reporte a 31 de mayo de 2021</v>
      </c>
      <c r="AM188" s="20">
        <f t="shared" si="2"/>
        <v>0.33960526299999999</v>
      </c>
      <c r="AN188" s="22">
        <v>4.5787062482498401E-3</v>
      </c>
      <c r="AO188" s="22">
        <v>0</v>
      </c>
      <c r="AP188" s="22">
        <v>0</v>
      </c>
      <c r="AQ188" s="41">
        <f>+VLOOKUP(K188,Seguimiento!$A:$J,9,FALSE)</f>
        <v>1.273001E-3</v>
      </c>
      <c r="AR188" s="40">
        <f>+VLOOKUP(K188,Seguimiento!$A:$J,10,FALSE)</f>
        <v>3</v>
      </c>
      <c r="AS188" s="20">
        <v>1865</v>
      </c>
      <c r="AT188" s="40">
        <f>+VLOOKUP(K188,Seguimiento!$A:$J,4,FALSE)</f>
        <v>2581</v>
      </c>
      <c r="AU188" s="22">
        <v>0</v>
      </c>
      <c r="AV188" s="22">
        <v>0</v>
      </c>
    </row>
    <row r="189" spans="1:48" x14ac:dyDescent="0.2">
      <c r="A189" s="20">
        <v>2</v>
      </c>
      <c r="B189" s="20" t="s">
        <v>331</v>
      </c>
      <c r="C189" s="20">
        <v>4</v>
      </c>
      <c r="D189" s="20" t="s">
        <v>470</v>
      </c>
      <c r="E189" s="20" t="s">
        <v>471</v>
      </c>
      <c r="F189" s="20"/>
      <c r="G189" s="20"/>
      <c r="H189" s="20"/>
      <c r="I189" s="20">
        <v>3</v>
      </c>
      <c r="J189" s="20" t="s">
        <v>1960</v>
      </c>
      <c r="K189" s="20" t="s">
        <v>480</v>
      </c>
      <c r="L189" s="20" t="s">
        <v>486</v>
      </c>
      <c r="M189" s="20" t="s">
        <v>44</v>
      </c>
      <c r="N189" s="20">
        <v>4508</v>
      </c>
      <c r="O189" s="20">
        <v>5000</v>
      </c>
      <c r="P189" s="20" t="s">
        <v>313</v>
      </c>
      <c r="Q189" s="19">
        <f>+VLOOKUP(K189,Responsables!$A:$C,3,TRUE)</f>
        <v>711</v>
      </c>
      <c r="R189" s="19" t="str">
        <f>+VLOOKUP(K189,Responsables!$A:$C,2,TRUE)</f>
        <v>Secretaría de Educación</v>
      </c>
      <c r="S189" s="20" t="s">
        <v>51</v>
      </c>
      <c r="T189" s="20" t="s">
        <v>47</v>
      </c>
      <c r="U189" s="20">
        <f>+VLOOKUP(K189,Programación!$A:$F,3,FALSE)</f>
        <v>1000</v>
      </c>
      <c r="V189" s="20">
        <f>+VLOOKUP(K189,Programación!$A:$F,4,FALSE)</f>
        <v>2000</v>
      </c>
      <c r="W189" s="20">
        <f>+VLOOKUP(K189,Programación!$A:$F,5,FALSE)</f>
        <v>4000</v>
      </c>
      <c r="X189" s="20">
        <f>+VLOOKUP(K189,Programación!$A:$F,6,FALSE)</f>
        <v>5000</v>
      </c>
      <c r="Y189" s="20">
        <v>918</v>
      </c>
      <c r="Z189" s="20">
        <f>+VLOOKUP(K189,Seguimiento!$A:$C,3,FALSE)</f>
        <v>1055</v>
      </c>
      <c r="AA189" s="23">
        <v>0</v>
      </c>
      <c r="AB189" s="22">
        <v>0</v>
      </c>
      <c r="AC189" s="20">
        <v>0.18360000000000001</v>
      </c>
      <c r="AD189" s="20">
        <f>+VLOOKUP(K189,Seguimiento!$A:$J,5,FALSE)</f>
        <v>0.21099999999999999</v>
      </c>
      <c r="AE189" s="24">
        <v>0</v>
      </c>
      <c r="AF189" s="22">
        <v>0</v>
      </c>
      <c r="AG189" s="20">
        <v>0.91800000000000004</v>
      </c>
      <c r="AH189" s="20">
        <f>+VLOOKUP(K189,Seguimiento!$A:$J,6,FALSE)</f>
        <v>0.52749999999999997</v>
      </c>
      <c r="AI189" s="23">
        <v>0</v>
      </c>
      <c r="AJ189" s="23">
        <v>0</v>
      </c>
      <c r="AK189" s="23">
        <v>0</v>
      </c>
      <c r="AL189" s="20" t="str">
        <f>+VLOOKUP(K189,Seguimiento!$A:$J,7,FALSE)</f>
        <v>En 2021 se han presentado las siguientes producciones en las áreas de: Robótica Educativa, Microsoft 365, Desarrollo de Competencias TIC producciones académicas y Ciencias naturales</v>
      </c>
      <c r="AM189" s="20">
        <f t="shared" si="2"/>
        <v>0.21099999999999999</v>
      </c>
      <c r="AN189" s="22">
        <v>0</v>
      </c>
      <c r="AO189" s="22">
        <v>0</v>
      </c>
      <c r="AP189" s="22">
        <v>0</v>
      </c>
      <c r="AQ189" s="41">
        <f>+VLOOKUP(K189,Seguimiento!$A:$J,9,FALSE)</f>
        <v>0</v>
      </c>
      <c r="AR189" s="40">
        <f>+VLOOKUP(K189,Seguimiento!$A:$J,10,FALSE)</f>
        <v>1</v>
      </c>
      <c r="AS189" s="20">
        <v>918</v>
      </c>
      <c r="AT189" s="40">
        <f>+VLOOKUP(K189,Seguimiento!$A:$J,4,FALSE)</f>
        <v>1055</v>
      </c>
      <c r="AU189" s="22">
        <v>0</v>
      </c>
      <c r="AV189" s="22">
        <v>0</v>
      </c>
    </row>
    <row r="190" spans="1:48" x14ac:dyDescent="0.2">
      <c r="A190" s="20">
        <v>2</v>
      </c>
      <c r="B190" s="20" t="s">
        <v>331</v>
      </c>
      <c r="C190" s="20">
        <v>4</v>
      </c>
      <c r="D190" s="20" t="s">
        <v>470</v>
      </c>
      <c r="E190" s="20" t="s">
        <v>471</v>
      </c>
      <c r="F190" s="20">
        <v>1</v>
      </c>
      <c r="G190" s="20" t="s">
        <v>472</v>
      </c>
      <c r="H190" s="20" t="s">
        <v>473</v>
      </c>
      <c r="I190" s="20">
        <v>3</v>
      </c>
      <c r="J190" s="20" t="s">
        <v>1961</v>
      </c>
      <c r="K190" s="20" t="s">
        <v>474</v>
      </c>
      <c r="L190" s="20" t="s">
        <v>475</v>
      </c>
      <c r="M190" s="20" t="s">
        <v>44</v>
      </c>
      <c r="N190" s="20">
        <v>-1</v>
      </c>
      <c r="O190" s="20">
        <v>400</v>
      </c>
      <c r="P190" s="20" t="s">
        <v>313</v>
      </c>
      <c r="Q190" s="19">
        <f>+VLOOKUP(K190,Responsables!$A:$C,3,TRUE)</f>
        <v>711</v>
      </c>
      <c r="R190" s="19" t="str">
        <f>+VLOOKUP(K190,Responsables!$A:$C,2,TRUE)</f>
        <v>Secretaría de Educación</v>
      </c>
      <c r="S190" s="20" t="s">
        <v>51</v>
      </c>
      <c r="T190" s="20" t="s">
        <v>47</v>
      </c>
      <c r="U190" s="20">
        <f>+VLOOKUP(K190,Programación!$A:$F,3,FALSE)</f>
        <v>0</v>
      </c>
      <c r="V190" s="20">
        <f>+VLOOKUP(K190,Programación!$A:$F,4,FALSE)</f>
        <v>200</v>
      </c>
      <c r="W190" s="20">
        <f>+VLOOKUP(K190,Programación!$A:$F,5,FALSE)</f>
        <v>300</v>
      </c>
      <c r="X190" s="20">
        <f>+VLOOKUP(K190,Programación!$A:$F,6,FALSE)</f>
        <v>400</v>
      </c>
      <c r="Y190" s="20">
        <v>139</v>
      </c>
      <c r="Z190" s="20">
        <f>+VLOOKUP(K190,Seguimiento!$A:$C,3,FALSE)</f>
        <v>145</v>
      </c>
      <c r="AA190" s="23">
        <v>0</v>
      </c>
      <c r="AB190" s="22">
        <v>0</v>
      </c>
      <c r="AC190" s="20">
        <v>0.34749999999999998</v>
      </c>
      <c r="AD190" s="20">
        <f>+VLOOKUP(K190,Seguimiento!$A:$J,5,FALSE)</f>
        <v>0.36249999999999999</v>
      </c>
      <c r="AE190" s="22">
        <v>0</v>
      </c>
      <c r="AF190" s="22">
        <v>0</v>
      </c>
      <c r="AG190" s="20">
        <v>1</v>
      </c>
      <c r="AH190" s="20">
        <f>+VLOOKUP(K190,Seguimiento!$A:$J,6,FALSE)</f>
        <v>0.72499999999999998</v>
      </c>
      <c r="AI190" s="23">
        <v>0</v>
      </c>
      <c r="AJ190" s="23">
        <v>0</v>
      </c>
      <c r="AK190" s="23">
        <v>0</v>
      </c>
      <c r="AL190" s="20" t="str">
        <f>+VLOOKUP(K190,Seguimiento!$A:$J,7,FALSE)</f>
        <v>Participaron en los programas de: Redes Educativas Mova y "Administra tu salón de clases con Classroom". Reporte a 31 de mayo de 2021</v>
      </c>
      <c r="AM190" s="20">
        <f t="shared" si="2"/>
        <v>0.36249999999999999</v>
      </c>
      <c r="AN190" s="22">
        <v>5.2465219419578631E-4</v>
      </c>
      <c r="AO190" s="22">
        <v>0</v>
      </c>
      <c r="AP190" s="22">
        <v>0</v>
      </c>
      <c r="AQ190" s="41">
        <f>+VLOOKUP(K190,Seguimiento!$A:$J,9,FALSE)</f>
        <v>1.9018600000000001E-4</v>
      </c>
      <c r="AR190" s="40">
        <f>+VLOOKUP(K190,Seguimiento!$A:$J,10,FALSE)</f>
        <v>3</v>
      </c>
      <c r="AS190" s="20">
        <v>139</v>
      </c>
      <c r="AT190" s="40">
        <f>+VLOOKUP(K190,Seguimiento!$A:$J,4,FALSE)</f>
        <v>145</v>
      </c>
      <c r="AU190" s="22">
        <v>0</v>
      </c>
      <c r="AV190" s="22">
        <v>0</v>
      </c>
    </row>
    <row r="191" spans="1:48" x14ac:dyDescent="0.2">
      <c r="A191" s="20">
        <v>2</v>
      </c>
      <c r="B191" s="20" t="s">
        <v>331</v>
      </c>
      <c r="C191" s="20">
        <v>4</v>
      </c>
      <c r="D191" s="20" t="s">
        <v>470</v>
      </c>
      <c r="E191" s="20" t="s">
        <v>471</v>
      </c>
      <c r="F191" s="20">
        <v>2</v>
      </c>
      <c r="G191" s="20" t="s">
        <v>476</v>
      </c>
      <c r="H191" s="20" t="s">
        <v>477</v>
      </c>
      <c r="I191" s="20">
        <v>1</v>
      </c>
      <c r="J191" s="20" t="s">
        <v>1961</v>
      </c>
      <c r="K191" s="20" t="s">
        <v>478</v>
      </c>
      <c r="L191" s="20" t="s">
        <v>479</v>
      </c>
      <c r="M191" s="20" t="s">
        <v>44</v>
      </c>
      <c r="N191" s="20">
        <v>-1</v>
      </c>
      <c r="O191" s="20">
        <v>5000</v>
      </c>
      <c r="P191" s="20" t="s">
        <v>313</v>
      </c>
      <c r="Q191" s="19">
        <f>+VLOOKUP(K191,Responsables!$A:$C,3,TRUE)</f>
        <v>711</v>
      </c>
      <c r="R191" s="19" t="str">
        <f>+VLOOKUP(K191,Responsables!$A:$C,2,TRUE)</f>
        <v>Secretaría de Educación</v>
      </c>
      <c r="S191" s="20" t="s">
        <v>46</v>
      </c>
      <c r="T191" s="20" t="s">
        <v>47</v>
      </c>
      <c r="U191" s="20">
        <f>+VLOOKUP(K191,Programación!$A:$F,3,FALSE)</f>
        <v>1000</v>
      </c>
      <c r="V191" s="20">
        <f>+VLOOKUP(K191,Programación!$A:$F,4,FALSE)</f>
        <v>1105</v>
      </c>
      <c r="W191" s="20">
        <f>+VLOOKUP(K191,Programación!$A:$F,5,FALSE)</f>
        <v>1300</v>
      </c>
      <c r="X191" s="20">
        <f>+VLOOKUP(K191,Programación!$A:$F,6,FALSE)</f>
        <v>1400</v>
      </c>
      <c r="Y191" s="20">
        <v>1195</v>
      </c>
      <c r="Z191" s="20">
        <v>-2</v>
      </c>
      <c r="AA191" s="23">
        <v>0</v>
      </c>
      <c r="AB191" s="22">
        <v>0</v>
      </c>
      <c r="AC191" s="20">
        <v>0.23899999999999999</v>
      </c>
      <c r="AD191" s="20">
        <f>+VLOOKUP(K191,Seguimiento!$A:$J,5,FALSE)</f>
        <v>0.23899999999999999</v>
      </c>
      <c r="AE191" s="22">
        <v>0</v>
      </c>
      <c r="AF191" s="22">
        <v>0</v>
      </c>
      <c r="AG191" s="20">
        <v>1.1950000000000001</v>
      </c>
      <c r="AH191" s="20">
        <f>+VLOOKUP(K191,Seguimiento!$A:$J,6,FALSE)</f>
        <v>0</v>
      </c>
      <c r="AI191" s="23">
        <v>0</v>
      </c>
      <c r="AJ191" s="23">
        <v>0</v>
      </c>
      <c r="AK191" s="23">
        <v>0</v>
      </c>
      <c r="AL191" s="20" t="str">
        <f>+VLOOKUP(K191,Seguimiento!$A:$J,7,FALSE)</f>
        <v>La celebración del día del maestro se realizó el viernes 14 de mayo de manera virtual, además durante todo el mes se realizaron varias actividades para la participación de los docentes y directivos.</v>
      </c>
      <c r="AM191" s="20">
        <f t="shared" si="2"/>
        <v>0.23899999999999999</v>
      </c>
      <c r="AN191" s="22">
        <v>4.5457176097208313E-2</v>
      </c>
      <c r="AO191" s="22">
        <v>0</v>
      </c>
      <c r="AP191" s="22">
        <v>0</v>
      </c>
      <c r="AQ191" s="41">
        <f>+VLOOKUP(K191,Seguimiento!$A:$J,9,FALSE)</f>
        <v>1.0864265E-2</v>
      </c>
      <c r="AR191" s="40">
        <f>+VLOOKUP(K191,Seguimiento!$A:$J,10,FALSE)</f>
        <v>2</v>
      </c>
      <c r="AS191" s="20">
        <v>1195</v>
      </c>
      <c r="AT191" s="40">
        <f>+VLOOKUP(K191,Seguimiento!$A:$J,4,FALSE)</f>
        <v>1195</v>
      </c>
      <c r="AU191" s="22">
        <v>0</v>
      </c>
      <c r="AV191" s="22">
        <v>0</v>
      </c>
    </row>
    <row r="192" spans="1:48" x14ac:dyDescent="0.2">
      <c r="A192" s="20">
        <v>2</v>
      </c>
      <c r="B192" s="20" t="s">
        <v>331</v>
      </c>
      <c r="C192" s="20">
        <v>5</v>
      </c>
      <c r="D192" s="20" t="s">
        <v>493</v>
      </c>
      <c r="E192" s="20" t="s">
        <v>494</v>
      </c>
      <c r="F192" s="20">
        <v>1</v>
      </c>
      <c r="G192" s="20" t="s">
        <v>495</v>
      </c>
      <c r="H192" s="20" t="s">
        <v>496</v>
      </c>
      <c r="I192" s="20">
        <v>2</v>
      </c>
      <c r="J192" s="20" t="s">
        <v>1961</v>
      </c>
      <c r="K192" s="20" t="s">
        <v>515</v>
      </c>
      <c r="L192" s="20" t="s">
        <v>516</v>
      </c>
      <c r="M192" s="20" t="s">
        <v>50</v>
      </c>
      <c r="N192" s="20">
        <v>91</v>
      </c>
      <c r="O192" s="20">
        <v>99.7</v>
      </c>
      <c r="P192" s="20" t="s">
        <v>374</v>
      </c>
      <c r="Q192" s="19">
        <f>+VLOOKUP(K192,Responsables!$A:$C,3,TRUE)</f>
        <v>953</v>
      </c>
      <c r="R192" s="19" t="str">
        <f>+VLOOKUP(K192,Responsables!$A:$C,2,TRUE)</f>
        <v>ITM, Colegio Mayor, Pascual Bravo</v>
      </c>
      <c r="S192" s="20" t="s">
        <v>51</v>
      </c>
      <c r="T192" s="20" t="s">
        <v>47</v>
      </c>
      <c r="U192" s="20">
        <f>+VLOOKUP(K192,Programación!$A:$F,3,FALSE)</f>
        <v>91.3</v>
      </c>
      <c r="V192" s="20">
        <f>+VLOOKUP(K192,Programación!$A:$F,4,FALSE)</f>
        <v>93.7</v>
      </c>
      <c r="W192" s="20">
        <f>+VLOOKUP(K192,Programación!$A:$F,5,FALSE)</f>
        <v>96.7</v>
      </c>
      <c r="X192" s="20">
        <f>+VLOOKUP(K192,Programación!$A:$F,6,FALSE)</f>
        <v>99.7</v>
      </c>
      <c r="Y192" s="20">
        <v>98</v>
      </c>
      <c r="Z192" s="20">
        <f>+VLOOKUP(K192,Seguimiento!$A:$C,3,FALSE)</f>
        <v>98</v>
      </c>
      <c r="AA192" s="23">
        <v>0</v>
      </c>
      <c r="AB192" s="22">
        <v>0</v>
      </c>
      <c r="AC192" s="20">
        <v>0.982948846539619</v>
      </c>
      <c r="AD192" s="20">
        <f>+VLOOKUP(K192,Seguimiento!$A:$J,5,FALSE)</f>
        <v>0.98294884699999996</v>
      </c>
      <c r="AE192" s="22">
        <v>0</v>
      </c>
      <c r="AF192" s="22">
        <v>0</v>
      </c>
      <c r="AG192" s="20">
        <v>1.0733844468784199</v>
      </c>
      <c r="AH192" s="20">
        <f>+VLOOKUP(K192,Seguimiento!$A:$J,6,FALSE)</f>
        <v>1.0458911420000001</v>
      </c>
      <c r="AI192" s="23">
        <v>0</v>
      </c>
      <c r="AJ192" s="23">
        <v>0</v>
      </c>
      <c r="AK192" s="23">
        <v>0</v>
      </c>
      <c r="AL192" s="20">
        <f>+VLOOKUP(K192,Seguimiento!$A:$J,7,FALSE)</f>
        <v>0</v>
      </c>
      <c r="AM192" s="20">
        <f t="shared" si="2"/>
        <v>0.98294884699999996</v>
      </c>
      <c r="AN192" s="22">
        <v>1.1395927991844656E-3</v>
      </c>
      <c r="AO192" s="22">
        <v>0</v>
      </c>
      <c r="AP192" s="22">
        <v>0</v>
      </c>
      <c r="AQ192" s="41">
        <f>+VLOOKUP(K192,Seguimiento!$A:$J,9,FALSE)</f>
        <v>1.071011E-3</v>
      </c>
      <c r="AR192" s="40">
        <f>+VLOOKUP(K192,Seguimiento!$A:$J,10,FALSE)</f>
        <v>3</v>
      </c>
      <c r="AS192" s="20">
        <v>98</v>
      </c>
      <c r="AT192" s="40">
        <f>+VLOOKUP(K192,Seguimiento!$A:$J,4,FALSE)</f>
        <v>98</v>
      </c>
      <c r="AU192" s="22">
        <v>0</v>
      </c>
      <c r="AV192" s="22">
        <v>0</v>
      </c>
    </row>
    <row r="193" spans="1:48" x14ac:dyDescent="0.2">
      <c r="A193" s="20">
        <v>2</v>
      </c>
      <c r="B193" s="20" t="s">
        <v>331</v>
      </c>
      <c r="C193" s="20">
        <v>5</v>
      </c>
      <c r="D193" s="20" t="s">
        <v>493</v>
      </c>
      <c r="E193" s="20" t="s">
        <v>494</v>
      </c>
      <c r="F193" s="20">
        <v>2</v>
      </c>
      <c r="G193" s="20" t="s">
        <v>503</v>
      </c>
      <c r="H193" s="20" t="s">
        <v>504</v>
      </c>
      <c r="I193" s="20">
        <v>2</v>
      </c>
      <c r="J193" s="20" t="s">
        <v>1961</v>
      </c>
      <c r="K193" s="20" t="s">
        <v>505</v>
      </c>
      <c r="L193" s="20" t="s">
        <v>506</v>
      </c>
      <c r="M193" s="20" t="s">
        <v>44</v>
      </c>
      <c r="N193" s="20">
        <v>-1</v>
      </c>
      <c r="O193" s="20">
        <v>150</v>
      </c>
      <c r="P193" s="20" t="s">
        <v>313</v>
      </c>
      <c r="Q193" s="19">
        <f>+VLOOKUP(K193,Responsables!$A:$C,3,TRUE)</f>
        <v>711</v>
      </c>
      <c r="R193" s="19" t="str">
        <f>+VLOOKUP(K193,Responsables!$A:$C,2,TRUE)</f>
        <v>Secretaría de Educación</v>
      </c>
      <c r="S193" s="20" t="s">
        <v>46</v>
      </c>
      <c r="T193" s="20" t="s">
        <v>47</v>
      </c>
      <c r="U193" s="20">
        <f>+VLOOKUP(K193,Programación!$A:$F,3,FALSE)</f>
        <v>0</v>
      </c>
      <c r="V193" s="20">
        <f>+VLOOKUP(K193,Programación!$A:$F,4,FALSE)</f>
        <v>0</v>
      </c>
      <c r="W193" s="20">
        <f>+VLOOKUP(K193,Programación!$A:$F,5,FALSE)</f>
        <v>75</v>
      </c>
      <c r="X193" s="20">
        <f>+VLOOKUP(K193,Programación!$A:$F,6,FALSE)</f>
        <v>75</v>
      </c>
      <c r="Y193" s="20">
        <v>0</v>
      </c>
      <c r="Z193" s="20">
        <f>+VLOOKUP(K193,Seguimiento!$A:$C,3,FALSE)</f>
        <v>0</v>
      </c>
      <c r="AA193" s="23">
        <v>0</v>
      </c>
      <c r="AB193" s="22">
        <v>0</v>
      </c>
      <c r="AC193" s="20">
        <v>0</v>
      </c>
      <c r="AD193" s="20">
        <f>+VLOOKUP(K193,Seguimiento!$A:$J,5,FALSE)</f>
        <v>0</v>
      </c>
      <c r="AE193" s="22">
        <v>0</v>
      </c>
      <c r="AF193" s="22">
        <v>0</v>
      </c>
      <c r="AG193" s="20">
        <v>-1</v>
      </c>
      <c r="AH193" s="20">
        <v>-1</v>
      </c>
      <c r="AI193" s="23">
        <v>0</v>
      </c>
      <c r="AJ193" s="23">
        <v>0</v>
      </c>
      <c r="AK193" s="23">
        <v>0</v>
      </c>
      <c r="AL193" s="20" t="str">
        <f>+VLOOKUP(K193,Seguimiento!$A:$J,7,FALSE)</f>
        <v>Se realizó el diagnóstico de todas las bibliotecas escolares, para conocer su estado actual</v>
      </c>
      <c r="AM193" s="20">
        <f t="shared" si="2"/>
        <v>0</v>
      </c>
      <c r="AN193" s="22">
        <v>4.5139207960402201E-3</v>
      </c>
      <c r="AO193" s="22">
        <v>0</v>
      </c>
      <c r="AP193" s="22">
        <v>0</v>
      </c>
      <c r="AQ193" s="41">
        <f>+VLOOKUP(K193,Seguimiento!$A:$J,9,FALSE)</f>
        <v>0</v>
      </c>
      <c r="AR193" s="40">
        <f>+VLOOKUP(K193,Seguimiento!$A:$J,10,FALSE)</f>
        <v>0</v>
      </c>
      <c r="AS193" s="20">
        <v>0</v>
      </c>
      <c r="AT193" s="40">
        <f>+VLOOKUP(K193,Seguimiento!$A:$J,4,FALSE)</f>
        <v>0</v>
      </c>
      <c r="AU193" s="22">
        <v>0</v>
      </c>
      <c r="AV193" s="22">
        <v>0</v>
      </c>
    </row>
    <row r="194" spans="1:48" x14ac:dyDescent="0.2">
      <c r="A194" s="20">
        <v>2</v>
      </c>
      <c r="B194" s="20" t="s">
        <v>331</v>
      </c>
      <c r="C194" s="20">
        <v>5</v>
      </c>
      <c r="D194" s="20" t="s">
        <v>493</v>
      </c>
      <c r="E194" s="20" t="s">
        <v>494</v>
      </c>
      <c r="F194" s="20">
        <v>1</v>
      </c>
      <c r="G194" s="20" t="s">
        <v>495</v>
      </c>
      <c r="H194" s="20" t="s">
        <v>496</v>
      </c>
      <c r="I194" s="20">
        <v>3</v>
      </c>
      <c r="J194" s="20" t="s">
        <v>1961</v>
      </c>
      <c r="K194" s="20" t="s">
        <v>499</v>
      </c>
      <c r="L194" s="20" t="s">
        <v>500</v>
      </c>
      <c r="M194" s="20" t="s">
        <v>44</v>
      </c>
      <c r="N194" s="20">
        <v>0</v>
      </c>
      <c r="O194" s="20">
        <v>12506</v>
      </c>
      <c r="P194" s="20" t="s">
        <v>374</v>
      </c>
      <c r="Q194" s="19">
        <f>+VLOOKUP(K194,Responsables!$A:$C,3,TRUE)</f>
        <v>953</v>
      </c>
      <c r="R194" s="19" t="str">
        <f>+VLOOKUP(K194,Responsables!$A:$C,2,TRUE)</f>
        <v>ITM, Colegio Mayor, Pascual Bravo</v>
      </c>
      <c r="S194" s="20" t="s">
        <v>46</v>
      </c>
      <c r="T194" s="20" t="s">
        <v>47</v>
      </c>
      <c r="U194" s="20">
        <f>+VLOOKUP(K194,Programación!$A:$F,3,FALSE)</f>
        <v>0</v>
      </c>
      <c r="V194" s="20">
        <f>+VLOOKUP(K194,Programación!$A:$F,4,FALSE)</f>
        <v>0</v>
      </c>
      <c r="W194" s="20">
        <f>+VLOOKUP(K194,Programación!$A:$F,5,FALSE)</f>
        <v>2206</v>
      </c>
      <c r="X194" s="20">
        <f>+VLOOKUP(K194,Programación!$A:$F,6,FALSE)</f>
        <v>10300</v>
      </c>
      <c r="Y194" s="20">
        <v>0</v>
      </c>
      <c r="Z194" s="20">
        <v>-1</v>
      </c>
      <c r="AA194" s="23">
        <v>0</v>
      </c>
      <c r="AB194" s="22">
        <v>0</v>
      </c>
      <c r="AC194" s="20">
        <v>0</v>
      </c>
      <c r="AD194" s="20">
        <f>+VLOOKUP(K194,Seguimiento!$A:$J,5,FALSE)</f>
        <v>0</v>
      </c>
      <c r="AE194" s="22">
        <v>0</v>
      </c>
      <c r="AF194" s="22">
        <v>0</v>
      </c>
      <c r="AG194" s="20">
        <v>-1</v>
      </c>
      <c r="AH194" s="20">
        <v>-1</v>
      </c>
      <c r="AI194" s="23">
        <v>0</v>
      </c>
      <c r="AJ194" s="23">
        <v>0</v>
      </c>
      <c r="AK194" s="23">
        <v>0</v>
      </c>
      <c r="AL194" s="20" t="str">
        <f>+VLOOKUP(K194,Seguimiento!$A:$J,7,FALSE)</f>
        <v>Meta programada para otra vigencia.</v>
      </c>
      <c r="AM194" s="20">
        <f t="shared" si="2"/>
        <v>0</v>
      </c>
      <c r="AN194" s="22">
        <v>1.2237606833191458E-3</v>
      </c>
      <c r="AO194" s="22">
        <v>0</v>
      </c>
      <c r="AP194" s="22">
        <v>0</v>
      </c>
      <c r="AQ194" s="41">
        <f>+VLOOKUP(K194,Seguimiento!$A:$J,9,FALSE)</f>
        <v>0</v>
      </c>
      <c r="AR194" s="40">
        <f>+VLOOKUP(K194,Seguimiento!$A:$J,10,FALSE)</f>
        <v>0</v>
      </c>
      <c r="AS194" s="20">
        <v>0</v>
      </c>
      <c r="AT194" s="40">
        <f>+VLOOKUP(K194,Seguimiento!$A:$J,4,FALSE)</f>
        <v>0</v>
      </c>
      <c r="AU194" s="22">
        <v>0</v>
      </c>
      <c r="AV194" s="22">
        <v>0</v>
      </c>
    </row>
    <row r="195" spans="1:48" x14ac:dyDescent="0.2">
      <c r="A195" s="20">
        <v>2</v>
      </c>
      <c r="B195" s="20" t="s">
        <v>331</v>
      </c>
      <c r="C195" s="20">
        <v>5</v>
      </c>
      <c r="D195" s="20" t="s">
        <v>493</v>
      </c>
      <c r="E195" s="20" t="s">
        <v>494</v>
      </c>
      <c r="F195" s="20">
        <v>2</v>
      </c>
      <c r="G195" s="20" t="s">
        <v>503</v>
      </c>
      <c r="H195" s="20" t="s">
        <v>504</v>
      </c>
      <c r="I195" s="20">
        <v>3</v>
      </c>
      <c r="J195" s="20" t="s">
        <v>1961</v>
      </c>
      <c r="K195" s="20" t="s">
        <v>517</v>
      </c>
      <c r="L195" s="20" t="s">
        <v>518</v>
      </c>
      <c r="M195" s="20" t="s">
        <v>44</v>
      </c>
      <c r="N195" s="20">
        <v>4</v>
      </c>
      <c r="O195" s="20">
        <v>19</v>
      </c>
      <c r="P195" s="20" t="s">
        <v>313</v>
      </c>
      <c r="Q195" s="19">
        <f>+VLOOKUP(K195,Responsables!$A:$C,3,TRUE)</f>
        <v>711</v>
      </c>
      <c r="R195" s="19" t="str">
        <f>+VLOOKUP(K195,Responsables!$A:$C,2,TRUE)</f>
        <v>Secretaría de Educación</v>
      </c>
      <c r="S195" s="20" t="s">
        <v>51</v>
      </c>
      <c r="T195" s="20" t="s">
        <v>47</v>
      </c>
      <c r="U195" s="20">
        <f>+VLOOKUP(K195,Programación!$A:$F,3,FALSE)</f>
        <v>4</v>
      </c>
      <c r="V195" s="20">
        <f>+VLOOKUP(K195,Programación!$A:$F,4,FALSE)</f>
        <v>0</v>
      </c>
      <c r="W195" s="20">
        <f>+VLOOKUP(K195,Programación!$A:$F,5,FALSE)</f>
        <v>14</v>
      </c>
      <c r="X195" s="20">
        <f>+VLOOKUP(K195,Programación!$A:$F,6,FALSE)</f>
        <v>19</v>
      </c>
      <c r="Y195" s="20">
        <v>0</v>
      </c>
      <c r="Z195" s="20">
        <f>+VLOOKUP(K195,Seguimiento!$A:$C,3,FALSE)</f>
        <v>0</v>
      </c>
      <c r="AA195" s="23">
        <v>0</v>
      </c>
      <c r="AB195" s="22">
        <v>0</v>
      </c>
      <c r="AC195" s="20">
        <v>0</v>
      </c>
      <c r="AD195" s="20">
        <f>+VLOOKUP(K195,Seguimiento!$A:$J,5,FALSE)</f>
        <v>0</v>
      </c>
      <c r="AE195" s="22">
        <v>0</v>
      </c>
      <c r="AF195" s="22">
        <v>0</v>
      </c>
      <c r="AG195" s="20">
        <v>0</v>
      </c>
      <c r="AH195" s="20">
        <v>-1</v>
      </c>
      <c r="AI195" s="23">
        <v>0</v>
      </c>
      <c r="AJ195" s="23">
        <v>0</v>
      </c>
      <c r="AK195" s="23">
        <v>0</v>
      </c>
      <c r="AL195" s="20" t="str">
        <f>+VLOOKUP(K195,Seguimiento!$A:$J,7,FALSE)</f>
        <v>Aún no se ha presenta el cronograma de ejecución por parte del Ministerio de Educación Nacional y el Fondo de Financiamiento de la Infraestructura Educativa</v>
      </c>
      <c r="AM195" s="20">
        <f t="shared" ref="AM195:AM258" si="3">+AD195</f>
        <v>0</v>
      </c>
      <c r="AN195" s="22">
        <v>1.9986851448768571E-3</v>
      </c>
      <c r="AO195" s="22">
        <v>0</v>
      </c>
      <c r="AP195" s="22">
        <v>0</v>
      </c>
      <c r="AQ195" s="41">
        <f>+VLOOKUP(K195,Seguimiento!$A:$J,9,FALSE)</f>
        <v>0</v>
      </c>
      <c r="AR195" s="40">
        <f>+VLOOKUP(K195,Seguimiento!$A:$J,10,FALSE)</f>
        <v>0</v>
      </c>
      <c r="AS195" s="20">
        <v>0</v>
      </c>
      <c r="AT195" s="40">
        <f>+VLOOKUP(K195,Seguimiento!$A:$J,4,FALSE)</f>
        <v>0</v>
      </c>
      <c r="AU195" s="22">
        <v>0</v>
      </c>
      <c r="AV195" s="22">
        <v>0</v>
      </c>
    </row>
    <row r="196" spans="1:48" x14ac:dyDescent="0.2">
      <c r="A196" s="20">
        <v>2</v>
      </c>
      <c r="B196" s="20" t="s">
        <v>331</v>
      </c>
      <c r="C196" s="20">
        <v>5</v>
      </c>
      <c r="D196" s="20" t="s">
        <v>493</v>
      </c>
      <c r="E196" s="20" t="s">
        <v>494</v>
      </c>
      <c r="F196" s="20">
        <v>1</v>
      </c>
      <c r="G196" s="20" t="s">
        <v>495</v>
      </c>
      <c r="H196" s="20" t="s">
        <v>496</v>
      </c>
      <c r="I196" s="20">
        <v>4</v>
      </c>
      <c r="J196" s="20" t="s">
        <v>1961</v>
      </c>
      <c r="K196" s="20" t="s">
        <v>497</v>
      </c>
      <c r="L196" s="20" t="s">
        <v>498</v>
      </c>
      <c r="M196" s="20" t="s">
        <v>50</v>
      </c>
      <c r="N196" s="20">
        <v>-1</v>
      </c>
      <c r="O196" s="20">
        <v>100</v>
      </c>
      <c r="P196" s="20" t="s">
        <v>313</v>
      </c>
      <c r="Q196" s="19">
        <f>+VLOOKUP(K196,Responsables!$A:$C,3,TRUE)</f>
        <v>711</v>
      </c>
      <c r="R196" s="19" t="str">
        <f>+VLOOKUP(K196,Responsables!$A:$C,2,TRUE)</f>
        <v>Secretaría de Educación</v>
      </c>
      <c r="S196" s="20" t="s">
        <v>51</v>
      </c>
      <c r="T196" s="20" t="s">
        <v>47</v>
      </c>
      <c r="U196" s="20">
        <f>+VLOOKUP(K196,Programación!$A:$F,3,FALSE)</f>
        <v>0</v>
      </c>
      <c r="V196" s="20">
        <f>+VLOOKUP(K196,Programación!$A:$F,4,FALSE)</f>
        <v>0</v>
      </c>
      <c r="W196" s="20">
        <f>+VLOOKUP(K196,Programación!$A:$F,5,FALSE)</f>
        <v>56</v>
      </c>
      <c r="X196" s="20">
        <f>+VLOOKUP(K196,Programación!$A:$F,6,FALSE)</f>
        <v>100</v>
      </c>
      <c r="Y196" s="20">
        <v>0</v>
      </c>
      <c r="Z196" s="20">
        <f>+VLOOKUP(K196,Seguimiento!$A:$C,3,FALSE)</f>
        <v>0</v>
      </c>
      <c r="AA196" s="23">
        <v>0</v>
      </c>
      <c r="AB196" s="22">
        <v>0</v>
      </c>
      <c r="AC196" s="20">
        <v>0</v>
      </c>
      <c r="AD196" s="20">
        <f>+VLOOKUP(K196,Seguimiento!$A:$J,5,FALSE)</f>
        <v>0</v>
      </c>
      <c r="AE196" s="22">
        <v>0</v>
      </c>
      <c r="AF196" s="22">
        <v>0</v>
      </c>
      <c r="AG196" s="20">
        <v>-1</v>
      </c>
      <c r="AH196" s="20">
        <v>-1</v>
      </c>
      <c r="AI196" s="23">
        <v>0</v>
      </c>
      <c r="AJ196" s="23">
        <v>0</v>
      </c>
      <c r="AK196" s="23">
        <v>0</v>
      </c>
      <c r="AL196" s="20">
        <f>+VLOOKUP(K196,Seguimiento!$A:$J,7,FALSE)</f>
        <v>0</v>
      </c>
      <c r="AM196" s="20">
        <f t="shared" si="3"/>
        <v>0</v>
      </c>
      <c r="AN196" s="22">
        <v>5.1732861740486158E-3</v>
      </c>
      <c r="AO196" s="22">
        <v>0</v>
      </c>
      <c r="AP196" s="22">
        <v>0</v>
      </c>
      <c r="AQ196" s="41">
        <f>+VLOOKUP(K196,Seguimiento!$A:$J,9,FALSE)</f>
        <v>0</v>
      </c>
      <c r="AR196" s="40">
        <f>+VLOOKUP(K196,Seguimiento!$A:$J,10,FALSE)</f>
        <v>0</v>
      </c>
      <c r="AS196" s="20">
        <v>0</v>
      </c>
      <c r="AT196" s="40">
        <f>+VLOOKUP(K196,Seguimiento!$A:$J,4,FALSE)</f>
        <v>0</v>
      </c>
      <c r="AU196" s="22">
        <v>0</v>
      </c>
      <c r="AV196" s="22">
        <v>0</v>
      </c>
    </row>
    <row r="197" spans="1:48" x14ac:dyDescent="0.2">
      <c r="A197" s="20">
        <v>2</v>
      </c>
      <c r="B197" s="20" t="s">
        <v>331</v>
      </c>
      <c r="C197" s="20">
        <v>5</v>
      </c>
      <c r="D197" s="20" t="s">
        <v>493</v>
      </c>
      <c r="E197" s="20" t="s">
        <v>494</v>
      </c>
      <c r="F197" s="20"/>
      <c r="G197" s="20"/>
      <c r="H197" s="20"/>
      <c r="I197" s="20">
        <v>2</v>
      </c>
      <c r="J197" s="20" t="s">
        <v>1960</v>
      </c>
      <c r="K197" s="20" t="s">
        <v>503</v>
      </c>
      <c r="L197" s="20" t="s">
        <v>513</v>
      </c>
      <c r="M197" s="20" t="s">
        <v>50</v>
      </c>
      <c r="N197" s="20">
        <v>-1</v>
      </c>
      <c r="O197" s="20">
        <v>80</v>
      </c>
      <c r="P197" s="20" t="s">
        <v>69</v>
      </c>
      <c r="Q197" s="19">
        <f>+VLOOKUP(K197,Responsables!$A:$C,3,TRUE)</f>
        <v>915</v>
      </c>
      <c r="R197" s="19" t="str">
        <f>+VLOOKUP(K197,Responsables!$A:$C,2,TRUE)</f>
        <v>Sapiencia</v>
      </c>
      <c r="S197" s="20" t="s">
        <v>51</v>
      </c>
      <c r="T197" s="20" t="s">
        <v>47</v>
      </c>
      <c r="U197" s="20">
        <f>+VLOOKUP(K197,Programación!$A:$F,3,FALSE)</f>
        <v>65</v>
      </c>
      <c r="V197" s="20">
        <f>+VLOOKUP(K197,Programación!$A:$F,4,FALSE)</f>
        <v>70</v>
      </c>
      <c r="W197" s="20">
        <f>+VLOOKUP(K197,Programación!$A:$F,5,FALSE)</f>
        <v>75</v>
      </c>
      <c r="X197" s="20">
        <f>+VLOOKUP(K197,Programación!$A:$F,6,FALSE)</f>
        <v>80</v>
      </c>
      <c r="Y197" s="20">
        <v>62.52</v>
      </c>
      <c r="Z197" s="20">
        <f>+VLOOKUP(K197,Seguimiento!$A:$C,3,FALSE)</f>
        <v>62.52</v>
      </c>
      <c r="AA197" s="23">
        <v>0</v>
      </c>
      <c r="AB197" s="22">
        <v>0</v>
      </c>
      <c r="AC197" s="20">
        <v>0.78149999999999997</v>
      </c>
      <c r="AD197" s="20">
        <f>+VLOOKUP(K197,Seguimiento!$A:$J,5,FALSE)</f>
        <v>0.78149999999999997</v>
      </c>
      <c r="AE197" s="24">
        <v>0</v>
      </c>
      <c r="AF197" s="22">
        <v>0</v>
      </c>
      <c r="AG197" s="20">
        <v>0.96184615384615402</v>
      </c>
      <c r="AH197" s="20">
        <f>+VLOOKUP(K197,Seguimiento!$A:$J,6,FALSE)</f>
        <v>0.89314285699999996</v>
      </c>
      <c r="AI197" s="23">
        <v>0</v>
      </c>
      <c r="AJ197" s="23">
        <v>0</v>
      </c>
      <c r="AK197" s="23">
        <v>0</v>
      </c>
      <c r="AL197" s="20" t="str">
        <f>+VLOOKUP(K197,Seguimiento!$A:$J,7,FALSE)</f>
        <v>Este indicador es calculado a partir de la realización del estudio "Satisfacción de la comunidad académica con la ciudad como destino universitario" que será finalizado en el tercer trimestre del año.</v>
      </c>
      <c r="AM197" s="20">
        <f t="shared" si="3"/>
        <v>0.78149999999999997</v>
      </c>
      <c r="AN197" s="22">
        <v>0</v>
      </c>
      <c r="AO197" s="22">
        <v>0</v>
      </c>
      <c r="AP197" s="22">
        <v>0</v>
      </c>
      <c r="AQ197" s="41">
        <f>+VLOOKUP(K197,Seguimiento!$A:$J,9,FALSE)</f>
        <v>0</v>
      </c>
      <c r="AR197" s="40">
        <f>+VLOOKUP(K197,Seguimiento!$A:$J,10,FALSE)</f>
        <v>3</v>
      </c>
      <c r="AS197" s="20">
        <v>62.52</v>
      </c>
      <c r="AT197" s="40">
        <f>+VLOOKUP(K197,Seguimiento!$A:$J,4,FALSE)</f>
        <v>62.52</v>
      </c>
      <c r="AU197" s="22">
        <v>0</v>
      </c>
      <c r="AV197" s="22">
        <v>0</v>
      </c>
    </row>
    <row r="198" spans="1:48" x14ac:dyDescent="0.2">
      <c r="A198" s="20">
        <v>2</v>
      </c>
      <c r="B198" s="20" t="s">
        <v>331</v>
      </c>
      <c r="C198" s="20">
        <v>5</v>
      </c>
      <c r="D198" s="20" t="s">
        <v>493</v>
      </c>
      <c r="E198" s="20" t="s">
        <v>494</v>
      </c>
      <c r="F198" s="20">
        <v>2</v>
      </c>
      <c r="G198" s="20" t="s">
        <v>503</v>
      </c>
      <c r="H198" s="20" t="s">
        <v>504</v>
      </c>
      <c r="I198" s="20">
        <v>1</v>
      </c>
      <c r="J198" s="20" t="s">
        <v>1961</v>
      </c>
      <c r="K198" s="20" t="s">
        <v>507</v>
      </c>
      <c r="L198" s="20" t="s">
        <v>508</v>
      </c>
      <c r="M198" s="20" t="s">
        <v>44</v>
      </c>
      <c r="N198" s="20">
        <v>2115</v>
      </c>
      <c r="O198" s="20">
        <v>3615</v>
      </c>
      <c r="P198" s="20" t="s">
        <v>313</v>
      </c>
      <c r="Q198" s="19">
        <f>+VLOOKUP(K198,Responsables!$A:$C,3,TRUE)</f>
        <v>711</v>
      </c>
      <c r="R198" s="19" t="str">
        <f>+VLOOKUP(K198,Responsables!$A:$C,2,TRUE)</f>
        <v>Secretaría de Educación</v>
      </c>
      <c r="S198" s="20" t="s">
        <v>46</v>
      </c>
      <c r="T198" s="20" t="s">
        <v>47</v>
      </c>
      <c r="U198" s="20">
        <f>+VLOOKUP(K198,Programación!$A:$F,3,FALSE)</f>
        <v>615</v>
      </c>
      <c r="V198" s="20">
        <f>+VLOOKUP(K198,Programación!$A:$F,4,FALSE)</f>
        <v>0</v>
      </c>
      <c r="W198" s="20">
        <f>+VLOOKUP(K198,Programación!$A:$F,5,FALSE)</f>
        <v>1500</v>
      </c>
      <c r="X198" s="20">
        <f>+VLOOKUP(K198,Programación!$A:$F,6,FALSE)</f>
        <v>2115</v>
      </c>
      <c r="Y198" s="20">
        <v>0</v>
      </c>
      <c r="Z198" s="20">
        <f>+VLOOKUP(K198,Seguimiento!$A:$C,3,FALSE)</f>
        <v>0</v>
      </c>
      <c r="AA198" s="23">
        <v>0</v>
      </c>
      <c r="AB198" s="22">
        <v>0</v>
      </c>
      <c r="AC198" s="20">
        <v>0</v>
      </c>
      <c r="AD198" s="20">
        <f>+VLOOKUP(K198,Seguimiento!$A:$J,5,FALSE)</f>
        <v>0</v>
      </c>
      <c r="AE198" s="22">
        <v>0</v>
      </c>
      <c r="AF198" s="22">
        <v>0</v>
      </c>
      <c r="AG198" s="20">
        <v>0</v>
      </c>
      <c r="AH198" s="20">
        <v>-1</v>
      </c>
      <c r="AI198" s="23">
        <v>0</v>
      </c>
      <c r="AJ198" s="23">
        <v>0</v>
      </c>
      <c r="AK198" s="23">
        <v>0</v>
      </c>
      <c r="AL198" s="20" t="str">
        <f>+VLOOKUP(K198,Seguimiento!$A:$J,7,FALSE)</f>
        <v>Se hace el debido mantenimiento a los 2.115 puntos ya instalados</v>
      </c>
      <c r="AM198" s="20">
        <f t="shared" si="3"/>
        <v>0</v>
      </c>
      <c r="AN198" s="22">
        <v>1.7348492374121682E-3</v>
      </c>
      <c r="AO198" s="22">
        <v>0</v>
      </c>
      <c r="AP198" s="22">
        <v>0</v>
      </c>
      <c r="AQ198" s="41">
        <f>+VLOOKUP(K198,Seguimiento!$A:$J,9,FALSE)</f>
        <v>0</v>
      </c>
      <c r="AR198" s="40">
        <f>+VLOOKUP(K198,Seguimiento!$A:$J,10,FALSE)</f>
        <v>0</v>
      </c>
      <c r="AS198" s="20">
        <v>0</v>
      </c>
      <c r="AT198" s="40">
        <f>+VLOOKUP(K198,Seguimiento!$A:$J,4,FALSE)</f>
        <v>0</v>
      </c>
      <c r="AU198" s="22">
        <v>0</v>
      </c>
      <c r="AV198" s="22">
        <v>0</v>
      </c>
    </row>
    <row r="199" spans="1:48" x14ac:dyDescent="0.2">
      <c r="A199" s="20">
        <v>2</v>
      </c>
      <c r="B199" s="20" t="s">
        <v>331</v>
      </c>
      <c r="C199" s="20">
        <v>5</v>
      </c>
      <c r="D199" s="20" t="s">
        <v>493</v>
      </c>
      <c r="E199" s="20" t="s">
        <v>494</v>
      </c>
      <c r="F199" s="20">
        <v>1</v>
      </c>
      <c r="G199" s="20" t="s">
        <v>495</v>
      </c>
      <c r="H199" s="20" t="s">
        <v>496</v>
      </c>
      <c r="I199" s="20">
        <v>5</v>
      </c>
      <c r="J199" s="20" t="s">
        <v>1961</v>
      </c>
      <c r="K199" s="20" t="s">
        <v>501</v>
      </c>
      <c r="L199" s="20" t="s">
        <v>502</v>
      </c>
      <c r="M199" s="20" t="s">
        <v>50</v>
      </c>
      <c r="N199" s="20">
        <v>-1</v>
      </c>
      <c r="O199" s="20">
        <v>100</v>
      </c>
      <c r="P199" s="20" t="s">
        <v>69</v>
      </c>
      <c r="Q199" s="19">
        <f>+VLOOKUP(K199,Responsables!$A:$C,3,TRUE)</f>
        <v>915</v>
      </c>
      <c r="R199" s="19" t="str">
        <f>+VLOOKUP(K199,Responsables!$A:$C,2,TRUE)</f>
        <v>Sapiencia</v>
      </c>
      <c r="S199" s="20" t="s">
        <v>51</v>
      </c>
      <c r="T199" s="20" t="s">
        <v>47</v>
      </c>
      <c r="U199" s="20">
        <f>+VLOOKUP(K199,Programación!$A:$F,3,FALSE)</f>
        <v>-1</v>
      </c>
      <c r="V199" s="20">
        <f>+VLOOKUP(K199,Programación!$A:$F,4,FALSE)</f>
        <v>50</v>
      </c>
      <c r="W199" s="20">
        <f>+VLOOKUP(K199,Programación!$A:$F,5,FALSE)</f>
        <v>75</v>
      </c>
      <c r="X199" s="20">
        <f>+VLOOKUP(K199,Programación!$A:$F,6,FALSE)</f>
        <v>100</v>
      </c>
      <c r="Y199" s="20">
        <v>-1</v>
      </c>
      <c r="Z199" s="20">
        <f>+VLOOKUP(K199,Seguimiento!$A:$C,3,FALSE)</f>
        <v>0</v>
      </c>
      <c r="AA199" s="23">
        <v>0</v>
      </c>
      <c r="AB199" s="22">
        <v>0</v>
      </c>
      <c r="AC199" s="20">
        <v>-1</v>
      </c>
      <c r="AD199" s="20">
        <f>+VLOOKUP(K199,Seguimiento!$A:$J,5,FALSE)</f>
        <v>0</v>
      </c>
      <c r="AE199" s="22">
        <v>0</v>
      </c>
      <c r="AF199" s="22">
        <v>0</v>
      </c>
      <c r="AG199" s="20">
        <v>-1</v>
      </c>
      <c r="AH199" s="20">
        <f>+VLOOKUP(K199,Seguimiento!$A:$J,6,FALSE)</f>
        <v>0</v>
      </c>
      <c r="AI199" s="23">
        <v>0</v>
      </c>
      <c r="AJ199" s="23">
        <v>0</v>
      </c>
      <c r="AK199" s="23">
        <v>0</v>
      </c>
      <c r="AL199" s="20" t="str">
        <f>+VLOOKUP(K199,Seguimiento!$A:$J,7,FALSE)</f>
        <v>Teniendo en cuenta que la  infraestructura de la Ciudadela Universitaria Occidente no ha sido  entregada por la SEM a Sapiencia, no se tienen avances en este indicador.</v>
      </c>
      <c r="AM199" s="20">
        <f t="shared" si="3"/>
        <v>0</v>
      </c>
      <c r="AN199" s="22">
        <v>8.6106370054245956E-4</v>
      </c>
      <c r="AO199" s="22">
        <v>0</v>
      </c>
      <c r="AP199" s="22">
        <v>0</v>
      </c>
      <c r="AQ199" s="41">
        <f>+VLOOKUP(K199,Seguimiento!$A:$J,9,FALSE)</f>
        <v>0</v>
      </c>
      <c r="AR199" s="40">
        <f>+VLOOKUP(K199,Seguimiento!$A:$J,10,FALSE)</f>
        <v>1</v>
      </c>
      <c r="AS199" s="20">
        <v>-1</v>
      </c>
      <c r="AT199" s="40">
        <f>+VLOOKUP(K199,Seguimiento!$A:$J,4,FALSE)</f>
        <v>0</v>
      </c>
      <c r="AU199" s="22">
        <v>0</v>
      </c>
      <c r="AV199" s="22">
        <v>0</v>
      </c>
    </row>
    <row r="200" spans="1:48" x14ac:dyDescent="0.2">
      <c r="A200" s="20">
        <v>2</v>
      </c>
      <c r="B200" s="20" t="s">
        <v>331</v>
      </c>
      <c r="C200" s="20">
        <v>5</v>
      </c>
      <c r="D200" s="20" t="s">
        <v>493</v>
      </c>
      <c r="E200" s="20" t="s">
        <v>494</v>
      </c>
      <c r="F200" s="20">
        <v>2</v>
      </c>
      <c r="G200" s="20" t="s">
        <v>503</v>
      </c>
      <c r="H200" s="20" t="s">
        <v>504</v>
      </c>
      <c r="I200" s="20">
        <v>4</v>
      </c>
      <c r="J200" s="20" t="s">
        <v>1961</v>
      </c>
      <c r="K200" s="20" t="s">
        <v>509</v>
      </c>
      <c r="L200" s="20" t="s">
        <v>510</v>
      </c>
      <c r="M200" s="20" t="s">
        <v>50</v>
      </c>
      <c r="N200" s="20">
        <v>-2</v>
      </c>
      <c r="O200" s="20">
        <v>100</v>
      </c>
      <c r="P200" s="20" t="s">
        <v>313</v>
      </c>
      <c r="Q200" s="19">
        <f>+VLOOKUP(K200,Responsables!$A:$C,3,TRUE)</f>
        <v>711</v>
      </c>
      <c r="R200" s="19" t="str">
        <f>+VLOOKUP(K200,Responsables!$A:$C,2,TRUE)</f>
        <v>Secretaría de Educación</v>
      </c>
      <c r="S200" s="20" t="s">
        <v>51</v>
      </c>
      <c r="T200" s="20" t="s">
        <v>47</v>
      </c>
      <c r="U200" s="20">
        <f>+VLOOKUP(K200,Programación!$A:$F,3,FALSE)</f>
        <v>23.5</v>
      </c>
      <c r="V200" s="20">
        <f>+VLOOKUP(K200,Programación!$A:$F,4,FALSE)</f>
        <v>56.5</v>
      </c>
      <c r="W200" s="20">
        <f>+VLOOKUP(K200,Programación!$A:$F,5,FALSE)</f>
        <v>89.5</v>
      </c>
      <c r="X200" s="20">
        <f>+VLOOKUP(K200,Programación!$A:$F,6,FALSE)</f>
        <v>100</v>
      </c>
      <c r="Y200" s="20">
        <v>23.5</v>
      </c>
      <c r="Z200" s="20">
        <f>+VLOOKUP(K200,Seguimiento!$A:$C,3,FALSE)</f>
        <v>40</v>
      </c>
      <c r="AA200" s="23">
        <v>0</v>
      </c>
      <c r="AB200" s="22">
        <v>0</v>
      </c>
      <c r="AC200" s="20">
        <v>0.23499999999999999</v>
      </c>
      <c r="AD200" s="20">
        <f>+VLOOKUP(K200,Seguimiento!$A:$J,5,FALSE)</f>
        <v>0.4</v>
      </c>
      <c r="AE200" s="22">
        <v>0</v>
      </c>
      <c r="AF200" s="22">
        <v>0</v>
      </c>
      <c r="AG200" s="20">
        <v>1</v>
      </c>
      <c r="AH200" s="20">
        <f>+VLOOKUP(K200,Seguimiento!$A:$J,6,FALSE)</f>
        <v>0.707964602</v>
      </c>
      <c r="AI200" s="23">
        <v>0</v>
      </c>
      <c r="AJ200" s="23">
        <v>0</v>
      </c>
      <c r="AK200" s="23">
        <v>0</v>
      </c>
      <c r="AL200" s="20" t="str">
        <f>+VLOOKUP(K200,Seguimiento!$A:$J,7,FALSE)</f>
        <v>Continuamente se atienden las necesidades de mantenimiento,  denominados obras menores, que atienden mantenimientos preventivos, correctivos, urgencias y contingencias. También se ejecutan los mantenimientos de ascensores, poda, tala y rocería.</v>
      </c>
      <c r="AM200" s="20">
        <f t="shared" si="3"/>
        <v>0.4</v>
      </c>
      <c r="AN200" s="22">
        <v>1.1797958597076448E-2</v>
      </c>
      <c r="AO200" s="22">
        <v>0</v>
      </c>
      <c r="AP200" s="22">
        <v>0</v>
      </c>
      <c r="AQ200" s="41">
        <f>+VLOOKUP(K200,Seguimiento!$A:$J,9,FALSE)</f>
        <v>3.745852E-3</v>
      </c>
      <c r="AR200" s="40">
        <f>+VLOOKUP(K200,Seguimiento!$A:$J,10,FALSE)</f>
        <v>3</v>
      </c>
      <c r="AS200" s="20">
        <v>23.5</v>
      </c>
      <c r="AT200" s="40">
        <f>+VLOOKUP(K200,Seguimiento!$A:$J,4,FALSE)</f>
        <v>40</v>
      </c>
      <c r="AU200" s="22">
        <v>0</v>
      </c>
      <c r="AV200" s="22">
        <v>0</v>
      </c>
    </row>
    <row r="201" spans="1:48" x14ac:dyDescent="0.2">
      <c r="A201" s="20">
        <v>2</v>
      </c>
      <c r="B201" s="20" t="s">
        <v>331</v>
      </c>
      <c r="C201" s="20">
        <v>5</v>
      </c>
      <c r="D201" s="20" t="s">
        <v>493</v>
      </c>
      <c r="E201" s="20" t="s">
        <v>494</v>
      </c>
      <c r="F201" s="20"/>
      <c r="G201" s="20"/>
      <c r="H201" s="20"/>
      <c r="I201" s="20">
        <v>1</v>
      </c>
      <c r="J201" s="20" t="s">
        <v>1960</v>
      </c>
      <c r="K201" s="20" t="s">
        <v>495</v>
      </c>
      <c r="L201" s="20" t="s">
        <v>514</v>
      </c>
      <c r="M201" s="20" t="s">
        <v>44</v>
      </c>
      <c r="N201" s="20">
        <v>5.84</v>
      </c>
      <c r="O201" s="20">
        <v>2</v>
      </c>
      <c r="P201" s="20" t="s">
        <v>313</v>
      </c>
      <c r="Q201" s="19">
        <f>+VLOOKUP(K201,Responsables!$A:$C,3,TRUE)</f>
        <v>711</v>
      </c>
      <c r="R201" s="19" t="str">
        <f>+VLOOKUP(K201,Responsables!$A:$C,2,TRUE)</f>
        <v>Secretaría de Educación</v>
      </c>
      <c r="S201" s="20" t="s">
        <v>51</v>
      </c>
      <c r="T201" s="20" t="s">
        <v>356</v>
      </c>
      <c r="U201" s="20">
        <f>+VLOOKUP(K201,Programación!$A:$F,3,FALSE)</f>
        <v>5.84</v>
      </c>
      <c r="V201" s="20">
        <f>+VLOOKUP(K201,Programación!$A:$F,4,FALSE)</f>
        <v>4.33</v>
      </c>
      <c r="W201" s="20">
        <f>+VLOOKUP(K201,Programación!$A:$F,5,FALSE)</f>
        <v>3.08</v>
      </c>
      <c r="X201" s="20">
        <f>+VLOOKUP(K201,Programación!$A:$F,6,FALSE)</f>
        <v>2</v>
      </c>
      <c r="Y201" s="20">
        <v>5.84</v>
      </c>
      <c r="Z201" s="20">
        <f>+VLOOKUP(K201,Seguimiento!$A:$C,3,FALSE)</f>
        <v>5.84</v>
      </c>
      <c r="AA201" s="23">
        <v>0</v>
      </c>
      <c r="AB201" s="22">
        <v>0</v>
      </c>
      <c r="AC201" s="20">
        <v>0</v>
      </c>
      <c r="AD201" s="20">
        <f>+VLOOKUP(K201,Seguimiento!$A:$J,5,FALSE)</f>
        <v>0</v>
      </c>
      <c r="AE201" s="24">
        <v>0</v>
      </c>
      <c r="AF201" s="22">
        <v>0</v>
      </c>
      <c r="AG201" s="20">
        <v>1</v>
      </c>
      <c r="AH201" s="20">
        <f>+VLOOKUP(K201,Seguimiento!$A:$J,6,FALSE)</f>
        <v>0</v>
      </c>
      <c r="AI201" s="23">
        <v>0</v>
      </c>
      <c r="AJ201" s="23">
        <v>0</v>
      </c>
      <c r="AK201" s="23">
        <v>0</v>
      </c>
      <c r="AL201" s="20">
        <f>+VLOOKUP(K201,Seguimiento!$A:$J,7,FALSE)</f>
        <v>0</v>
      </c>
      <c r="AM201" s="20">
        <f t="shared" si="3"/>
        <v>0</v>
      </c>
      <c r="AN201" s="22">
        <v>0</v>
      </c>
      <c r="AO201" s="22">
        <v>0</v>
      </c>
      <c r="AP201" s="22">
        <v>0</v>
      </c>
      <c r="AQ201" s="41">
        <f>+VLOOKUP(K201,Seguimiento!$A:$J,9,FALSE)</f>
        <v>0</v>
      </c>
      <c r="AR201" s="40">
        <f>+VLOOKUP(K201,Seguimiento!$A:$J,10,FALSE)</f>
        <v>1</v>
      </c>
      <c r="AS201" s="20">
        <v>5.84</v>
      </c>
      <c r="AT201" s="40">
        <f>+VLOOKUP(K201,Seguimiento!$A:$J,4,FALSE)</f>
        <v>5.84</v>
      </c>
      <c r="AU201" s="22">
        <v>0</v>
      </c>
      <c r="AV201" s="22">
        <v>0</v>
      </c>
    </row>
    <row r="202" spans="1:48" x14ac:dyDescent="0.2">
      <c r="A202" s="20">
        <v>2</v>
      </c>
      <c r="B202" s="20" t="s">
        <v>331</v>
      </c>
      <c r="C202" s="20">
        <v>5</v>
      </c>
      <c r="D202" s="20" t="s">
        <v>493</v>
      </c>
      <c r="E202" s="20" t="s">
        <v>494</v>
      </c>
      <c r="F202" s="20">
        <v>1</v>
      </c>
      <c r="G202" s="20" t="s">
        <v>495</v>
      </c>
      <c r="H202" s="20" t="s">
        <v>496</v>
      </c>
      <c r="I202" s="20">
        <v>1</v>
      </c>
      <c r="J202" s="20" t="s">
        <v>1961</v>
      </c>
      <c r="K202" s="20" t="s">
        <v>511</v>
      </c>
      <c r="L202" s="20" t="s">
        <v>512</v>
      </c>
      <c r="M202" s="20" t="s">
        <v>44</v>
      </c>
      <c r="N202" s="20">
        <v>0</v>
      </c>
      <c r="O202" s="20">
        <v>8000</v>
      </c>
      <c r="P202" s="20" t="s">
        <v>69</v>
      </c>
      <c r="Q202" s="19">
        <f>+VLOOKUP(K202,Responsables!$A:$C,3,TRUE)</f>
        <v>915</v>
      </c>
      <c r="R202" s="19" t="str">
        <f>+VLOOKUP(K202,Responsables!$A:$C,2,TRUE)</f>
        <v>Sapiencia</v>
      </c>
      <c r="S202" s="20" t="s">
        <v>46</v>
      </c>
      <c r="T202" s="20" t="s">
        <v>47</v>
      </c>
      <c r="U202" s="20">
        <f>+VLOOKUP(K202,Programación!$A:$F,3,FALSE)</f>
        <v>0</v>
      </c>
      <c r="V202" s="20">
        <f>+VLOOKUP(K202,Programación!$A:$F,4,FALSE)</f>
        <v>2000</v>
      </c>
      <c r="W202" s="20">
        <f>+VLOOKUP(K202,Programación!$A:$F,5,FALSE)</f>
        <v>3000</v>
      </c>
      <c r="X202" s="20">
        <f>+VLOOKUP(K202,Programación!$A:$F,6,FALSE)</f>
        <v>3000</v>
      </c>
      <c r="Y202" s="20">
        <v>0</v>
      </c>
      <c r="Z202" s="20">
        <f>+VLOOKUP(K202,Seguimiento!$A:$C,3,FALSE)</f>
        <v>0</v>
      </c>
      <c r="AA202" s="23">
        <v>0</v>
      </c>
      <c r="AB202" s="22">
        <v>0</v>
      </c>
      <c r="AC202" s="20">
        <v>0</v>
      </c>
      <c r="AD202" s="20">
        <f>+VLOOKUP(K202,Seguimiento!$A:$J,5,FALSE)</f>
        <v>0</v>
      </c>
      <c r="AE202" s="22">
        <v>0</v>
      </c>
      <c r="AF202" s="22">
        <v>0</v>
      </c>
      <c r="AG202" s="20">
        <v>-1</v>
      </c>
      <c r="AH202" s="20">
        <f>+VLOOKUP(K202,Seguimiento!$A:$J,6,FALSE)</f>
        <v>0</v>
      </c>
      <c r="AI202" s="23">
        <v>0</v>
      </c>
      <c r="AJ202" s="23">
        <v>0</v>
      </c>
      <c r="AK202" s="23">
        <v>0</v>
      </c>
      <c r="AL202" s="20" t="str">
        <f>+VLOOKUP(K202,Seguimiento!$A:$J,7,FALSE)</f>
        <v>Teniendo en cuenta que la  infraestructura de la Ciudadela Universitaria Occidente no ha sido  entregada por la SEM a Sapiencia, no se tienen avances en este indicador.</v>
      </c>
      <c r="AM202" s="20">
        <f t="shared" si="3"/>
        <v>0</v>
      </c>
      <c r="AN202" s="22">
        <v>5.2349471789035502E-3</v>
      </c>
      <c r="AO202" s="22">
        <v>0</v>
      </c>
      <c r="AP202" s="22">
        <v>0</v>
      </c>
      <c r="AQ202" s="41">
        <f>+VLOOKUP(K202,Seguimiento!$A:$J,9,FALSE)</f>
        <v>0</v>
      </c>
      <c r="AR202" s="40">
        <f>+VLOOKUP(K202,Seguimiento!$A:$J,10,FALSE)</f>
        <v>1</v>
      </c>
      <c r="AS202" s="20">
        <v>0</v>
      </c>
      <c r="AT202" s="40">
        <f>+VLOOKUP(K202,Seguimiento!$A:$J,4,FALSE)</f>
        <v>0</v>
      </c>
      <c r="AU202" s="22">
        <v>0</v>
      </c>
      <c r="AV202" s="22">
        <v>0</v>
      </c>
    </row>
    <row r="203" spans="1:48" x14ac:dyDescent="0.2">
      <c r="A203" s="20">
        <v>2</v>
      </c>
      <c r="B203" s="20" t="s">
        <v>331</v>
      </c>
      <c r="C203" s="20">
        <v>6</v>
      </c>
      <c r="D203" s="20" t="s">
        <v>519</v>
      </c>
      <c r="E203" s="20" t="s">
        <v>520</v>
      </c>
      <c r="F203" s="20">
        <v>1</v>
      </c>
      <c r="G203" s="20" t="s">
        <v>521</v>
      </c>
      <c r="H203" s="20" t="s">
        <v>522</v>
      </c>
      <c r="I203" s="20">
        <v>7</v>
      </c>
      <c r="J203" s="20" t="s">
        <v>1961</v>
      </c>
      <c r="K203" s="20" t="s">
        <v>537</v>
      </c>
      <c r="L203" s="20" t="s">
        <v>538</v>
      </c>
      <c r="M203" s="20" t="s">
        <v>44</v>
      </c>
      <c r="N203" s="20">
        <v>0</v>
      </c>
      <c r="O203" s="20">
        <v>9</v>
      </c>
      <c r="P203" s="20" t="s">
        <v>374</v>
      </c>
      <c r="Q203" s="19">
        <f>+VLOOKUP(K203,Responsables!$A:$C,3,TRUE)</f>
        <v>953</v>
      </c>
      <c r="R203" s="19" t="str">
        <f>+VLOOKUP(K203,Responsables!$A:$C,2,TRUE)</f>
        <v>ITM, Colegio Mayor, Pascual Bravo</v>
      </c>
      <c r="S203" s="20" t="s">
        <v>46</v>
      </c>
      <c r="T203" s="20" t="s">
        <v>47</v>
      </c>
      <c r="U203" s="20">
        <f>+VLOOKUP(K203,Programación!$A:$F,3,FALSE)</f>
        <v>0</v>
      </c>
      <c r="V203" s="20">
        <f>+VLOOKUP(K203,Programación!$A:$F,4,FALSE)</f>
        <v>1</v>
      </c>
      <c r="W203" s="20">
        <f>+VLOOKUP(K203,Programación!$A:$F,5,FALSE)</f>
        <v>4</v>
      </c>
      <c r="X203" s="20">
        <f>+VLOOKUP(K203,Programación!$A:$F,6,FALSE)</f>
        <v>4</v>
      </c>
      <c r="Y203" s="20">
        <v>0</v>
      </c>
      <c r="Z203" s="20">
        <f>+VLOOKUP(K203,Seguimiento!$A:$C,3,FALSE)</f>
        <v>0</v>
      </c>
      <c r="AA203" s="23">
        <v>0</v>
      </c>
      <c r="AB203" s="22">
        <v>0</v>
      </c>
      <c r="AC203" s="20">
        <v>0</v>
      </c>
      <c r="AD203" s="20">
        <f>+VLOOKUP(K203,Seguimiento!$A:$J,5,FALSE)</f>
        <v>0</v>
      </c>
      <c r="AE203" s="22">
        <v>0</v>
      </c>
      <c r="AF203" s="22">
        <v>0</v>
      </c>
      <c r="AG203" s="20">
        <v>-1</v>
      </c>
      <c r="AH203" s="20">
        <f>+VLOOKUP(K203,Seguimiento!$A:$J,6,FALSE)</f>
        <v>0</v>
      </c>
      <c r="AI203" s="23">
        <v>0</v>
      </c>
      <c r="AJ203" s="23">
        <v>0</v>
      </c>
      <c r="AK203" s="23">
        <v>0</v>
      </c>
      <c r="AL203" s="20" t="str">
        <f>+VLOOKUP(K203,Seguimiento!$A:$J,7,FALSE)</f>
        <v>ITM: En procesos de acompañamiento con Minciencias para la creación de Spin off. CMA: Propuesta de Spin Off Bioteduk pendiente de formalización y registro. PB: Capacitación para creación y formalización de Spin Off ¡Bravo Lab!</v>
      </c>
      <c r="AM203" s="20">
        <f t="shared" si="3"/>
        <v>0</v>
      </c>
      <c r="AN203" s="22">
        <v>4.0152877071226501E-4</v>
      </c>
      <c r="AO203" s="22">
        <v>0</v>
      </c>
      <c r="AP203" s="22">
        <v>0</v>
      </c>
      <c r="AQ203" s="41">
        <f>+VLOOKUP(K203,Seguimiento!$A:$J,9,FALSE)</f>
        <v>0</v>
      </c>
      <c r="AR203" s="40">
        <f>+VLOOKUP(K203,Seguimiento!$A:$J,10,FALSE)</f>
        <v>1</v>
      </c>
      <c r="AS203" s="20">
        <v>0</v>
      </c>
      <c r="AT203" s="40">
        <f>+VLOOKUP(K203,Seguimiento!$A:$J,4,FALSE)</f>
        <v>0</v>
      </c>
      <c r="AU203" s="22">
        <v>0</v>
      </c>
      <c r="AV203" s="22">
        <v>0</v>
      </c>
    </row>
    <row r="204" spans="1:48" x14ac:dyDescent="0.2">
      <c r="A204" s="20">
        <v>2</v>
      </c>
      <c r="B204" s="20" t="s">
        <v>331</v>
      </c>
      <c r="C204" s="20">
        <v>6</v>
      </c>
      <c r="D204" s="20" t="s">
        <v>519</v>
      </c>
      <c r="E204" s="20" t="s">
        <v>520</v>
      </c>
      <c r="F204" s="20">
        <v>1</v>
      </c>
      <c r="G204" s="20" t="s">
        <v>521</v>
      </c>
      <c r="H204" s="20" t="s">
        <v>522</v>
      </c>
      <c r="I204" s="20">
        <v>2</v>
      </c>
      <c r="J204" s="20" t="s">
        <v>1961</v>
      </c>
      <c r="K204" s="20" t="s">
        <v>532</v>
      </c>
      <c r="L204" s="20" t="s">
        <v>533</v>
      </c>
      <c r="M204" s="20" t="s">
        <v>44</v>
      </c>
      <c r="N204" s="20">
        <v>2236</v>
      </c>
      <c r="O204" s="20">
        <v>3168</v>
      </c>
      <c r="P204" s="20" t="s">
        <v>374</v>
      </c>
      <c r="Q204" s="19">
        <f>+VLOOKUP(K204,Responsables!$A:$C,3,TRUE)</f>
        <v>953</v>
      </c>
      <c r="R204" s="19" t="str">
        <f>+VLOOKUP(K204,Responsables!$A:$C,2,TRUE)</f>
        <v>ITM, Colegio Mayor, Pascual Bravo</v>
      </c>
      <c r="S204" s="20" t="s">
        <v>51</v>
      </c>
      <c r="T204" s="20" t="s">
        <v>47</v>
      </c>
      <c r="U204" s="20">
        <f>+VLOOKUP(K204,Programación!$A:$F,3,FALSE)</f>
        <v>2339</v>
      </c>
      <c r="V204" s="20">
        <f>+VLOOKUP(K204,Programación!$A:$F,4,FALSE)</f>
        <v>2421</v>
      </c>
      <c r="W204" s="20">
        <f>+VLOOKUP(K204,Programación!$A:$F,5,FALSE)</f>
        <v>2841</v>
      </c>
      <c r="X204" s="20">
        <f>+VLOOKUP(K204,Programación!$A:$F,6,FALSE)</f>
        <v>3168</v>
      </c>
      <c r="Y204" s="20">
        <v>2396</v>
      </c>
      <c r="Z204" s="20">
        <v>-2</v>
      </c>
      <c r="AA204" s="23">
        <v>0</v>
      </c>
      <c r="AB204" s="22">
        <v>0</v>
      </c>
      <c r="AC204" s="20">
        <v>0.75631313131313105</v>
      </c>
      <c r="AD204" s="20">
        <f>+VLOOKUP(K204,Seguimiento!$A:$J,5,FALSE)</f>
        <v>0.75631313099999997</v>
      </c>
      <c r="AE204" s="22">
        <v>0</v>
      </c>
      <c r="AF204" s="22">
        <v>0</v>
      </c>
      <c r="AG204" s="20">
        <v>1.0243693886276199</v>
      </c>
      <c r="AH204" s="20">
        <v>-2</v>
      </c>
      <c r="AI204" s="23">
        <v>0</v>
      </c>
      <c r="AJ204" s="23">
        <v>0</v>
      </c>
      <c r="AK204" s="23">
        <v>0</v>
      </c>
      <c r="AL204" s="20" t="str">
        <f>+VLOOKUP(K204,Seguimiento!$A:$J,7,FALSE)</f>
        <v>El logro del indicador estará disponible toda vez que, culmine el proceso de cierre de semestre académico.</v>
      </c>
      <c r="AM204" s="20">
        <f t="shared" si="3"/>
        <v>0.75631313099999997</v>
      </c>
      <c r="AN204" s="22">
        <v>4.4665993657751714E-3</v>
      </c>
      <c r="AO204" s="22">
        <v>0</v>
      </c>
      <c r="AP204" s="22">
        <v>0</v>
      </c>
      <c r="AQ204" s="41">
        <f>+VLOOKUP(K204,Seguimiento!$A:$J,9,FALSE)</f>
        <v>3.3781480000000001E-3</v>
      </c>
      <c r="AR204" s="40">
        <f>+VLOOKUP(K204,Seguimiento!$A:$J,10,FALSE)</f>
        <v>3</v>
      </c>
      <c r="AS204" s="20">
        <v>2396</v>
      </c>
      <c r="AT204" s="40">
        <f>+VLOOKUP(K204,Seguimiento!$A:$J,4,FALSE)</f>
        <v>2396</v>
      </c>
      <c r="AU204" s="22">
        <v>0</v>
      </c>
      <c r="AV204" s="22">
        <v>0</v>
      </c>
    </row>
    <row r="205" spans="1:48" x14ac:dyDescent="0.2">
      <c r="A205" s="20">
        <v>2</v>
      </c>
      <c r="B205" s="20" t="s">
        <v>331</v>
      </c>
      <c r="C205" s="20">
        <v>6</v>
      </c>
      <c r="D205" s="20" t="s">
        <v>519</v>
      </c>
      <c r="E205" s="20" t="s">
        <v>520</v>
      </c>
      <c r="F205" s="20"/>
      <c r="G205" s="20"/>
      <c r="H205" s="20"/>
      <c r="I205" s="20">
        <v>1</v>
      </c>
      <c r="J205" s="20" t="s">
        <v>1960</v>
      </c>
      <c r="K205" s="20" t="s">
        <v>521</v>
      </c>
      <c r="L205" s="20" t="s">
        <v>534</v>
      </c>
      <c r="M205" s="20" t="s">
        <v>44</v>
      </c>
      <c r="N205" s="20">
        <v>21</v>
      </c>
      <c r="O205" s="20">
        <v>24</v>
      </c>
      <c r="P205" s="20" t="s">
        <v>374</v>
      </c>
      <c r="Q205" s="19">
        <f>+VLOOKUP(K205,Responsables!$A:$C,3,TRUE)</f>
        <v>953</v>
      </c>
      <c r="R205" s="19" t="str">
        <f>+VLOOKUP(K205,Responsables!$A:$C,2,TRUE)</f>
        <v>ITM, Colegio Mayor, Pascual Bravo</v>
      </c>
      <c r="S205" s="20" t="s">
        <v>51</v>
      </c>
      <c r="T205" s="20" t="s">
        <v>47</v>
      </c>
      <c r="U205" s="20">
        <f>+VLOOKUP(K205,Programación!$A:$F,3,FALSE)</f>
        <v>21</v>
      </c>
      <c r="V205" s="20">
        <f>+VLOOKUP(K205,Programación!$A:$F,4,FALSE)</f>
        <v>21</v>
      </c>
      <c r="W205" s="20">
        <f>+VLOOKUP(K205,Programación!$A:$F,5,FALSE)</f>
        <v>21</v>
      </c>
      <c r="X205" s="20">
        <f>+VLOOKUP(K205,Programación!$A:$F,6,FALSE)</f>
        <v>24</v>
      </c>
      <c r="Y205" s="20">
        <v>21</v>
      </c>
      <c r="Z205" s="20">
        <f>+VLOOKUP(K205,Seguimiento!$A:$C,3,FALSE)</f>
        <v>21</v>
      </c>
      <c r="AA205" s="23">
        <v>0</v>
      </c>
      <c r="AB205" s="22">
        <v>0</v>
      </c>
      <c r="AC205" s="20">
        <v>0.875</v>
      </c>
      <c r="AD205" s="20">
        <f>+VLOOKUP(K205,Seguimiento!$A:$J,5,FALSE)</f>
        <v>0.875</v>
      </c>
      <c r="AE205" s="24">
        <v>0</v>
      </c>
      <c r="AF205" s="22">
        <v>0</v>
      </c>
      <c r="AG205" s="20">
        <v>1</v>
      </c>
      <c r="AH205" s="20">
        <f>+VLOOKUP(K205,Seguimiento!$A:$J,6,FALSE)</f>
        <v>1</v>
      </c>
      <c r="AI205" s="23">
        <v>0</v>
      </c>
      <c r="AJ205" s="23">
        <v>0</v>
      </c>
      <c r="AK205" s="23">
        <v>0</v>
      </c>
      <c r="AL205" s="20" t="str">
        <f>+VLOOKUP(K205,Seguimiento!$A:$J,7,FALSE)</f>
        <v>ITM:12 CMA:4 PB:5</v>
      </c>
      <c r="AM205" s="20">
        <f t="shared" si="3"/>
        <v>0.875</v>
      </c>
      <c r="AN205" s="22">
        <v>0</v>
      </c>
      <c r="AO205" s="22">
        <v>0</v>
      </c>
      <c r="AP205" s="22">
        <v>0</v>
      </c>
      <c r="AQ205" s="41">
        <f>+VLOOKUP(K205,Seguimiento!$A:$J,9,FALSE)</f>
        <v>0</v>
      </c>
      <c r="AR205" s="40">
        <f>+VLOOKUP(K205,Seguimiento!$A:$J,10,FALSE)</f>
        <v>3</v>
      </c>
      <c r="AS205" s="20">
        <v>21</v>
      </c>
      <c r="AT205" s="40">
        <f>+VLOOKUP(K205,Seguimiento!$A:$J,4,FALSE)</f>
        <v>21</v>
      </c>
      <c r="AU205" s="22">
        <v>0</v>
      </c>
      <c r="AV205" s="22">
        <v>0</v>
      </c>
    </row>
    <row r="206" spans="1:48" x14ac:dyDescent="0.2">
      <c r="A206" s="20">
        <v>2</v>
      </c>
      <c r="B206" s="20" t="s">
        <v>331</v>
      </c>
      <c r="C206" s="20">
        <v>6</v>
      </c>
      <c r="D206" s="20" t="s">
        <v>519</v>
      </c>
      <c r="E206" s="20" t="s">
        <v>520</v>
      </c>
      <c r="F206" s="20">
        <v>1</v>
      </c>
      <c r="G206" s="20" t="s">
        <v>521</v>
      </c>
      <c r="H206" s="20" t="s">
        <v>522</v>
      </c>
      <c r="I206" s="20">
        <v>3</v>
      </c>
      <c r="J206" s="20" t="s">
        <v>1961</v>
      </c>
      <c r="K206" s="20" t="s">
        <v>530</v>
      </c>
      <c r="L206" s="20" t="s">
        <v>531</v>
      </c>
      <c r="M206" s="20" t="s">
        <v>44</v>
      </c>
      <c r="N206" s="20">
        <v>592</v>
      </c>
      <c r="O206" s="20">
        <v>695</v>
      </c>
      <c r="P206" s="20" t="s">
        <v>374</v>
      </c>
      <c r="Q206" s="19">
        <f>+VLOOKUP(K206,Responsables!$A:$C,3,TRUE)</f>
        <v>953</v>
      </c>
      <c r="R206" s="19" t="str">
        <f>+VLOOKUP(K206,Responsables!$A:$C,2,TRUE)</f>
        <v>ITM, Colegio Mayor, Pascual Bravo</v>
      </c>
      <c r="S206" s="20" t="s">
        <v>46</v>
      </c>
      <c r="T206" s="20" t="s">
        <v>47</v>
      </c>
      <c r="U206" s="20">
        <f>+VLOOKUP(K206,Programación!$A:$F,3,FALSE)</f>
        <v>120</v>
      </c>
      <c r="V206" s="20">
        <f>+VLOOKUP(K206,Programación!$A:$F,4,FALSE)</f>
        <v>180</v>
      </c>
      <c r="W206" s="20">
        <f>+VLOOKUP(K206,Programación!$A:$F,5,FALSE)</f>
        <v>195</v>
      </c>
      <c r="X206" s="20">
        <f>+VLOOKUP(K206,Programación!$A:$F,6,FALSE)</f>
        <v>200</v>
      </c>
      <c r="Y206" s="20">
        <v>242</v>
      </c>
      <c r="Z206" s="20">
        <f>+VLOOKUP(K206,Seguimiento!$A:$C,3,FALSE)</f>
        <v>73</v>
      </c>
      <c r="AA206" s="23">
        <v>0</v>
      </c>
      <c r="AB206" s="22">
        <v>0</v>
      </c>
      <c r="AC206" s="20">
        <v>0.34820143884892102</v>
      </c>
      <c r="AD206" s="20">
        <f>+VLOOKUP(K206,Seguimiento!$A:$J,5,FALSE)</f>
        <v>0.45323741000000001</v>
      </c>
      <c r="AE206" s="22">
        <v>0</v>
      </c>
      <c r="AF206" s="22">
        <v>0</v>
      </c>
      <c r="AG206" s="20">
        <v>2.0166666666666702</v>
      </c>
      <c r="AH206" s="20">
        <f>+VLOOKUP(K206,Seguimiento!$A:$J,6,FALSE)</f>
        <v>0.40555555599999998</v>
      </c>
      <c r="AI206" s="23">
        <v>0</v>
      </c>
      <c r="AJ206" s="23">
        <v>0</v>
      </c>
      <c r="AK206" s="23">
        <v>0</v>
      </c>
      <c r="AL206" s="20" t="str">
        <f>+VLOOKUP(K206,Seguimiento!$A:$J,7,FALSE)</f>
        <v>ITM:71 CMA:2</v>
      </c>
      <c r="AM206" s="20">
        <f t="shared" si="3"/>
        <v>0.45323741000000001</v>
      </c>
      <c r="AN206" s="22">
        <v>4.146769941468135E-3</v>
      </c>
      <c r="AO206" s="22">
        <v>0</v>
      </c>
      <c r="AP206" s="22">
        <v>0</v>
      </c>
      <c r="AQ206" s="41">
        <f>+VLOOKUP(K206,Seguimiento!$A:$J,9,FALSE)</f>
        <v>1.688541E-3</v>
      </c>
      <c r="AR206" s="40">
        <f>+VLOOKUP(K206,Seguimiento!$A:$J,10,FALSE)</f>
        <v>3</v>
      </c>
      <c r="AS206" s="20">
        <v>242</v>
      </c>
      <c r="AT206" s="40">
        <f>+VLOOKUP(K206,Seguimiento!$A:$J,4,FALSE)</f>
        <v>315</v>
      </c>
      <c r="AU206" s="22">
        <v>0</v>
      </c>
      <c r="AV206" s="22">
        <v>0</v>
      </c>
    </row>
    <row r="207" spans="1:48" x14ac:dyDescent="0.2">
      <c r="A207" s="20">
        <v>2</v>
      </c>
      <c r="B207" s="20" t="s">
        <v>331</v>
      </c>
      <c r="C207" s="20">
        <v>6</v>
      </c>
      <c r="D207" s="20" t="s">
        <v>519</v>
      </c>
      <c r="E207" s="20" t="s">
        <v>520</v>
      </c>
      <c r="F207" s="20">
        <v>1</v>
      </c>
      <c r="G207" s="20" t="s">
        <v>521</v>
      </c>
      <c r="H207" s="20" t="s">
        <v>522</v>
      </c>
      <c r="I207" s="20">
        <v>5</v>
      </c>
      <c r="J207" s="20" t="s">
        <v>1961</v>
      </c>
      <c r="K207" s="20" t="s">
        <v>523</v>
      </c>
      <c r="L207" s="20" t="s">
        <v>524</v>
      </c>
      <c r="M207" s="20" t="s">
        <v>44</v>
      </c>
      <c r="N207" s="20">
        <v>56</v>
      </c>
      <c r="O207" s="20">
        <v>70</v>
      </c>
      <c r="P207" s="20" t="s">
        <v>69</v>
      </c>
      <c r="Q207" s="19">
        <f>+VLOOKUP(K207,Responsables!$A:$C,3,TRUE)</f>
        <v>915</v>
      </c>
      <c r="R207" s="19" t="str">
        <f>+VLOOKUP(K207,Responsables!$A:$C,2,TRUE)</f>
        <v>Sapiencia</v>
      </c>
      <c r="S207" s="20" t="s">
        <v>46</v>
      </c>
      <c r="T207" s="20" t="s">
        <v>47</v>
      </c>
      <c r="U207" s="20">
        <f>+VLOOKUP(K207,Programación!$A:$F,3,FALSE)</f>
        <v>13</v>
      </c>
      <c r="V207" s="20">
        <f>+VLOOKUP(K207,Programación!$A:$F,4,FALSE)</f>
        <v>19</v>
      </c>
      <c r="W207" s="20">
        <f>+VLOOKUP(K207,Programación!$A:$F,5,FALSE)</f>
        <v>19</v>
      </c>
      <c r="X207" s="20">
        <f>+VLOOKUP(K207,Programación!$A:$F,6,FALSE)</f>
        <v>19</v>
      </c>
      <c r="Y207" s="20">
        <v>33</v>
      </c>
      <c r="Z207" s="20">
        <f>+VLOOKUP(K207,Seguimiento!$A:$C,3,FALSE)</f>
        <v>0</v>
      </c>
      <c r="AA207" s="23">
        <v>0</v>
      </c>
      <c r="AB207" s="22">
        <v>0</v>
      </c>
      <c r="AC207" s="20">
        <v>0.47142857142857097</v>
      </c>
      <c r="AD207" s="20">
        <f>+VLOOKUP(K207,Seguimiento!$A:$J,5,FALSE)</f>
        <v>0.47142857100000002</v>
      </c>
      <c r="AE207" s="22">
        <v>0</v>
      </c>
      <c r="AF207" s="22">
        <v>0</v>
      </c>
      <c r="AG207" s="20">
        <v>2.5384615384615401</v>
      </c>
      <c r="AH207" s="20">
        <f>+VLOOKUP(K207,Seguimiento!$A:$J,6,FALSE)</f>
        <v>0</v>
      </c>
      <c r="AI207" s="23">
        <v>0</v>
      </c>
      <c r="AJ207" s="23">
        <v>0</v>
      </c>
      <c r="AK207" s="23">
        <v>0</v>
      </c>
      <c r="AL207" s="20" t="str">
        <f>+VLOOKUP(K207,Seguimiento!$A:$J,7,FALSE)</f>
        <v>Para el periodo aún no se registran proyectos apoyados, este proceso está en la evaluación y/o articulación para financiar proyectos de las IES adscritas al Municipio de Medellín.</v>
      </c>
      <c r="AM207" s="20">
        <f t="shared" si="3"/>
        <v>0.47142857100000002</v>
      </c>
      <c r="AN207" s="22">
        <v>4.2634848198139542E-3</v>
      </c>
      <c r="AO207" s="22">
        <v>0</v>
      </c>
      <c r="AP207" s="22">
        <v>0</v>
      </c>
      <c r="AQ207" s="41">
        <f>+VLOOKUP(K207,Seguimiento!$A:$J,9,FALSE)</f>
        <v>2.0099290000000001E-3</v>
      </c>
      <c r="AR207" s="40">
        <f>+VLOOKUP(K207,Seguimiento!$A:$J,10,FALSE)</f>
        <v>3</v>
      </c>
      <c r="AS207" s="20">
        <v>33</v>
      </c>
      <c r="AT207" s="40">
        <f>+VLOOKUP(K207,Seguimiento!$A:$J,4,FALSE)</f>
        <v>33</v>
      </c>
      <c r="AU207" s="22">
        <v>0</v>
      </c>
      <c r="AV207" s="22">
        <v>0</v>
      </c>
    </row>
    <row r="208" spans="1:48" x14ac:dyDescent="0.2">
      <c r="A208" s="20">
        <v>2</v>
      </c>
      <c r="B208" s="20" t="s">
        <v>331</v>
      </c>
      <c r="C208" s="20">
        <v>6</v>
      </c>
      <c r="D208" s="20" t="s">
        <v>519</v>
      </c>
      <c r="E208" s="20" t="s">
        <v>520</v>
      </c>
      <c r="F208" s="20">
        <v>1</v>
      </c>
      <c r="G208" s="20" t="s">
        <v>521</v>
      </c>
      <c r="H208" s="20" t="s">
        <v>522</v>
      </c>
      <c r="I208" s="20">
        <v>4</v>
      </c>
      <c r="J208" s="20" t="s">
        <v>1961</v>
      </c>
      <c r="K208" s="20" t="s">
        <v>528</v>
      </c>
      <c r="L208" s="20" t="s">
        <v>529</v>
      </c>
      <c r="M208" s="20" t="s">
        <v>44</v>
      </c>
      <c r="N208" s="20">
        <v>7</v>
      </c>
      <c r="O208" s="20">
        <v>10</v>
      </c>
      <c r="P208" s="20" t="s">
        <v>374</v>
      </c>
      <c r="Q208" s="19">
        <f>+VLOOKUP(K208,Responsables!$A:$C,3,TRUE)</f>
        <v>953</v>
      </c>
      <c r="R208" s="19" t="str">
        <f>+VLOOKUP(K208,Responsables!$A:$C,2,TRUE)</f>
        <v>ITM, Colegio Mayor, Pascual Bravo</v>
      </c>
      <c r="S208" s="20" t="s">
        <v>46</v>
      </c>
      <c r="T208" s="20" t="s">
        <v>47</v>
      </c>
      <c r="U208" s="20">
        <f>+VLOOKUP(K208,Programación!$A:$F,3,FALSE)</f>
        <v>2</v>
      </c>
      <c r="V208" s="20">
        <f>+VLOOKUP(K208,Programación!$A:$F,4,FALSE)</f>
        <v>1</v>
      </c>
      <c r="W208" s="20">
        <f>+VLOOKUP(K208,Programación!$A:$F,5,FALSE)</f>
        <v>0</v>
      </c>
      <c r="X208" s="20">
        <f>+VLOOKUP(K208,Programación!$A:$F,6,FALSE)</f>
        <v>7</v>
      </c>
      <c r="Y208" s="20">
        <v>2</v>
      </c>
      <c r="Z208" s="20">
        <f>+VLOOKUP(K208,Seguimiento!$A:$C,3,FALSE)</f>
        <v>1</v>
      </c>
      <c r="AA208" s="23">
        <v>0</v>
      </c>
      <c r="AB208" s="22">
        <v>0</v>
      </c>
      <c r="AC208" s="20">
        <v>0.2</v>
      </c>
      <c r="AD208" s="20">
        <f>+VLOOKUP(K208,Seguimiento!$A:$J,5,FALSE)</f>
        <v>0.3</v>
      </c>
      <c r="AE208" s="22">
        <v>0</v>
      </c>
      <c r="AF208" s="22">
        <v>0</v>
      </c>
      <c r="AG208" s="20">
        <v>1</v>
      </c>
      <c r="AH208" s="20">
        <f>+VLOOKUP(K208,Seguimiento!$A:$J,6,FALSE)</f>
        <v>1</v>
      </c>
      <c r="AI208" s="23">
        <v>0</v>
      </c>
      <c r="AJ208" s="23">
        <v>0</v>
      </c>
      <c r="AK208" s="23">
        <v>0</v>
      </c>
      <c r="AL208" s="20" t="str">
        <f>+VLOOKUP(K208,Seguimiento!$A:$J,7,FALSE)</f>
        <v>CMA: Fue concedida patente de invención mediante la Resolución N° 3539 del 3 de febrero de 2021 por parte de la SIC, para el "BLOQUE IMPERMEABLE DE ASFALTO RECICLADO COMPRIMIDO".</v>
      </c>
      <c r="AM208" s="20">
        <f t="shared" si="3"/>
        <v>0.3</v>
      </c>
      <c r="AN208" s="22">
        <v>4.4665993657751714E-3</v>
      </c>
      <c r="AO208" s="22">
        <v>0</v>
      </c>
      <c r="AP208" s="22">
        <v>0</v>
      </c>
      <c r="AQ208" s="41">
        <f>+VLOOKUP(K208,Seguimiento!$A:$J,9,FALSE)</f>
        <v>1.3399799999999999E-3</v>
      </c>
      <c r="AR208" s="40">
        <f>+VLOOKUP(K208,Seguimiento!$A:$J,10,FALSE)</f>
        <v>2</v>
      </c>
      <c r="AS208" s="20">
        <v>2</v>
      </c>
      <c r="AT208" s="40">
        <f>+VLOOKUP(K208,Seguimiento!$A:$J,4,FALSE)</f>
        <v>3</v>
      </c>
      <c r="AU208" s="22">
        <v>0</v>
      </c>
      <c r="AV208" s="22">
        <v>0</v>
      </c>
    </row>
    <row r="209" spans="1:48" x14ac:dyDescent="0.2">
      <c r="A209" s="20">
        <v>2</v>
      </c>
      <c r="B209" s="20" t="s">
        <v>331</v>
      </c>
      <c r="C209" s="20">
        <v>6</v>
      </c>
      <c r="D209" s="20" t="s">
        <v>519</v>
      </c>
      <c r="E209" s="20" t="s">
        <v>520</v>
      </c>
      <c r="F209" s="20">
        <v>1</v>
      </c>
      <c r="G209" s="20" t="s">
        <v>521</v>
      </c>
      <c r="H209" s="20" t="s">
        <v>522</v>
      </c>
      <c r="I209" s="20">
        <v>6</v>
      </c>
      <c r="J209" s="20" t="s">
        <v>1961</v>
      </c>
      <c r="K209" s="20" t="s">
        <v>525</v>
      </c>
      <c r="L209" s="20" t="s">
        <v>526</v>
      </c>
      <c r="M209" s="20" t="s">
        <v>44</v>
      </c>
      <c r="N209" s="20">
        <v>-1</v>
      </c>
      <c r="O209" s="20">
        <v>3720</v>
      </c>
      <c r="P209" s="20" t="s">
        <v>527</v>
      </c>
      <c r="Q209" s="19">
        <f>+VLOOKUP(K209,Responsables!$A:$C,3,TRUE)</f>
        <v>911</v>
      </c>
      <c r="R209" s="19" t="str">
        <f>+VLOOKUP(K209,Responsables!$A:$C,2,TRUE)</f>
        <v>Pascual Bravo</v>
      </c>
      <c r="S209" s="20" t="s">
        <v>46</v>
      </c>
      <c r="T209" s="20" t="s">
        <v>47</v>
      </c>
      <c r="U209" s="20">
        <f>+VLOOKUP(K209,Programación!$A:$F,3,FALSE)</f>
        <v>0</v>
      </c>
      <c r="V209" s="20">
        <f>+VLOOKUP(K209,Programación!$A:$F,4,FALSE)</f>
        <v>0</v>
      </c>
      <c r="W209" s="20">
        <f>+VLOOKUP(K209,Programación!$A:$F,5,FALSE)</f>
        <v>3720</v>
      </c>
      <c r="X209" s="20">
        <f>+VLOOKUP(K209,Programación!$A:$F,6,FALSE)</f>
        <v>0</v>
      </c>
      <c r="Y209" s="20">
        <v>-1</v>
      </c>
      <c r="Z209" s="20">
        <v>-1</v>
      </c>
      <c r="AA209" s="23">
        <v>0</v>
      </c>
      <c r="AB209" s="22">
        <v>0</v>
      </c>
      <c r="AC209" s="20">
        <v>-1</v>
      </c>
      <c r="AD209" s="20">
        <f>+VLOOKUP(K209,Seguimiento!$A:$J,5,FALSE)</f>
        <v>0</v>
      </c>
      <c r="AE209" s="22">
        <v>0</v>
      </c>
      <c r="AF209" s="22">
        <v>0</v>
      </c>
      <c r="AG209" s="20">
        <v>-1</v>
      </c>
      <c r="AH209" s="20">
        <v>-1</v>
      </c>
      <c r="AI209" s="23">
        <v>0</v>
      </c>
      <c r="AJ209" s="23">
        <v>0</v>
      </c>
      <c r="AK209" s="23">
        <v>0</v>
      </c>
      <c r="AL209" s="20">
        <f>+VLOOKUP(K209,Seguimiento!$A:$J,7,FALSE)</f>
        <v>0</v>
      </c>
      <c r="AM209" s="20">
        <f t="shared" si="3"/>
        <v>0</v>
      </c>
      <c r="AN209" s="22">
        <v>4.1127388586995365E-4</v>
      </c>
      <c r="AO209" s="22">
        <v>0</v>
      </c>
      <c r="AP209" s="22">
        <v>0</v>
      </c>
      <c r="AQ209" s="41">
        <f>+VLOOKUP(K209,Seguimiento!$A:$J,9,FALSE)</f>
        <v>0</v>
      </c>
      <c r="AR209" s="40">
        <f>+VLOOKUP(K209,Seguimiento!$A:$J,10,FALSE)</f>
        <v>0</v>
      </c>
      <c r="AS209" s="20">
        <v>-1</v>
      </c>
      <c r="AT209" s="40">
        <f>+VLOOKUP(K209,Seguimiento!$A:$J,4,FALSE)</f>
        <v>-1</v>
      </c>
      <c r="AU209" s="22">
        <v>0</v>
      </c>
      <c r="AV209" s="22">
        <v>0</v>
      </c>
    </row>
    <row r="210" spans="1:48" x14ac:dyDescent="0.2">
      <c r="A210" s="20">
        <v>2</v>
      </c>
      <c r="B210" s="20" t="s">
        <v>331</v>
      </c>
      <c r="C210" s="20">
        <v>6</v>
      </c>
      <c r="D210" s="20" t="s">
        <v>519</v>
      </c>
      <c r="E210" s="20" t="s">
        <v>520</v>
      </c>
      <c r="F210" s="20">
        <v>1</v>
      </c>
      <c r="G210" s="20" t="s">
        <v>521</v>
      </c>
      <c r="H210" s="20" t="s">
        <v>522</v>
      </c>
      <c r="I210" s="20">
        <v>1</v>
      </c>
      <c r="J210" s="20" t="s">
        <v>1961</v>
      </c>
      <c r="K210" s="20" t="s">
        <v>535</v>
      </c>
      <c r="L210" s="20" t="s">
        <v>536</v>
      </c>
      <c r="M210" s="20" t="s">
        <v>44</v>
      </c>
      <c r="N210" s="20">
        <v>124</v>
      </c>
      <c r="O210" s="20">
        <v>145</v>
      </c>
      <c r="P210" s="20" t="s">
        <v>374</v>
      </c>
      <c r="Q210" s="19">
        <f>+VLOOKUP(K210,Responsables!$A:$C,3,TRUE)</f>
        <v>953</v>
      </c>
      <c r="R210" s="19" t="str">
        <f>+VLOOKUP(K210,Responsables!$A:$C,2,TRUE)</f>
        <v>ITM, Colegio Mayor, Pascual Bravo</v>
      </c>
      <c r="S210" s="20" t="s">
        <v>51</v>
      </c>
      <c r="T210" s="20" t="s">
        <v>47</v>
      </c>
      <c r="U210" s="20">
        <f>+VLOOKUP(K210,Programación!$A:$F,3,FALSE)</f>
        <v>127</v>
      </c>
      <c r="V210" s="20">
        <f>+VLOOKUP(K210,Programación!$A:$F,4,FALSE)</f>
        <v>128</v>
      </c>
      <c r="W210" s="20">
        <f>+VLOOKUP(K210,Programación!$A:$F,5,FALSE)</f>
        <v>136</v>
      </c>
      <c r="X210" s="20">
        <f>+VLOOKUP(K210,Programación!$A:$F,6,FALSE)</f>
        <v>145</v>
      </c>
      <c r="Y210" s="20">
        <v>120</v>
      </c>
      <c r="Z210" s="20">
        <f>+VLOOKUP(K210,Seguimiento!$A:$C,3,FALSE)</f>
        <v>130</v>
      </c>
      <c r="AA210" s="23">
        <v>0</v>
      </c>
      <c r="AB210" s="22">
        <v>0</v>
      </c>
      <c r="AC210" s="20">
        <v>0.82758620689655205</v>
      </c>
      <c r="AD210" s="20">
        <f>+VLOOKUP(K210,Seguimiento!$A:$J,5,FALSE)</f>
        <v>0.89655172400000005</v>
      </c>
      <c r="AE210" s="22">
        <v>0</v>
      </c>
      <c r="AF210" s="22">
        <v>0</v>
      </c>
      <c r="AG210" s="20">
        <v>0.94488188976377996</v>
      </c>
      <c r="AH210" s="20">
        <f>+VLOOKUP(K210,Seguimiento!$A:$J,6,FALSE)</f>
        <v>1.015625</v>
      </c>
      <c r="AI210" s="23">
        <v>0</v>
      </c>
      <c r="AJ210" s="23">
        <v>0</v>
      </c>
      <c r="AK210" s="23">
        <v>0</v>
      </c>
      <c r="AL210" s="20" t="str">
        <f>+VLOOKUP(K210,Seguimiento!$A:$J,7,FALSE)</f>
        <v>ITM:84 CMA:27 PB:19</v>
      </c>
      <c r="AM210" s="20">
        <f t="shared" si="3"/>
        <v>0.89655172400000005</v>
      </c>
      <c r="AN210" s="22">
        <v>4.4665993657751714E-3</v>
      </c>
      <c r="AO210" s="22">
        <v>0</v>
      </c>
      <c r="AP210" s="22">
        <v>0</v>
      </c>
      <c r="AQ210" s="41">
        <f>+VLOOKUP(K210,Seguimiento!$A:$J,9,FALSE)</f>
        <v>3.6348880000000002E-3</v>
      </c>
      <c r="AR210" s="40">
        <f>+VLOOKUP(K210,Seguimiento!$A:$J,10,FALSE)</f>
        <v>3</v>
      </c>
      <c r="AS210" s="20">
        <v>120</v>
      </c>
      <c r="AT210" s="40">
        <f>+VLOOKUP(K210,Seguimiento!$A:$J,4,FALSE)</f>
        <v>130</v>
      </c>
      <c r="AU210" s="22">
        <v>0</v>
      </c>
      <c r="AV210" s="22">
        <v>0</v>
      </c>
    </row>
    <row r="211" spans="1:48" x14ac:dyDescent="0.2">
      <c r="A211" s="20">
        <v>2</v>
      </c>
      <c r="B211" s="20" t="s">
        <v>331</v>
      </c>
      <c r="C211" s="20">
        <v>7</v>
      </c>
      <c r="D211" s="20" t="s">
        <v>539</v>
      </c>
      <c r="E211" s="20" t="s">
        <v>540</v>
      </c>
      <c r="F211" s="20">
        <v>1</v>
      </c>
      <c r="G211" s="20" t="s">
        <v>584</v>
      </c>
      <c r="H211" s="20" t="s">
        <v>587</v>
      </c>
      <c r="I211" s="20">
        <v>3</v>
      </c>
      <c r="J211" s="20" t="s">
        <v>1961</v>
      </c>
      <c r="K211" s="20" t="s">
        <v>592</v>
      </c>
      <c r="L211" s="20" t="s">
        <v>593</v>
      </c>
      <c r="M211" s="20" t="s">
        <v>44</v>
      </c>
      <c r="N211" s="20">
        <v>1</v>
      </c>
      <c r="O211" s="20">
        <v>1</v>
      </c>
      <c r="P211" s="20" t="s">
        <v>100</v>
      </c>
      <c r="Q211" s="19">
        <f>+VLOOKUP(K211,Responsables!$A:$C,3,TRUE)</f>
        <v>713</v>
      </c>
      <c r="R211" s="19" t="str">
        <f>+VLOOKUP(K211,Responsables!$A:$C,2,TRUE)</f>
        <v>Secretaría de Cultura Ciudadana</v>
      </c>
      <c r="S211" s="20" t="s">
        <v>70</v>
      </c>
      <c r="T211" s="20" t="s">
        <v>47</v>
      </c>
      <c r="U211" s="20">
        <f>+VLOOKUP(K211,Programación!$A:$F,3,FALSE)</f>
        <v>1</v>
      </c>
      <c r="V211" s="20">
        <f>+VLOOKUP(K211,Programación!$A:$F,4,FALSE)</f>
        <v>1</v>
      </c>
      <c r="W211" s="20">
        <f>+VLOOKUP(K211,Programación!$A:$F,5,FALSE)</f>
        <v>1</v>
      </c>
      <c r="X211" s="20">
        <f>+VLOOKUP(K211,Programación!$A:$F,6,FALSE)</f>
        <v>1</v>
      </c>
      <c r="Y211" s="20">
        <v>1</v>
      </c>
      <c r="Z211" s="20">
        <f>+VLOOKUP(K211,Seguimiento!$A:$C,3,FALSE)</f>
        <v>1</v>
      </c>
      <c r="AA211" s="23">
        <v>0</v>
      </c>
      <c r="AB211" s="22">
        <v>0</v>
      </c>
      <c r="AC211" s="20">
        <v>0.25</v>
      </c>
      <c r="AD211" s="20">
        <f>+VLOOKUP(K211,Seguimiento!$A:$J,5,FALSE)</f>
        <v>0.375</v>
      </c>
      <c r="AE211" s="22">
        <v>0</v>
      </c>
      <c r="AF211" s="22">
        <v>0</v>
      </c>
      <c r="AG211" s="20">
        <v>1</v>
      </c>
      <c r="AH211" s="20">
        <f>+VLOOKUP(K211,Seguimiento!$A:$J,6,FALSE)</f>
        <v>0.5</v>
      </c>
      <c r="AI211" s="23">
        <v>0</v>
      </c>
      <c r="AJ211" s="23">
        <v>0</v>
      </c>
      <c r="AK211" s="23">
        <v>0</v>
      </c>
      <c r="AL211" s="20">
        <f>+VLOOKUP(K211,Seguimiento!$A:$J,7,FALSE)</f>
        <v>0</v>
      </c>
      <c r="AM211" s="20">
        <f t="shared" si="3"/>
        <v>0.375</v>
      </c>
      <c r="AN211" s="22">
        <v>8.3940021925917225E-4</v>
      </c>
      <c r="AO211" s="22">
        <v>0</v>
      </c>
      <c r="AP211" s="22">
        <v>0</v>
      </c>
      <c r="AQ211" s="41">
        <f>+VLOOKUP(K211,Seguimiento!$A:$J,9,FALSE)</f>
        <v>2.6231300000000002E-4</v>
      </c>
      <c r="AR211" s="40">
        <f>+VLOOKUP(K211,Seguimiento!$A:$J,10,FALSE)</f>
        <v>3</v>
      </c>
      <c r="AS211" s="20">
        <v>1</v>
      </c>
      <c r="AT211" s="40">
        <f>+VLOOKUP(K211,Seguimiento!$A:$J,4,FALSE)</f>
        <v>1</v>
      </c>
      <c r="AU211" s="22">
        <v>0</v>
      </c>
      <c r="AV211" s="22">
        <v>0</v>
      </c>
    </row>
    <row r="212" spans="1:48" x14ac:dyDescent="0.2">
      <c r="A212" s="20">
        <v>2</v>
      </c>
      <c r="B212" s="20" t="s">
        <v>331</v>
      </c>
      <c r="C212" s="20">
        <v>7</v>
      </c>
      <c r="D212" s="20" t="s">
        <v>539</v>
      </c>
      <c r="E212" s="20" t="s">
        <v>540</v>
      </c>
      <c r="F212" s="20">
        <v>2</v>
      </c>
      <c r="G212" s="20" t="s">
        <v>580</v>
      </c>
      <c r="H212" s="20" t="s">
        <v>581</v>
      </c>
      <c r="I212" s="20">
        <v>6</v>
      </c>
      <c r="J212" s="20" t="s">
        <v>1961</v>
      </c>
      <c r="K212" s="20" t="s">
        <v>582</v>
      </c>
      <c r="L212" s="20" t="s">
        <v>583</v>
      </c>
      <c r="M212" s="20" t="s">
        <v>44</v>
      </c>
      <c r="N212" s="20">
        <v>4</v>
      </c>
      <c r="O212" s="20">
        <v>4</v>
      </c>
      <c r="P212" s="20" t="s">
        <v>100</v>
      </c>
      <c r="Q212" s="19">
        <f>+VLOOKUP(K212,Responsables!$A:$C,3,TRUE)</f>
        <v>713</v>
      </c>
      <c r="R212" s="19" t="str">
        <f>+VLOOKUP(K212,Responsables!$A:$C,2,TRUE)</f>
        <v>Secretaría de Cultura Ciudadana</v>
      </c>
      <c r="S212" s="20" t="s">
        <v>46</v>
      </c>
      <c r="T212" s="20" t="s">
        <v>47</v>
      </c>
      <c r="U212" s="20">
        <f>+VLOOKUP(K212,Programación!$A:$F,3,FALSE)</f>
        <v>1</v>
      </c>
      <c r="V212" s="20">
        <f>+VLOOKUP(K212,Programación!$A:$F,4,FALSE)</f>
        <v>1</v>
      </c>
      <c r="W212" s="20">
        <f>+VLOOKUP(K212,Programación!$A:$F,5,FALSE)</f>
        <v>1</v>
      </c>
      <c r="X212" s="20">
        <f>+VLOOKUP(K212,Programación!$A:$F,6,FALSE)</f>
        <v>1</v>
      </c>
      <c r="Y212" s="20">
        <v>1</v>
      </c>
      <c r="Z212" s="20">
        <f>+VLOOKUP(K212,Seguimiento!$A:$C,3,FALSE)</f>
        <v>1</v>
      </c>
      <c r="AA212" s="23">
        <v>0</v>
      </c>
      <c r="AB212" s="22">
        <v>0</v>
      </c>
      <c r="AC212" s="20">
        <v>0.25</v>
      </c>
      <c r="AD212" s="20">
        <f>+VLOOKUP(K212,Seguimiento!$A:$J,5,FALSE)</f>
        <v>0.5</v>
      </c>
      <c r="AE212" s="22">
        <v>0</v>
      </c>
      <c r="AF212" s="22">
        <v>0</v>
      </c>
      <c r="AG212" s="20">
        <v>1</v>
      </c>
      <c r="AH212" s="20">
        <f>+VLOOKUP(K212,Seguimiento!$A:$J,6,FALSE)</f>
        <v>1</v>
      </c>
      <c r="AI212" s="23">
        <v>0</v>
      </c>
      <c r="AJ212" s="23">
        <v>0</v>
      </c>
      <c r="AK212" s="23">
        <v>0</v>
      </c>
      <c r="AL212" s="20">
        <f>+VLOOKUP(K212,Seguimiento!$A:$J,7,FALSE)</f>
        <v>0</v>
      </c>
      <c r="AM212" s="20">
        <f t="shared" si="3"/>
        <v>0.5</v>
      </c>
      <c r="AN212" s="22">
        <v>8.7116606251792068E-4</v>
      </c>
      <c r="AO212" s="22">
        <v>0</v>
      </c>
      <c r="AP212" s="22">
        <v>0</v>
      </c>
      <c r="AQ212" s="41">
        <f>+VLOOKUP(K212,Seguimiento!$A:$J,9,FALSE)</f>
        <v>4.3558300000000002E-4</v>
      </c>
      <c r="AR212" s="40">
        <f>+VLOOKUP(K212,Seguimiento!$A:$J,10,FALSE)</f>
        <v>3</v>
      </c>
      <c r="AS212" s="20">
        <v>1</v>
      </c>
      <c r="AT212" s="40">
        <f>+VLOOKUP(K212,Seguimiento!$A:$J,4,FALSE)</f>
        <v>2</v>
      </c>
      <c r="AU212" s="22">
        <v>0</v>
      </c>
      <c r="AV212" s="22">
        <v>0</v>
      </c>
    </row>
    <row r="213" spans="1:48" x14ac:dyDescent="0.2">
      <c r="A213" s="20">
        <v>2</v>
      </c>
      <c r="B213" s="20" t="s">
        <v>331</v>
      </c>
      <c r="C213" s="20">
        <v>7</v>
      </c>
      <c r="D213" s="20" t="s">
        <v>539</v>
      </c>
      <c r="E213" s="20" t="s">
        <v>540</v>
      </c>
      <c r="F213" s="20">
        <v>2</v>
      </c>
      <c r="G213" s="20" t="s">
        <v>580</v>
      </c>
      <c r="H213" s="20" t="s">
        <v>581</v>
      </c>
      <c r="I213" s="20">
        <v>5</v>
      </c>
      <c r="J213" s="20" t="s">
        <v>1961</v>
      </c>
      <c r="K213" s="20" t="s">
        <v>602</v>
      </c>
      <c r="L213" s="20" t="s">
        <v>603</v>
      </c>
      <c r="M213" s="20" t="s">
        <v>44</v>
      </c>
      <c r="N213" s="20">
        <v>11725391</v>
      </c>
      <c r="O213" s="20">
        <v>8325391</v>
      </c>
      <c r="P213" s="20" t="s">
        <v>100</v>
      </c>
      <c r="Q213" s="19">
        <f>+VLOOKUP(K213,Responsables!$A:$C,3,TRUE)</f>
        <v>713</v>
      </c>
      <c r="R213" s="19" t="str">
        <f>+VLOOKUP(K213,Responsables!$A:$C,2,TRUE)</f>
        <v>Secretaría de Cultura Ciudadana</v>
      </c>
      <c r="S213" s="20" t="s">
        <v>46</v>
      </c>
      <c r="T213" s="20" t="s">
        <v>47</v>
      </c>
      <c r="U213" s="20">
        <f>+VLOOKUP(K213,Programación!$A:$F,3,FALSE)</f>
        <v>0</v>
      </c>
      <c r="V213" s="20">
        <f>+VLOOKUP(K213,Programación!$A:$F,4,FALSE)</f>
        <v>2600000</v>
      </c>
      <c r="W213" s="20">
        <f>+VLOOKUP(K213,Programación!$A:$F,5,FALSE)</f>
        <v>2800000</v>
      </c>
      <c r="X213" s="20">
        <f>+VLOOKUP(K213,Programación!$A:$F,6,FALSE)</f>
        <v>2925391</v>
      </c>
      <c r="Y213" s="20">
        <v>0</v>
      </c>
      <c r="Z213" s="20">
        <f>+VLOOKUP(K213,Seguimiento!$A:$C,3,FALSE)</f>
        <v>0</v>
      </c>
      <c r="AA213" s="23">
        <v>0</v>
      </c>
      <c r="AB213" s="22">
        <v>0</v>
      </c>
      <c r="AC213" s="20">
        <v>0</v>
      </c>
      <c r="AD213" s="20">
        <f>+VLOOKUP(K213,Seguimiento!$A:$J,5,FALSE)</f>
        <v>0</v>
      </c>
      <c r="AE213" s="22">
        <v>0</v>
      </c>
      <c r="AF213" s="22">
        <v>0</v>
      </c>
      <c r="AG213" s="20">
        <v>-1</v>
      </c>
      <c r="AH213" s="20">
        <f>+VLOOKUP(K213,Seguimiento!$A:$J,6,FALSE)</f>
        <v>0</v>
      </c>
      <c r="AI213" s="23">
        <v>0</v>
      </c>
      <c r="AJ213" s="23">
        <v>0</v>
      </c>
      <c r="AK213" s="23">
        <v>0</v>
      </c>
      <c r="AL213" s="20" t="str">
        <f>+VLOOKUP(K213,Seguimiento!$A:$J,7,FALSE)</f>
        <v>Los cierres de los espacios por la pandemía del COVID-19 estuvieron durante la primera parte del año, para el corte se estaba reiniciando actividades de encuentro.</v>
      </c>
      <c r="AM213" s="20">
        <f t="shared" si="3"/>
        <v>0</v>
      </c>
      <c r="AN213" s="22">
        <v>1.7772419340808443E-3</v>
      </c>
      <c r="AO213" s="22">
        <v>0</v>
      </c>
      <c r="AP213" s="22">
        <v>0</v>
      </c>
      <c r="AQ213" s="41">
        <f>+VLOOKUP(K213,Seguimiento!$A:$J,9,FALSE)</f>
        <v>0</v>
      </c>
      <c r="AR213" s="40">
        <f>+VLOOKUP(K213,Seguimiento!$A:$J,10,FALSE)</f>
        <v>1</v>
      </c>
      <c r="AS213" s="20">
        <v>0</v>
      </c>
      <c r="AT213" s="40">
        <f>+VLOOKUP(K213,Seguimiento!$A:$J,4,FALSE)</f>
        <v>0</v>
      </c>
      <c r="AU213" s="22">
        <v>0</v>
      </c>
      <c r="AV213" s="22">
        <v>0</v>
      </c>
    </row>
    <row r="214" spans="1:48" x14ac:dyDescent="0.2">
      <c r="A214" s="20">
        <v>2</v>
      </c>
      <c r="B214" s="20" t="s">
        <v>331</v>
      </c>
      <c r="C214" s="20">
        <v>7</v>
      </c>
      <c r="D214" s="20" t="s">
        <v>539</v>
      </c>
      <c r="E214" s="20" t="s">
        <v>540</v>
      </c>
      <c r="F214" s="20">
        <v>4</v>
      </c>
      <c r="G214" s="20" t="s">
        <v>541</v>
      </c>
      <c r="H214" s="20" t="s">
        <v>542</v>
      </c>
      <c r="I214" s="20">
        <v>3</v>
      </c>
      <c r="J214" s="20" t="s">
        <v>1961</v>
      </c>
      <c r="K214" s="20" t="s">
        <v>560</v>
      </c>
      <c r="L214" s="20" t="s">
        <v>561</v>
      </c>
      <c r="M214" s="20" t="s">
        <v>50</v>
      </c>
      <c r="N214" s="20">
        <v>-1</v>
      </c>
      <c r="O214" s="20">
        <v>100</v>
      </c>
      <c r="P214" s="20" t="s">
        <v>126</v>
      </c>
      <c r="Q214" s="19">
        <f>+VLOOKUP(K214,Responsables!$A:$C,3,TRUE)</f>
        <v>902</v>
      </c>
      <c r="R214" s="19" t="str">
        <f>+VLOOKUP(K214,Responsables!$A:$C,2,TRUE)</f>
        <v>Biblioteca Pública Piloto</v>
      </c>
      <c r="S214" s="20" t="s">
        <v>46</v>
      </c>
      <c r="T214" s="20" t="s">
        <v>47</v>
      </c>
      <c r="U214" s="20">
        <f>+VLOOKUP(K214,Programación!$A:$F,3,FALSE)</f>
        <v>0</v>
      </c>
      <c r="V214" s="20">
        <f>+VLOOKUP(K214,Programación!$A:$F,4,FALSE)</f>
        <v>33</v>
      </c>
      <c r="W214" s="20">
        <f>+VLOOKUP(K214,Programación!$A:$F,5,FALSE)</f>
        <v>33</v>
      </c>
      <c r="X214" s="20">
        <f>+VLOOKUP(K214,Programación!$A:$F,6,FALSE)</f>
        <v>34</v>
      </c>
      <c r="Y214" s="20">
        <v>0</v>
      </c>
      <c r="Z214" s="20">
        <f>+VLOOKUP(K214,Seguimiento!$A:$C,3,FALSE)</f>
        <v>20</v>
      </c>
      <c r="AA214" s="23">
        <v>0</v>
      </c>
      <c r="AB214" s="22">
        <v>0</v>
      </c>
      <c r="AC214" s="20">
        <v>0</v>
      </c>
      <c r="AD214" s="20">
        <f>+VLOOKUP(K214,Seguimiento!$A:$J,5,FALSE)</f>
        <v>0.2</v>
      </c>
      <c r="AE214" s="22">
        <v>0</v>
      </c>
      <c r="AF214" s="22">
        <v>0</v>
      </c>
      <c r="AG214" s="20">
        <v>-1</v>
      </c>
      <c r="AH214" s="20">
        <f>+VLOOKUP(K214,Seguimiento!$A:$J,6,FALSE)</f>
        <v>0.606060606</v>
      </c>
      <c r="AI214" s="23">
        <v>0</v>
      </c>
      <c r="AJ214" s="23">
        <v>0</v>
      </c>
      <c r="AK214" s="23">
        <v>0</v>
      </c>
      <c r="AL214" s="20" t="str">
        <f>+VLOOKUP(K214,Seguimiento!$A:$J,7,FALSE)</f>
        <v>Se inauguró la primera exposición "Medellín de Calles y Gentes, fotografía de Juan Fernando Ospina". Se viene avanzando con la estrategia de diseño de los contenidos patrimoniales interactivos y demás experiencias expositivas programadas para los meses de septiembre, octubre y diciembre.</v>
      </c>
      <c r="AM214" s="20">
        <f t="shared" si="3"/>
        <v>0.2</v>
      </c>
      <c r="AN214" s="22">
        <v>1.0049574917809539E-4</v>
      </c>
      <c r="AO214" s="22">
        <v>0</v>
      </c>
      <c r="AP214" s="22">
        <v>0</v>
      </c>
      <c r="AQ214" s="41">
        <f>+VLOOKUP(K214,Seguimiento!$A:$J,9,FALSE)</f>
        <v>0</v>
      </c>
      <c r="AR214" s="40">
        <f>+VLOOKUP(K214,Seguimiento!$A:$J,10,FALSE)</f>
        <v>1</v>
      </c>
      <c r="AS214" s="20">
        <v>0</v>
      </c>
      <c r="AT214" s="40">
        <f>+VLOOKUP(K214,Seguimiento!$A:$J,4,FALSE)</f>
        <v>20</v>
      </c>
      <c r="AU214" s="22">
        <v>0</v>
      </c>
      <c r="AV214" s="22">
        <v>0</v>
      </c>
    </row>
    <row r="215" spans="1:48" x14ac:dyDescent="0.2">
      <c r="A215" s="20">
        <v>2</v>
      </c>
      <c r="B215" s="20" t="s">
        <v>331</v>
      </c>
      <c r="C215" s="20">
        <v>7</v>
      </c>
      <c r="D215" s="20" t="s">
        <v>539</v>
      </c>
      <c r="E215" s="20" t="s">
        <v>540</v>
      </c>
      <c r="F215" s="20">
        <v>2</v>
      </c>
      <c r="G215" s="20" t="s">
        <v>580</v>
      </c>
      <c r="H215" s="20" t="s">
        <v>581</v>
      </c>
      <c r="I215" s="20">
        <v>3</v>
      </c>
      <c r="J215" s="20" t="s">
        <v>1961</v>
      </c>
      <c r="K215" s="20" t="s">
        <v>598</v>
      </c>
      <c r="L215" s="20" t="s">
        <v>599</v>
      </c>
      <c r="M215" s="20" t="s">
        <v>44</v>
      </c>
      <c r="N215" s="20">
        <v>2835</v>
      </c>
      <c r="O215" s="20">
        <v>2835</v>
      </c>
      <c r="P215" s="20" t="s">
        <v>100</v>
      </c>
      <c r="Q215" s="19">
        <f>+VLOOKUP(K215,Responsables!$A:$C,3,TRUE)</f>
        <v>713</v>
      </c>
      <c r="R215" s="19" t="str">
        <f>+VLOOKUP(K215,Responsables!$A:$C,2,TRUE)</f>
        <v>Secretaría de Cultura Ciudadana</v>
      </c>
      <c r="S215" s="20" t="s">
        <v>46</v>
      </c>
      <c r="T215" s="20" t="s">
        <v>47</v>
      </c>
      <c r="U215" s="20">
        <f>+VLOOKUP(K215,Programación!$A:$F,3,FALSE)</f>
        <v>709</v>
      </c>
      <c r="V215" s="20">
        <f>+VLOOKUP(K215,Programación!$A:$F,4,FALSE)</f>
        <v>527</v>
      </c>
      <c r="W215" s="20">
        <f>+VLOOKUP(K215,Programación!$A:$F,5,FALSE)</f>
        <v>709</v>
      </c>
      <c r="X215" s="20">
        <f>+VLOOKUP(K215,Programación!$A:$F,6,FALSE)</f>
        <v>708</v>
      </c>
      <c r="Y215" s="20">
        <v>891</v>
      </c>
      <c r="Z215" s="20">
        <f>+VLOOKUP(K215,Seguimiento!$A:$C,3,FALSE)</f>
        <v>239</v>
      </c>
      <c r="AA215" s="23">
        <v>0</v>
      </c>
      <c r="AB215" s="22">
        <v>0</v>
      </c>
      <c r="AC215" s="20">
        <v>0.314285714285714</v>
      </c>
      <c r="AD215" s="20">
        <f>+VLOOKUP(K215,Seguimiento!$A:$J,5,FALSE)</f>
        <v>0.39858906500000002</v>
      </c>
      <c r="AE215" s="22">
        <v>0</v>
      </c>
      <c r="AF215" s="22">
        <v>0</v>
      </c>
      <c r="AG215" s="20">
        <v>1.25669957686883</v>
      </c>
      <c r="AH215" s="20">
        <f>+VLOOKUP(K215,Seguimiento!$A:$J,6,FALSE)</f>
        <v>0.45351043600000002</v>
      </c>
      <c r="AI215" s="23">
        <v>0</v>
      </c>
      <c r="AJ215" s="23">
        <v>0</v>
      </c>
      <c r="AK215" s="23">
        <v>0</v>
      </c>
      <c r="AL215" s="20">
        <f>+VLOOKUP(K215,Seguimiento!$A:$J,7,FALSE)</f>
        <v>0</v>
      </c>
      <c r="AM215" s="20">
        <f t="shared" si="3"/>
        <v>0.39858906500000002</v>
      </c>
      <c r="AN215" s="22">
        <v>1.3221247610889315E-3</v>
      </c>
      <c r="AO215" s="22">
        <v>0</v>
      </c>
      <c r="AP215" s="22">
        <v>0</v>
      </c>
      <c r="AQ215" s="41">
        <f>+VLOOKUP(K215,Seguimiento!$A:$J,9,FALSE)</f>
        <v>4.1552499999999998E-4</v>
      </c>
      <c r="AR215" s="40">
        <f>+VLOOKUP(K215,Seguimiento!$A:$J,10,FALSE)</f>
        <v>3</v>
      </c>
      <c r="AS215" s="20">
        <v>891</v>
      </c>
      <c r="AT215" s="40">
        <f>+VLOOKUP(K215,Seguimiento!$A:$J,4,FALSE)</f>
        <v>1130</v>
      </c>
      <c r="AU215" s="22">
        <v>0</v>
      </c>
      <c r="AV215" s="22">
        <v>0</v>
      </c>
    </row>
    <row r="216" spans="1:48" x14ac:dyDescent="0.2">
      <c r="A216" s="20">
        <v>2</v>
      </c>
      <c r="B216" s="20" t="s">
        <v>331</v>
      </c>
      <c r="C216" s="20">
        <v>7</v>
      </c>
      <c r="D216" s="20" t="s">
        <v>539</v>
      </c>
      <c r="E216" s="20" t="s">
        <v>540</v>
      </c>
      <c r="F216" s="20">
        <v>5</v>
      </c>
      <c r="G216" s="20" t="s">
        <v>565</v>
      </c>
      <c r="H216" s="20" t="s">
        <v>566</v>
      </c>
      <c r="I216" s="20">
        <v>1</v>
      </c>
      <c r="J216" s="20" t="s">
        <v>1961</v>
      </c>
      <c r="K216" s="20" t="s">
        <v>567</v>
      </c>
      <c r="L216" s="20" t="s">
        <v>568</v>
      </c>
      <c r="M216" s="20" t="s">
        <v>50</v>
      </c>
      <c r="N216" s="20">
        <v>-1</v>
      </c>
      <c r="O216" s="20">
        <v>100</v>
      </c>
      <c r="P216" s="20" t="s">
        <v>100</v>
      </c>
      <c r="Q216" s="19">
        <f>+VLOOKUP(K216,Responsables!$A:$C,3,TRUE)</f>
        <v>713</v>
      </c>
      <c r="R216" s="19" t="str">
        <f>+VLOOKUP(K216,Responsables!$A:$C,2,TRUE)</f>
        <v>Secretaría de Cultura Ciudadana</v>
      </c>
      <c r="S216" s="20" t="s">
        <v>51</v>
      </c>
      <c r="T216" s="20" t="s">
        <v>47</v>
      </c>
      <c r="U216" s="20">
        <f>+VLOOKUP(K216,Programación!$A:$F,3,FALSE)</f>
        <v>10</v>
      </c>
      <c r="V216" s="20">
        <f>+VLOOKUP(K216,Programación!$A:$F,4,FALSE)</f>
        <v>30</v>
      </c>
      <c r="W216" s="20">
        <f>+VLOOKUP(K216,Programación!$A:$F,5,FALSE)</f>
        <v>65</v>
      </c>
      <c r="X216" s="20">
        <f>+VLOOKUP(K216,Programación!$A:$F,6,FALSE)</f>
        <v>100</v>
      </c>
      <c r="Y216" s="20">
        <v>10</v>
      </c>
      <c r="Z216" s="20">
        <f>+VLOOKUP(K216,Seguimiento!$A:$C,3,FALSE)</f>
        <v>10</v>
      </c>
      <c r="AA216" s="23">
        <v>0</v>
      </c>
      <c r="AB216" s="22">
        <v>0</v>
      </c>
      <c r="AC216" s="20">
        <v>0.1</v>
      </c>
      <c r="AD216" s="20">
        <f>+VLOOKUP(K216,Seguimiento!$A:$J,5,FALSE)</f>
        <v>0.1</v>
      </c>
      <c r="AE216" s="22">
        <v>0</v>
      </c>
      <c r="AF216" s="22">
        <v>0</v>
      </c>
      <c r="AG216" s="20">
        <v>1</v>
      </c>
      <c r="AH216" s="20">
        <f>+VLOOKUP(K216,Seguimiento!$A:$J,6,FALSE)</f>
        <v>0.33333333300000001</v>
      </c>
      <c r="AI216" s="23">
        <v>0</v>
      </c>
      <c r="AJ216" s="23">
        <v>0</v>
      </c>
      <c r="AK216" s="23">
        <v>0</v>
      </c>
      <c r="AL216" s="20" t="str">
        <f>+VLOOKUP(K216,Seguimiento!$A:$J,7,FALSE)</f>
        <v>Se encuentra en diseño.</v>
      </c>
      <c r="AM216" s="20">
        <f t="shared" si="3"/>
        <v>0.1</v>
      </c>
      <c r="AN216" s="22">
        <v>5.3828874707207213E-3</v>
      </c>
      <c r="AO216" s="22">
        <v>0</v>
      </c>
      <c r="AP216" s="22">
        <v>0</v>
      </c>
      <c r="AQ216" s="41">
        <f>+VLOOKUP(K216,Seguimiento!$A:$J,9,FALSE)</f>
        <v>5.3828899999999996E-4</v>
      </c>
      <c r="AR216" s="40">
        <f>+VLOOKUP(K216,Seguimiento!$A:$J,10,FALSE)</f>
        <v>1</v>
      </c>
      <c r="AS216" s="20">
        <v>10</v>
      </c>
      <c r="AT216" s="40">
        <f>+VLOOKUP(K216,Seguimiento!$A:$J,4,FALSE)</f>
        <v>10</v>
      </c>
      <c r="AU216" s="22">
        <v>0</v>
      </c>
      <c r="AV216" s="22">
        <v>0</v>
      </c>
    </row>
    <row r="217" spans="1:48" x14ac:dyDescent="0.2">
      <c r="A217" s="20">
        <v>2</v>
      </c>
      <c r="B217" s="20" t="s">
        <v>331</v>
      </c>
      <c r="C217" s="20">
        <v>7</v>
      </c>
      <c r="D217" s="20" t="s">
        <v>539</v>
      </c>
      <c r="E217" s="20" t="s">
        <v>540</v>
      </c>
      <c r="F217" s="20">
        <v>3</v>
      </c>
      <c r="G217" s="20" t="s">
        <v>546</v>
      </c>
      <c r="H217" s="20" t="s">
        <v>547</v>
      </c>
      <c r="I217" s="20">
        <v>3</v>
      </c>
      <c r="J217" s="20" t="s">
        <v>1961</v>
      </c>
      <c r="K217" s="20" t="s">
        <v>550</v>
      </c>
      <c r="L217" s="20" t="s">
        <v>551</v>
      </c>
      <c r="M217" s="20" t="s">
        <v>44</v>
      </c>
      <c r="N217" s="20">
        <v>109000</v>
      </c>
      <c r="O217" s="20">
        <v>110000</v>
      </c>
      <c r="P217" s="20" t="s">
        <v>100</v>
      </c>
      <c r="Q217" s="19">
        <f>+VLOOKUP(K217,Responsables!$A:$C,3,TRUE)</f>
        <v>713</v>
      </c>
      <c r="R217" s="19" t="str">
        <f>+VLOOKUP(K217,Responsables!$A:$C,2,TRUE)</f>
        <v>Secretaría de Cultura Ciudadana</v>
      </c>
      <c r="S217" s="20" t="s">
        <v>70</v>
      </c>
      <c r="T217" s="20" t="s">
        <v>47</v>
      </c>
      <c r="U217" s="20">
        <f>+VLOOKUP(K217,Programación!$A:$F,3,FALSE)</f>
        <v>110000</v>
      </c>
      <c r="V217" s="20">
        <f>+VLOOKUP(K217,Programación!$A:$F,4,FALSE)</f>
        <v>110000</v>
      </c>
      <c r="W217" s="20">
        <f>+VLOOKUP(K217,Programación!$A:$F,5,FALSE)</f>
        <v>110000</v>
      </c>
      <c r="X217" s="20">
        <f>+VLOOKUP(K217,Programación!$A:$F,6,FALSE)</f>
        <v>110000</v>
      </c>
      <c r="Y217" s="20">
        <v>234100</v>
      </c>
      <c r="Z217" s="20">
        <f>+VLOOKUP(K217,Seguimiento!$A:$C,3,FALSE)</f>
        <v>19396</v>
      </c>
      <c r="AA217" s="23">
        <v>0</v>
      </c>
      <c r="AB217" s="22">
        <v>0</v>
      </c>
      <c r="AC217" s="20">
        <v>0.53204545454545504</v>
      </c>
      <c r="AD217" s="20">
        <f>+VLOOKUP(K217,Seguimiento!$A:$J,5,FALSE)</f>
        <v>0.554086364</v>
      </c>
      <c r="AE217" s="22">
        <v>0</v>
      </c>
      <c r="AF217" s="22">
        <v>0</v>
      </c>
      <c r="AG217" s="20">
        <v>2.1281818181818202</v>
      </c>
      <c r="AH217" s="20">
        <f>+VLOOKUP(K217,Seguimiento!$A:$J,6,FALSE)</f>
        <v>8.8163636000000004E-2</v>
      </c>
      <c r="AI217" s="23">
        <v>0</v>
      </c>
      <c r="AJ217" s="23">
        <v>0</v>
      </c>
      <c r="AK217" s="23">
        <v>0</v>
      </c>
      <c r="AL217" s="20">
        <f>+VLOOKUP(K217,Seguimiento!$A:$J,7,FALSE)</f>
        <v>0</v>
      </c>
      <c r="AM217" s="20">
        <f t="shared" si="3"/>
        <v>0.554086364</v>
      </c>
      <c r="AN217" s="22">
        <v>1.2971731077709044E-3</v>
      </c>
      <c r="AO217" s="22">
        <v>0</v>
      </c>
      <c r="AP217" s="22">
        <v>0</v>
      </c>
      <c r="AQ217" s="41">
        <f>+VLOOKUP(K217,Seguimiento!$A:$J,9,FALSE)</f>
        <v>6.9061700000000003E-4</v>
      </c>
      <c r="AR217" s="40">
        <f>+VLOOKUP(K217,Seguimiento!$A:$J,10,FALSE)</f>
        <v>3</v>
      </c>
      <c r="AS217" s="20">
        <v>234100</v>
      </c>
      <c r="AT217" s="40">
        <f>+VLOOKUP(K217,Seguimiento!$A:$J,4,FALSE)</f>
        <v>19396</v>
      </c>
      <c r="AU217" s="22">
        <v>0</v>
      </c>
      <c r="AV217" s="22">
        <v>0</v>
      </c>
    </row>
    <row r="218" spans="1:48" x14ac:dyDescent="0.2">
      <c r="A218" s="20">
        <v>2</v>
      </c>
      <c r="B218" s="20" t="s">
        <v>331</v>
      </c>
      <c r="C218" s="20">
        <v>7</v>
      </c>
      <c r="D218" s="20" t="s">
        <v>539</v>
      </c>
      <c r="E218" s="20" t="s">
        <v>540</v>
      </c>
      <c r="F218" s="20">
        <v>3</v>
      </c>
      <c r="G218" s="20" t="s">
        <v>546</v>
      </c>
      <c r="H218" s="20" t="s">
        <v>547</v>
      </c>
      <c r="I218" s="20">
        <v>5</v>
      </c>
      <c r="J218" s="20" t="s">
        <v>1961</v>
      </c>
      <c r="K218" s="20" t="s">
        <v>554</v>
      </c>
      <c r="L218" s="20" t="s">
        <v>555</v>
      </c>
      <c r="M218" s="20" t="s">
        <v>44</v>
      </c>
      <c r="N218" s="20">
        <v>2237687</v>
      </c>
      <c r="O218" s="20">
        <v>1737687</v>
      </c>
      <c r="P218" s="20" t="s">
        <v>100</v>
      </c>
      <c r="Q218" s="19">
        <f>+VLOOKUP(K218,Responsables!$A:$C,3,TRUE)</f>
        <v>713</v>
      </c>
      <c r="R218" s="19" t="str">
        <f>+VLOOKUP(K218,Responsables!$A:$C,2,TRUE)</f>
        <v>Secretaría de Cultura Ciudadana</v>
      </c>
      <c r="S218" s="20" t="s">
        <v>46</v>
      </c>
      <c r="T218" s="20" t="s">
        <v>47</v>
      </c>
      <c r="U218" s="20">
        <f>+VLOOKUP(K218,Programación!$A:$F,3,FALSE)</f>
        <v>0</v>
      </c>
      <c r="V218" s="20">
        <f>+VLOOKUP(K218,Programación!$A:$F,4,FALSE)</f>
        <v>579229</v>
      </c>
      <c r="W218" s="20">
        <f>+VLOOKUP(K218,Programación!$A:$F,5,FALSE)</f>
        <v>579229</v>
      </c>
      <c r="X218" s="20">
        <f>+VLOOKUP(K218,Programación!$A:$F,6,FALSE)</f>
        <v>579229</v>
      </c>
      <c r="Y218" s="20">
        <v>0</v>
      </c>
      <c r="Z218" s="20">
        <f>+VLOOKUP(K218,Seguimiento!$A:$C,3,FALSE)</f>
        <v>24359</v>
      </c>
      <c r="AA218" s="23">
        <v>0</v>
      </c>
      <c r="AB218" s="22">
        <v>0</v>
      </c>
      <c r="AC218" s="20">
        <v>0</v>
      </c>
      <c r="AD218" s="20">
        <f>+VLOOKUP(K218,Seguimiento!$A:$J,5,FALSE)</f>
        <v>1.4018060000000001E-2</v>
      </c>
      <c r="AE218" s="22">
        <v>0</v>
      </c>
      <c r="AF218" s="22">
        <v>0</v>
      </c>
      <c r="AG218" s="20">
        <v>-1</v>
      </c>
      <c r="AH218" s="20">
        <f>+VLOOKUP(K218,Seguimiento!$A:$J,6,FALSE)</f>
        <v>4.2054178999999997E-2</v>
      </c>
      <c r="AI218" s="23">
        <v>0</v>
      </c>
      <c r="AJ218" s="23">
        <v>0</v>
      </c>
      <c r="AK218" s="23">
        <v>0</v>
      </c>
      <c r="AL218" s="20">
        <f>+VLOOKUP(K218,Seguimiento!$A:$J,7,FALSE)</f>
        <v>0</v>
      </c>
      <c r="AM218" s="20">
        <f t="shared" si="3"/>
        <v>1.4018060000000001E-2</v>
      </c>
      <c r="AN218" s="22">
        <v>1.1634962479887955E-3</v>
      </c>
      <c r="AO218" s="22">
        <v>0</v>
      </c>
      <c r="AP218" s="22">
        <v>0</v>
      </c>
      <c r="AQ218" s="41">
        <f>+VLOOKUP(K218,Seguimiento!$A:$J,9,FALSE)</f>
        <v>0</v>
      </c>
      <c r="AR218" s="40">
        <f>+VLOOKUP(K218,Seguimiento!$A:$J,10,FALSE)</f>
        <v>1</v>
      </c>
      <c r="AS218" s="20">
        <v>0</v>
      </c>
      <c r="AT218" s="40">
        <f>+VLOOKUP(K218,Seguimiento!$A:$J,4,FALSE)</f>
        <v>24359</v>
      </c>
      <c r="AU218" s="22">
        <v>0</v>
      </c>
      <c r="AV218" s="22">
        <v>0</v>
      </c>
    </row>
    <row r="219" spans="1:48" x14ac:dyDescent="0.2">
      <c r="A219" s="20">
        <v>2</v>
      </c>
      <c r="B219" s="20" t="s">
        <v>331</v>
      </c>
      <c r="C219" s="20">
        <v>7</v>
      </c>
      <c r="D219" s="20" t="s">
        <v>539</v>
      </c>
      <c r="E219" s="20" t="s">
        <v>540</v>
      </c>
      <c r="F219" s="20">
        <v>3</v>
      </c>
      <c r="G219" s="20" t="s">
        <v>546</v>
      </c>
      <c r="H219" s="20" t="s">
        <v>547</v>
      </c>
      <c r="I219" s="20">
        <v>2</v>
      </c>
      <c r="J219" s="20" t="s">
        <v>1961</v>
      </c>
      <c r="K219" s="20" t="s">
        <v>548</v>
      </c>
      <c r="L219" s="20" t="s">
        <v>549</v>
      </c>
      <c r="M219" s="20" t="s">
        <v>44</v>
      </c>
      <c r="N219" s="20">
        <v>1</v>
      </c>
      <c r="O219" s="20">
        <v>2</v>
      </c>
      <c r="P219" s="20" t="s">
        <v>100</v>
      </c>
      <c r="Q219" s="19">
        <f>+VLOOKUP(K219,Responsables!$A:$C,3,TRUE)</f>
        <v>713</v>
      </c>
      <c r="R219" s="19" t="str">
        <f>+VLOOKUP(K219,Responsables!$A:$C,2,TRUE)</f>
        <v>Secretaría de Cultura Ciudadana</v>
      </c>
      <c r="S219" s="20" t="s">
        <v>70</v>
      </c>
      <c r="T219" s="20" t="s">
        <v>47</v>
      </c>
      <c r="U219" s="20">
        <f>+VLOOKUP(K219,Programación!$A:$F,3,FALSE)</f>
        <v>2</v>
      </c>
      <c r="V219" s="20">
        <f>+VLOOKUP(K219,Programación!$A:$F,4,FALSE)</f>
        <v>2</v>
      </c>
      <c r="W219" s="20">
        <f>+VLOOKUP(K219,Programación!$A:$F,5,FALSE)</f>
        <v>2</v>
      </c>
      <c r="X219" s="20">
        <f>+VLOOKUP(K219,Programación!$A:$F,6,FALSE)</f>
        <v>2</v>
      </c>
      <c r="Y219" s="20">
        <v>2</v>
      </c>
      <c r="Z219" s="20">
        <f>+VLOOKUP(K219,Seguimiento!$A:$C,3,FALSE)</f>
        <v>0</v>
      </c>
      <c r="AA219" s="23">
        <v>0</v>
      </c>
      <c r="AB219" s="22">
        <v>0</v>
      </c>
      <c r="AC219" s="20">
        <v>0.25</v>
      </c>
      <c r="AD219" s="20">
        <f>+VLOOKUP(K219,Seguimiento!$A:$J,5,FALSE)</f>
        <v>0.25</v>
      </c>
      <c r="AE219" s="22">
        <v>0</v>
      </c>
      <c r="AF219" s="22">
        <v>0</v>
      </c>
      <c r="AG219" s="20">
        <v>1</v>
      </c>
      <c r="AH219" s="20">
        <f>+VLOOKUP(K219,Seguimiento!$A:$J,6,FALSE)</f>
        <v>0</v>
      </c>
      <c r="AI219" s="23">
        <v>0</v>
      </c>
      <c r="AJ219" s="23">
        <v>0</v>
      </c>
      <c r="AK219" s="23">
        <v>0</v>
      </c>
      <c r="AL219" s="20">
        <f>+VLOOKUP(K219,Seguimiento!$A:$J,7,FALSE)</f>
        <v>0</v>
      </c>
      <c r="AM219" s="20">
        <f t="shared" si="3"/>
        <v>0.25</v>
      </c>
      <c r="AN219" s="22">
        <v>8.33894843323409E-4</v>
      </c>
      <c r="AO219" s="22">
        <v>0</v>
      </c>
      <c r="AP219" s="22">
        <v>0</v>
      </c>
      <c r="AQ219" s="41">
        <f>+VLOOKUP(K219,Seguimiento!$A:$J,9,FALSE)</f>
        <v>2.08474E-4</v>
      </c>
      <c r="AR219" s="40">
        <f>+VLOOKUP(K219,Seguimiento!$A:$J,10,FALSE)</f>
        <v>2</v>
      </c>
      <c r="AS219" s="20">
        <v>2</v>
      </c>
      <c r="AT219" s="40">
        <f>+VLOOKUP(K219,Seguimiento!$A:$J,4,FALSE)</f>
        <v>0</v>
      </c>
      <c r="AU219" s="22">
        <v>0</v>
      </c>
      <c r="AV219" s="22">
        <v>0</v>
      </c>
    </row>
    <row r="220" spans="1:48" x14ac:dyDescent="0.2">
      <c r="A220" s="20">
        <v>2</v>
      </c>
      <c r="B220" s="20" t="s">
        <v>331</v>
      </c>
      <c r="C220" s="20">
        <v>7</v>
      </c>
      <c r="D220" s="20" t="s">
        <v>539</v>
      </c>
      <c r="E220" s="20" t="s">
        <v>540</v>
      </c>
      <c r="F220" s="20">
        <v>4</v>
      </c>
      <c r="G220" s="20" t="s">
        <v>541</v>
      </c>
      <c r="H220" s="20" t="s">
        <v>542</v>
      </c>
      <c r="I220" s="20">
        <v>5</v>
      </c>
      <c r="J220" s="20" t="s">
        <v>1961</v>
      </c>
      <c r="K220" s="20" t="s">
        <v>562</v>
      </c>
      <c r="L220" s="20" t="s">
        <v>563</v>
      </c>
      <c r="M220" s="20" t="s">
        <v>44</v>
      </c>
      <c r="N220" s="20">
        <v>-1</v>
      </c>
      <c r="O220" s="20">
        <v>6</v>
      </c>
      <c r="P220" s="20" t="s">
        <v>564</v>
      </c>
      <c r="Q220" s="19">
        <f>+VLOOKUP(K220,Responsables!$A:$C,3,TRUE)</f>
        <v>753</v>
      </c>
      <c r="R220" s="19" t="str">
        <f>+VLOOKUP(K220,Responsables!$A:$C,2,TRUE)</f>
        <v>Gerencia de Corregimientos</v>
      </c>
      <c r="S220" s="20" t="s">
        <v>46</v>
      </c>
      <c r="T220" s="20" t="s">
        <v>47</v>
      </c>
      <c r="U220" s="20">
        <f>+VLOOKUP(K220,Programación!$A:$F,3,FALSE)</f>
        <v>0</v>
      </c>
      <c r="V220" s="20">
        <f>+VLOOKUP(K220,Programación!$A:$F,4,FALSE)</f>
        <v>3</v>
      </c>
      <c r="W220" s="20">
        <f>+VLOOKUP(K220,Programación!$A:$F,5,FALSE)</f>
        <v>3</v>
      </c>
      <c r="X220" s="20">
        <f>+VLOOKUP(K220,Programación!$A:$F,6,FALSE)</f>
        <v>0</v>
      </c>
      <c r="Y220" s="20">
        <v>1</v>
      </c>
      <c r="Z220" s="20">
        <f>+VLOOKUP(K220,Seguimiento!$A:$C,3,FALSE)</f>
        <v>1</v>
      </c>
      <c r="AA220" s="23">
        <v>0</v>
      </c>
      <c r="AB220" s="22">
        <v>0</v>
      </c>
      <c r="AC220" s="20">
        <v>0.16666666666666699</v>
      </c>
      <c r="AD220" s="20">
        <f>+VLOOKUP(K220,Seguimiento!$A:$J,5,FALSE)</f>
        <v>0.33333333300000001</v>
      </c>
      <c r="AE220" s="22">
        <v>0</v>
      </c>
      <c r="AF220" s="22">
        <v>0</v>
      </c>
      <c r="AG220" s="20">
        <v>1</v>
      </c>
      <c r="AH220" s="20">
        <f>+VLOOKUP(K220,Seguimiento!$A:$J,6,FALSE)</f>
        <v>0.33333333300000001</v>
      </c>
      <c r="AI220" s="23">
        <v>0</v>
      </c>
      <c r="AJ220" s="23">
        <v>0</v>
      </c>
      <c r="AK220" s="23">
        <v>0</v>
      </c>
      <c r="AL220" s="20" t="str">
        <f>+VLOOKUP(K220,Seguimiento!$A:$J,7,FALSE)</f>
        <v>Los indicadores de Plan de Desarrollo se les dara cumplimiento y ejecución a tráves del convenio con FAO el cual está en proceso de validación para firma.</v>
      </c>
      <c r="AM220" s="20">
        <f t="shared" si="3"/>
        <v>0.33333333300000001</v>
      </c>
      <c r="AN220" s="22">
        <v>8.1699346405228766E-5</v>
      </c>
      <c r="AO220" s="22">
        <v>0</v>
      </c>
      <c r="AP220" s="22">
        <v>0</v>
      </c>
      <c r="AQ220" s="41">
        <f>+VLOOKUP(K220,Seguimiento!$A:$J,9,FALSE)</f>
        <v>2.7233099999999999E-5</v>
      </c>
      <c r="AR220" s="40">
        <f>+VLOOKUP(K220,Seguimiento!$A:$J,10,FALSE)</f>
        <v>2</v>
      </c>
      <c r="AS220" s="20">
        <v>1</v>
      </c>
      <c r="AT220" s="40">
        <f>+VLOOKUP(K220,Seguimiento!$A:$J,4,FALSE)</f>
        <v>2</v>
      </c>
      <c r="AU220" s="22">
        <v>0</v>
      </c>
      <c r="AV220" s="22">
        <v>0</v>
      </c>
    </row>
    <row r="221" spans="1:48" x14ac:dyDescent="0.2">
      <c r="A221" s="20">
        <v>2</v>
      </c>
      <c r="B221" s="20" t="s">
        <v>331</v>
      </c>
      <c r="C221" s="20">
        <v>7</v>
      </c>
      <c r="D221" s="20" t="s">
        <v>539</v>
      </c>
      <c r="E221" s="20" t="s">
        <v>540</v>
      </c>
      <c r="F221" s="20"/>
      <c r="G221" s="20"/>
      <c r="H221" s="20"/>
      <c r="I221" s="20">
        <v>1</v>
      </c>
      <c r="J221" s="20" t="s">
        <v>1960</v>
      </c>
      <c r="K221" s="20" t="s">
        <v>584</v>
      </c>
      <c r="L221" s="20" t="s">
        <v>585</v>
      </c>
      <c r="M221" s="20" t="s">
        <v>44</v>
      </c>
      <c r="N221" s="20">
        <v>-1</v>
      </c>
      <c r="O221" s="20">
        <v>1</v>
      </c>
      <c r="P221" s="20" t="s">
        <v>100</v>
      </c>
      <c r="Q221" s="19">
        <f>+VLOOKUP(K221,Responsables!$A:$C,3,TRUE)</f>
        <v>713</v>
      </c>
      <c r="R221" s="19" t="str">
        <f>+VLOOKUP(K221,Responsables!$A:$C,2,TRUE)</f>
        <v>Secretaría de Cultura Ciudadana</v>
      </c>
      <c r="S221" s="20" t="s">
        <v>46</v>
      </c>
      <c r="T221" s="20" t="s">
        <v>47</v>
      </c>
      <c r="U221" s="20">
        <f>+VLOOKUP(K221,Programación!$A:$F,3,FALSE)</f>
        <v>0</v>
      </c>
      <c r="V221" s="20">
        <f>+VLOOKUP(K221,Programación!$A:$F,4,FALSE)</f>
        <v>0</v>
      </c>
      <c r="W221" s="20">
        <f>+VLOOKUP(K221,Programación!$A:$F,5,FALSE)</f>
        <v>0</v>
      </c>
      <c r="X221" s="20">
        <f>+VLOOKUP(K221,Programación!$A:$F,6,FALSE)</f>
        <v>1</v>
      </c>
      <c r="Y221" s="20">
        <v>0</v>
      </c>
      <c r="Z221" s="20">
        <f>+VLOOKUP(K221,Seguimiento!$A:$C,3,FALSE)</f>
        <v>0</v>
      </c>
      <c r="AA221" s="23">
        <v>0</v>
      </c>
      <c r="AB221" s="22">
        <v>0</v>
      </c>
      <c r="AC221" s="20">
        <v>0</v>
      </c>
      <c r="AD221" s="20">
        <f>+VLOOKUP(K221,Seguimiento!$A:$J,5,FALSE)</f>
        <v>0</v>
      </c>
      <c r="AE221" s="24">
        <v>0</v>
      </c>
      <c r="AF221" s="22">
        <v>0</v>
      </c>
      <c r="AG221" s="20">
        <v>-1</v>
      </c>
      <c r="AH221" s="20">
        <v>-1</v>
      </c>
      <c r="AI221" s="23">
        <v>0</v>
      </c>
      <c r="AJ221" s="23">
        <v>0</v>
      </c>
      <c r="AK221" s="23">
        <v>0</v>
      </c>
      <c r="AL221" s="20" t="str">
        <f>+VLOOKUP(K221,Seguimiento!$A:$J,7,FALSE)</f>
        <v>Se encuentra en etapa de diseño de la estrategia de intervención.</v>
      </c>
      <c r="AM221" s="20">
        <f t="shared" si="3"/>
        <v>0</v>
      </c>
      <c r="AN221" s="22">
        <v>0</v>
      </c>
      <c r="AO221" s="22">
        <v>0</v>
      </c>
      <c r="AP221" s="22">
        <v>0</v>
      </c>
      <c r="AQ221" s="41">
        <f>+VLOOKUP(K221,Seguimiento!$A:$J,9,FALSE)</f>
        <v>0</v>
      </c>
      <c r="AR221" s="40">
        <f>+VLOOKUP(K221,Seguimiento!$A:$J,10,FALSE)</f>
        <v>0</v>
      </c>
      <c r="AS221" s="20">
        <v>0</v>
      </c>
      <c r="AT221" s="40">
        <f>+VLOOKUP(K221,Seguimiento!$A:$J,4,FALSE)</f>
        <v>0</v>
      </c>
      <c r="AU221" s="22">
        <v>0</v>
      </c>
      <c r="AV221" s="22">
        <v>0</v>
      </c>
    </row>
    <row r="222" spans="1:48" x14ac:dyDescent="0.2">
      <c r="A222" s="20">
        <v>2</v>
      </c>
      <c r="B222" s="20" t="s">
        <v>331</v>
      </c>
      <c r="C222" s="20">
        <v>7</v>
      </c>
      <c r="D222" s="20" t="s">
        <v>539</v>
      </c>
      <c r="E222" s="20" t="s">
        <v>540</v>
      </c>
      <c r="F222" s="20">
        <v>5</v>
      </c>
      <c r="G222" s="20" t="s">
        <v>565</v>
      </c>
      <c r="H222" s="20" t="s">
        <v>566</v>
      </c>
      <c r="I222" s="20">
        <v>4</v>
      </c>
      <c r="J222" s="20" t="s">
        <v>1961</v>
      </c>
      <c r="K222" s="20" t="s">
        <v>571</v>
      </c>
      <c r="L222" s="20" t="s">
        <v>572</v>
      </c>
      <c r="M222" s="20" t="s">
        <v>44</v>
      </c>
      <c r="N222" s="20">
        <v>4</v>
      </c>
      <c r="O222" s="20">
        <v>4</v>
      </c>
      <c r="P222" s="20" t="s">
        <v>100</v>
      </c>
      <c r="Q222" s="19">
        <f>+VLOOKUP(K222,Responsables!$A:$C,3,TRUE)</f>
        <v>713</v>
      </c>
      <c r="R222" s="19" t="str">
        <f>+VLOOKUP(K222,Responsables!$A:$C,2,TRUE)</f>
        <v>Secretaría de Cultura Ciudadana</v>
      </c>
      <c r="S222" s="20" t="s">
        <v>46</v>
      </c>
      <c r="T222" s="20" t="s">
        <v>47</v>
      </c>
      <c r="U222" s="20">
        <f>+VLOOKUP(K222,Programación!$A:$F,3,FALSE)</f>
        <v>0</v>
      </c>
      <c r="V222" s="20">
        <f>+VLOOKUP(K222,Programación!$A:$F,4,FALSE)</f>
        <v>0</v>
      </c>
      <c r="W222" s="20">
        <f>+VLOOKUP(K222,Programación!$A:$F,5,FALSE)</f>
        <v>1</v>
      </c>
      <c r="X222" s="20">
        <f>+VLOOKUP(K222,Programación!$A:$F,6,FALSE)</f>
        <v>2</v>
      </c>
      <c r="Y222" s="20">
        <v>1</v>
      </c>
      <c r="Z222" s="20">
        <f>+VLOOKUP(K222,Seguimiento!$A:$C,3,FALSE)</f>
        <v>0</v>
      </c>
      <c r="AA222" s="23">
        <v>0</v>
      </c>
      <c r="AB222" s="22">
        <v>0</v>
      </c>
      <c r="AC222" s="20">
        <v>0.25</v>
      </c>
      <c r="AD222" s="20">
        <f>+VLOOKUP(K222,Seguimiento!$A:$J,5,FALSE)</f>
        <v>0.25</v>
      </c>
      <c r="AE222" s="22">
        <v>0</v>
      </c>
      <c r="AF222" s="22">
        <v>0</v>
      </c>
      <c r="AG222" s="20">
        <v>1</v>
      </c>
      <c r="AH222" s="20">
        <v>-1</v>
      </c>
      <c r="AI222" s="23">
        <v>0</v>
      </c>
      <c r="AJ222" s="23">
        <v>0</v>
      </c>
      <c r="AK222" s="23">
        <v>0</v>
      </c>
      <c r="AL222" s="20" t="str">
        <f>+VLOOKUP(K222,Seguimiento!$A:$J,7,FALSE)</f>
        <v>En etapa de contratación.</v>
      </c>
      <c r="AM222" s="20">
        <f t="shared" si="3"/>
        <v>0.25</v>
      </c>
      <c r="AN222" s="22">
        <v>9.1301269920152062E-4</v>
      </c>
      <c r="AO222" s="22">
        <v>0</v>
      </c>
      <c r="AP222" s="22">
        <v>0</v>
      </c>
      <c r="AQ222" s="41">
        <f>+VLOOKUP(K222,Seguimiento!$A:$J,9,FALSE)</f>
        <v>2.2825300000000001E-4</v>
      </c>
      <c r="AR222" s="40">
        <f>+VLOOKUP(K222,Seguimiento!$A:$J,10,FALSE)</f>
        <v>0</v>
      </c>
      <c r="AS222" s="20">
        <v>1</v>
      </c>
      <c r="AT222" s="40">
        <f>+VLOOKUP(K222,Seguimiento!$A:$J,4,FALSE)</f>
        <v>1</v>
      </c>
      <c r="AU222" s="22">
        <v>0</v>
      </c>
      <c r="AV222" s="22">
        <v>0</v>
      </c>
    </row>
    <row r="223" spans="1:48" x14ac:dyDescent="0.2">
      <c r="A223" s="20">
        <v>2</v>
      </c>
      <c r="B223" s="20" t="s">
        <v>331</v>
      </c>
      <c r="C223" s="20">
        <v>7</v>
      </c>
      <c r="D223" s="20" t="s">
        <v>539</v>
      </c>
      <c r="E223" s="20" t="s">
        <v>540</v>
      </c>
      <c r="F223" s="20">
        <v>2</v>
      </c>
      <c r="G223" s="20" t="s">
        <v>580</v>
      </c>
      <c r="H223" s="20" t="s">
        <v>581</v>
      </c>
      <c r="I223" s="20">
        <v>2</v>
      </c>
      <c r="J223" s="20" t="s">
        <v>1961</v>
      </c>
      <c r="K223" s="20" t="s">
        <v>596</v>
      </c>
      <c r="L223" s="20" t="s">
        <v>597</v>
      </c>
      <c r="M223" s="20" t="s">
        <v>44</v>
      </c>
      <c r="N223" s="20">
        <v>2267</v>
      </c>
      <c r="O223" s="20">
        <v>2500</v>
      </c>
      <c r="P223" s="20" t="s">
        <v>100</v>
      </c>
      <c r="Q223" s="19">
        <f>+VLOOKUP(K223,Responsables!$A:$C,3,TRUE)</f>
        <v>713</v>
      </c>
      <c r="R223" s="19" t="str">
        <f>+VLOOKUP(K223,Responsables!$A:$C,2,TRUE)</f>
        <v>Secretaría de Cultura Ciudadana</v>
      </c>
      <c r="S223" s="20" t="s">
        <v>46</v>
      </c>
      <c r="T223" s="20" t="s">
        <v>47</v>
      </c>
      <c r="U223" s="20">
        <f>+VLOOKUP(K223,Programación!$A:$F,3,FALSE)</f>
        <v>400</v>
      </c>
      <c r="V223" s="20">
        <f>+VLOOKUP(K223,Programación!$A:$F,4,FALSE)</f>
        <v>637</v>
      </c>
      <c r="W223" s="20">
        <f>+VLOOKUP(K223,Programación!$A:$F,5,FALSE)</f>
        <v>638</v>
      </c>
      <c r="X223" s="20">
        <f>+VLOOKUP(K223,Programación!$A:$F,6,FALSE)</f>
        <v>638</v>
      </c>
      <c r="Y223" s="20">
        <v>587</v>
      </c>
      <c r="Z223" s="20">
        <f>+VLOOKUP(K223,Seguimiento!$A:$C,3,FALSE)</f>
        <v>90</v>
      </c>
      <c r="AA223" s="23">
        <v>0</v>
      </c>
      <c r="AB223" s="22">
        <v>0</v>
      </c>
      <c r="AC223" s="20">
        <v>0.23480000000000001</v>
      </c>
      <c r="AD223" s="20">
        <f>+VLOOKUP(K223,Seguimiento!$A:$J,5,FALSE)</f>
        <v>0.27079999999999999</v>
      </c>
      <c r="AE223" s="22">
        <v>0</v>
      </c>
      <c r="AF223" s="22">
        <v>0</v>
      </c>
      <c r="AG223" s="20">
        <v>1.4675</v>
      </c>
      <c r="AH223" s="20">
        <f>+VLOOKUP(K223,Seguimiento!$A:$J,6,FALSE)</f>
        <v>0.14128728400000001</v>
      </c>
      <c r="AI223" s="23">
        <v>0</v>
      </c>
      <c r="AJ223" s="23">
        <v>0</v>
      </c>
      <c r="AK223" s="23">
        <v>0</v>
      </c>
      <c r="AL223" s="20">
        <f>+VLOOKUP(K223,Seguimiento!$A:$J,7,FALSE)</f>
        <v>0</v>
      </c>
      <c r="AM223" s="20">
        <f t="shared" si="3"/>
        <v>0.27079999999999999</v>
      </c>
      <c r="AN223" s="22">
        <v>8.5568768927999229E-4</v>
      </c>
      <c r="AO223" s="22">
        <v>0</v>
      </c>
      <c r="AP223" s="22">
        <v>0</v>
      </c>
      <c r="AQ223" s="41">
        <f>+VLOOKUP(K223,Seguimiento!$A:$J,9,FALSE)</f>
        <v>2.0570699999999999E-4</v>
      </c>
      <c r="AR223" s="40">
        <f>+VLOOKUP(K223,Seguimiento!$A:$J,10,FALSE)</f>
        <v>2</v>
      </c>
      <c r="AS223" s="20">
        <v>587</v>
      </c>
      <c r="AT223" s="40">
        <f>+VLOOKUP(K223,Seguimiento!$A:$J,4,FALSE)</f>
        <v>677</v>
      </c>
      <c r="AU223" s="22">
        <v>0</v>
      </c>
      <c r="AV223" s="22">
        <v>0</v>
      </c>
    </row>
    <row r="224" spans="1:48" x14ac:dyDescent="0.2">
      <c r="A224" s="20">
        <v>2</v>
      </c>
      <c r="B224" s="20" t="s">
        <v>331</v>
      </c>
      <c r="C224" s="20">
        <v>7</v>
      </c>
      <c r="D224" s="20" t="s">
        <v>539</v>
      </c>
      <c r="E224" s="20" t="s">
        <v>540</v>
      </c>
      <c r="F224" s="20">
        <v>1</v>
      </c>
      <c r="G224" s="20" t="s">
        <v>584</v>
      </c>
      <c r="H224" s="20" t="s">
        <v>587</v>
      </c>
      <c r="I224" s="20">
        <v>2</v>
      </c>
      <c r="J224" s="20" t="s">
        <v>1961</v>
      </c>
      <c r="K224" s="20" t="s">
        <v>590</v>
      </c>
      <c r="L224" s="20" t="s">
        <v>591</v>
      </c>
      <c r="M224" s="20" t="s">
        <v>44</v>
      </c>
      <c r="N224" s="20">
        <v>1</v>
      </c>
      <c r="O224" s="20">
        <v>1</v>
      </c>
      <c r="P224" s="20" t="s">
        <v>100</v>
      </c>
      <c r="Q224" s="19">
        <f>+VLOOKUP(K224,Responsables!$A:$C,3,TRUE)</f>
        <v>713</v>
      </c>
      <c r="R224" s="19" t="str">
        <f>+VLOOKUP(K224,Responsables!$A:$C,2,TRUE)</f>
        <v>Secretaría de Cultura Ciudadana</v>
      </c>
      <c r="S224" s="20" t="s">
        <v>70</v>
      </c>
      <c r="T224" s="20" t="s">
        <v>47</v>
      </c>
      <c r="U224" s="20">
        <f>+VLOOKUP(K224,Programación!$A:$F,3,FALSE)</f>
        <v>1</v>
      </c>
      <c r="V224" s="20">
        <f>+VLOOKUP(K224,Programación!$A:$F,4,FALSE)</f>
        <v>1</v>
      </c>
      <c r="W224" s="20">
        <f>+VLOOKUP(K224,Programación!$A:$F,5,FALSE)</f>
        <v>1</v>
      </c>
      <c r="X224" s="20">
        <f>+VLOOKUP(K224,Programación!$A:$F,6,FALSE)</f>
        <v>1</v>
      </c>
      <c r="Y224" s="20">
        <v>1</v>
      </c>
      <c r="Z224" s="20">
        <f>+VLOOKUP(K224,Seguimiento!$A:$C,3,FALSE)</f>
        <v>1</v>
      </c>
      <c r="AA224" s="23">
        <v>0</v>
      </c>
      <c r="AB224" s="22">
        <v>0</v>
      </c>
      <c r="AC224" s="20">
        <v>0.25</v>
      </c>
      <c r="AD224" s="20">
        <f>+VLOOKUP(K224,Seguimiento!$A:$J,5,FALSE)</f>
        <v>0.375</v>
      </c>
      <c r="AE224" s="22">
        <v>0</v>
      </c>
      <c r="AF224" s="22">
        <v>0</v>
      </c>
      <c r="AG224" s="20">
        <v>1</v>
      </c>
      <c r="AH224" s="20">
        <f>+VLOOKUP(K224,Seguimiento!$A:$J,6,FALSE)</f>
        <v>0.5</v>
      </c>
      <c r="AI224" s="23">
        <v>0</v>
      </c>
      <c r="AJ224" s="23">
        <v>0</v>
      </c>
      <c r="AK224" s="23">
        <v>0</v>
      </c>
      <c r="AL224" s="20">
        <f>+VLOOKUP(K224,Seguimiento!$A:$J,7,FALSE)</f>
        <v>0</v>
      </c>
      <c r="AM224" s="20">
        <f t="shared" si="3"/>
        <v>0.375</v>
      </c>
      <c r="AN224" s="22">
        <v>8.2879753359119124E-4</v>
      </c>
      <c r="AO224" s="22">
        <v>0</v>
      </c>
      <c r="AP224" s="22">
        <v>0</v>
      </c>
      <c r="AQ224" s="41">
        <f>+VLOOKUP(K224,Seguimiento!$A:$J,9,FALSE)</f>
        <v>2.5899899999999999E-4</v>
      </c>
      <c r="AR224" s="40">
        <f>+VLOOKUP(K224,Seguimiento!$A:$J,10,FALSE)</f>
        <v>3</v>
      </c>
      <c r="AS224" s="20">
        <v>1</v>
      </c>
      <c r="AT224" s="40">
        <f>+VLOOKUP(K224,Seguimiento!$A:$J,4,FALSE)</f>
        <v>1</v>
      </c>
      <c r="AU224" s="22">
        <v>0</v>
      </c>
      <c r="AV224" s="22">
        <v>0</v>
      </c>
    </row>
    <row r="225" spans="1:48" x14ac:dyDescent="0.2">
      <c r="A225" s="20">
        <v>2</v>
      </c>
      <c r="B225" s="20" t="s">
        <v>331</v>
      </c>
      <c r="C225" s="20">
        <v>7</v>
      </c>
      <c r="D225" s="20" t="s">
        <v>539</v>
      </c>
      <c r="E225" s="20" t="s">
        <v>540</v>
      </c>
      <c r="F225" s="20">
        <v>5</v>
      </c>
      <c r="G225" s="20" t="s">
        <v>565</v>
      </c>
      <c r="H225" s="20" t="s">
        <v>566</v>
      </c>
      <c r="I225" s="20">
        <v>3</v>
      </c>
      <c r="J225" s="20" t="s">
        <v>1961</v>
      </c>
      <c r="K225" s="20" t="s">
        <v>575</v>
      </c>
      <c r="L225" s="20" t="s">
        <v>576</v>
      </c>
      <c r="M225" s="20" t="s">
        <v>44</v>
      </c>
      <c r="N225" s="20">
        <v>2</v>
      </c>
      <c r="O225" s="20">
        <v>5</v>
      </c>
      <c r="P225" s="20" t="s">
        <v>100</v>
      </c>
      <c r="Q225" s="19">
        <f>+VLOOKUP(K225,Responsables!$A:$C,3,TRUE)</f>
        <v>713</v>
      </c>
      <c r="R225" s="19" t="str">
        <f>+VLOOKUP(K225,Responsables!$A:$C,2,TRUE)</f>
        <v>Secretaría de Cultura Ciudadana</v>
      </c>
      <c r="S225" s="20" t="s">
        <v>46</v>
      </c>
      <c r="T225" s="20" t="s">
        <v>47</v>
      </c>
      <c r="U225" s="20">
        <f>+VLOOKUP(K225,Programación!$A:$F,3,FALSE)</f>
        <v>2</v>
      </c>
      <c r="V225" s="20">
        <f>+VLOOKUP(K225,Programación!$A:$F,4,FALSE)</f>
        <v>1</v>
      </c>
      <c r="W225" s="20">
        <f>+VLOOKUP(K225,Programación!$A:$F,5,FALSE)</f>
        <v>1</v>
      </c>
      <c r="X225" s="20">
        <f>+VLOOKUP(K225,Programación!$A:$F,6,FALSE)</f>
        <v>1</v>
      </c>
      <c r="Y225" s="20">
        <v>2</v>
      </c>
      <c r="Z225" s="20">
        <f>+VLOOKUP(K225,Seguimiento!$A:$C,3,FALSE)</f>
        <v>1</v>
      </c>
      <c r="AA225" s="23">
        <v>0</v>
      </c>
      <c r="AB225" s="22">
        <v>0</v>
      </c>
      <c r="AC225" s="20">
        <v>0.4</v>
      </c>
      <c r="AD225" s="20">
        <f>+VLOOKUP(K225,Seguimiento!$A:$J,5,FALSE)</f>
        <v>0.6</v>
      </c>
      <c r="AE225" s="22">
        <v>0</v>
      </c>
      <c r="AF225" s="22">
        <v>0</v>
      </c>
      <c r="AG225" s="20">
        <v>1</v>
      </c>
      <c r="AH225" s="20">
        <f>+VLOOKUP(K225,Seguimiento!$A:$J,6,FALSE)</f>
        <v>1</v>
      </c>
      <c r="AI225" s="23">
        <v>0</v>
      </c>
      <c r="AJ225" s="23">
        <v>0</v>
      </c>
      <c r="AK225" s="23">
        <v>0</v>
      </c>
      <c r="AL225" s="20">
        <f>+VLOOKUP(K225,Seguimiento!$A:$J,7,FALSE)</f>
        <v>0</v>
      </c>
      <c r="AM225" s="20">
        <f t="shared" si="3"/>
        <v>0.6</v>
      </c>
      <c r="AN225" s="22">
        <v>8.9350416934993104E-4</v>
      </c>
      <c r="AO225" s="22">
        <v>0</v>
      </c>
      <c r="AP225" s="22">
        <v>0</v>
      </c>
      <c r="AQ225" s="41">
        <f>+VLOOKUP(K225,Seguimiento!$A:$J,9,FALSE)</f>
        <v>3.5740199999999999E-4</v>
      </c>
      <c r="AR225" s="40">
        <f>+VLOOKUP(K225,Seguimiento!$A:$J,10,FALSE)</f>
        <v>3</v>
      </c>
      <c r="AS225" s="20">
        <v>2</v>
      </c>
      <c r="AT225" s="40">
        <f>+VLOOKUP(K225,Seguimiento!$A:$J,4,FALSE)</f>
        <v>3</v>
      </c>
      <c r="AU225" s="22">
        <v>0</v>
      </c>
      <c r="AV225" s="22">
        <v>0</v>
      </c>
    </row>
    <row r="226" spans="1:48" x14ac:dyDescent="0.2">
      <c r="A226" s="20">
        <v>2</v>
      </c>
      <c r="B226" s="20" t="s">
        <v>331</v>
      </c>
      <c r="C226" s="20">
        <v>7</v>
      </c>
      <c r="D226" s="20" t="s">
        <v>539</v>
      </c>
      <c r="E226" s="20" t="s">
        <v>540</v>
      </c>
      <c r="F226" s="20">
        <v>3</v>
      </c>
      <c r="G226" s="20" t="s">
        <v>546</v>
      </c>
      <c r="H226" s="20" t="s">
        <v>547</v>
      </c>
      <c r="I226" s="20">
        <v>1</v>
      </c>
      <c r="J226" s="20" t="s">
        <v>1961</v>
      </c>
      <c r="K226" s="20" t="s">
        <v>569</v>
      </c>
      <c r="L226" s="20" t="s">
        <v>570</v>
      </c>
      <c r="M226" s="20" t="s">
        <v>44</v>
      </c>
      <c r="N226" s="20">
        <v>27753</v>
      </c>
      <c r="O226" s="20">
        <v>30553</v>
      </c>
      <c r="P226" s="20" t="s">
        <v>100</v>
      </c>
      <c r="Q226" s="19">
        <f>+VLOOKUP(K226,Responsables!$A:$C,3,TRUE)</f>
        <v>713</v>
      </c>
      <c r="R226" s="19" t="str">
        <f>+VLOOKUP(K226,Responsables!$A:$C,2,TRUE)</f>
        <v>Secretaría de Cultura Ciudadana</v>
      </c>
      <c r="S226" s="20" t="s">
        <v>46</v>
      </c>
      <c r="T226" s="20" t="s">
        <v>47</v>
      </c>
      <c r="U226" s="20">
        <f>+VLOOKUP(K226,Programación!$A:$F,3,FALSE)</f>
        <v>7638</v>
      </c>
      <c r="V226" s="20">
        <f>+VLOOKUP(K226,Programación!$A:$F,4,FALSE)</f>
        <v>7337</v>
      </c>
      <c r="W226" s="20">
        <f>+VLOOKUP(K226,Programación!$A:$F,5,FALSE)</f>
        <v>7337</v>
      </c>
      <c r="X226" s="20">
        <f>+VLOOKUP(K226,Programación!$A:$F,6,FALSE)</f>
        <v>7338</v>
      </c>
      <c r="Y226" s="20">
        <v>8541</v>
      </c>
      <c r="Z226" s="20">
        <f>+VLOOKUP(K226,Seguimiento!$A:$C,3,FALSE)</f>
        <v>5096</v>
      </c>
      <c r="AA226" s="23">
        <v>0</v>
      </c>
      <c r="AB226" s="22">
        <v>0</v>
      </c>
      <c r="AC226" s="20">
        <v>0.27954701665957499</v>
      </c>
      <c r="AD226" s="20">
        <f>+VLOOKUP(K226,Seguimiento!$A:$J,5,FALSE)</f>
        <v>0.44633914800000002</v>
      </c>
      <c r="AE226" s="22">
        <v>0</v>
      </c>
      <c r="AF226" s="22">
        <v>0</v>
      </c>
      <c r="AG226" s="20">
        <v>1.11822466614297</v>
      </c>
      <c r="AH226" s="20">
        <f>+VLOOKUP(K226,Seguimiento!$A:$J,6,FALSE)</f>
        <v>0.69456180999999995</v>
      </c>
      <c r="AI226" s="23">
        <v>0</v>
      </c>
      <c r="AJ226" s="23">
        <v>0</v>
      </c>
      <c r="AK226" s="23">
        <v>0</v>
      </c>
      <c r="AL226" s="20">
        <f>+VLOOKUP(K226,Seguimiento!$A:$J,7,FALSE)</f>
        <v>0</v>
      </c>
      <c r="AM226" s="20">
        <f t="shared" si="3"/>
        <v>0.44633914800000002</v>
      </c>
      <c r="AN226" s="22">
        <v>1.731779122469599E-3</v>
      </c>
      <c r="AO226" s="22">
        <v>0</v>
      </c>
      <c r="AP226" s="22">
        <v>0</v>
      </c>
      <c r="AQ226" s="41">
        <f>+VLOOKUP(K226,Seguimiento!$A:$J,9,FALSE)</f>
        <v>6.3652900000000004E-4</v>
      </c>
      <c r="AR226" s="40">
        <f>+VLOOKUP(K226,Seguimiento!$A:$J,10,FALSE)</f>
        <v>3</v>
      </c>
      <c r="AS226" s="20">
        <v>8541</v>
      </c>
      <c r="AT226" s="40">
        <f>+VLOOKUP(K226,Seguimiento!$A:$J,4,FALSE)</f>
        <v>13637</v>
      </c>
      <c r="AU226" s="22">
        <v>0</v>
      </c>
      <c r="AV226" s="22">
        <v>0</v>
      </c>
    </row>
    <row r="227" spans="1:48" x14ac:dyDescent="0.2">
      <c r="A227" s="20">
        <v>2</v>
      </c>
      <c r="B227" s="20" t="s">
        <v>331</v>
      </c>
      <c r="C227" s="20">
        <v>7</v>
      </c>
      <c r="D227" s="20" t="s">
        <v>539</v>
      </c>
      <c r="E227" s="20" t="s">
        <v>540</v>
      </c>
      <c r="F227" s="20">
        <v>5</v>
      </c>
      <c r="G227" s="20" t="s">
        <v>565</v>
      </c>
      <c r="H227" s="20" t="s">
        <v>566</v>
      </c>
      <c r="I227" s="20">
        <v>2</v>
      </c>
      <c r="J227" s="20" t="s">
        <v>1961</v>
      </c>
      <c r="K227" s="20" t="s">
        <v>604</v>
      </c>
      <c r="L227" s="20" t="s">
        <v>605</v>
      </c>
      <c r="M227" s="20" t="s">
        <v>50</v>
      </c>
      <c r="N227" s="20">
        <v>0</v>
      </c>
      <c r="O227" s="20">
        <v>100</v>
      </c>
      <c r="P227" s="20" t="s">
        <v>222</v>
      </c>
      <c r="Q227" s="19">
        <f>+VLOOKUP(K227,Responsables!$A:$C,3,TRUE)</f>
        <v>741</v>
      </c>
      <c r="R227" s="19" t="str">
        <f>+VLOOKUP(K227,Responsables!$A:$C,2,TRUE)</f>
        <v>Secretaría de Infraestructura Física</v>
      </c>
      <c r="S227" s="20" t="s">
        <v>51</v>
      </c>
      <c r="T227" s="20" t="s">
        <v>47</v>
      </c>
      <c r="U227" s="20">
        <f>+VLOOKUP(K227,Programación!$A:$F,3,FALSE)</f>
        <v>15</v>
      </c>
      <c r="V227" s="20">
        <f>+VLOOKUP(K227,Programación!$A:$F,4,FALSE)</f>
        <v>55</v>
      </c>
      <c r="W227" s="20">
        <f>+VLOOKUP(K227,Programación!$A:$F,5,FALSE)</f>
        <v>100</v>
      </c>
      <c r="X227" s="20">
        <f>+VLOOKUP(K227,Programación!$A:$F,6,FALSE)</f>
        <v>100</v>
      </c>
      <c r="Y227" s="20">
        <v>15</v>
      </c>
      <c r="Z227" s="20">
        <f>+VLOOKUP(K227,Seguimiento!$A:$C,3,FALSE)</f>
        <v>15</v>
      </c>
      <c r="AA227" s="23">
        <v>0</v>
      </c>
      <c r="AB227" s="22">
        <v>0</v>
      </c>
      <c r="AC227" s="20">
        <v>0.15</v>
      </c>
      <c r="AD227" s="20">
        <f>+VLOOKUP(K227,Seguimiento!$A:$J,5,FALSE)</f>
        <v>0.15</v>
      </c>
      <c r="AE227" s="22">
        <v>0</v>
      </c>
      <c r="AF227" s="22">
        <v>0</v>
      </c>
      <c r="AG227" s="20">
        <v>1</v>
      </c>
      <c r="AH227" s="20">
        <f>+VLOOKUP(K227,Seguimiento!$A:$J,6,FALSE)</f>
        <v>0.27272727299999999</v>
      </c>
      <c r="AI227" s="23">
        <v>0</v>
      </c>
      <c r="AJ227" s="23">
        <v>0</v>
      </c>
      <c r="AK227" s="23">
        <v>0</v>
      </c>
      <c r="AL227" s="20" t="str">
        <f>+VLOOKUP(K227,Seguimiento!$A:$J,7,FALSE)</f>
        <v>Corte Junio 30  de 2021: No se presenta avance físico</v>
      </c>
      <c r="AM227" s="20">
        <f t="shared" si="3"/>
        <v>0.15</v>
      </c>
      <c r="AN227" s="22">
        <v>5.2482884411724131E-3</v>
      </c>
      <c r="AO227" s="22">
        <v>0</v>
      </c>
      <c r="AP227" s="22">
        <v>0</v>
      </c>
      <c r="AQ227" s="41">
        <f>+VLOOKUP(K227,Seguimiento!$A:$J,9,FALSE)</f>
        <v>7.8724299999999997E-4</v>
      </c>
      <c r="AR227" s="40">
        <f>+VLOOKUP(K227,Seguimiento!$A:$J,10,FALSE)</f>
        <v>1</v>
      </c>
      <c r="AS227" s="20">
        <v>15</v>
      </c>
      <c r="AT227" s="40">
        <f>+VLOOKUP(K227,Seguimiento!$A:$J,4,FALSE)</f>
        <v>15</v>
      </c>
      <c r="AU227" s="22">
        <v>0</v>
      </c>
      <c r="AV227" s="22">
        <v>0</v>
      </c>
    </row>
    <row r="228" spans="1:48" x14ac:dyDescent="0.2">
      <c r="A228" s="20">
        <v>2</v>
      </c>
      <c r="B228" s="20" t="s">
        <v>331</v>
      </c>
      <c r="C228" s="20">
        <v>7</v>
      </c>
      <c r="D228" s="20" t="s">
        <v>539</v>
      </c>
      <c r="E228" s="20" t="s">
        <v>540</v>
      </c>
      <c r="F228" s="20"/>
      <c r="G228" s="20"/>
      <c r="H228" s="20"/>
      <c r="I228" s="20">
        <v>2</v>
      </c>
      <c r="J228" s="20" t="s">
        <v>1960</v>
      </c>
      <c r="K228" s="20" t="s">
        <v>580</v>
      </c>
      <c r="L228" s="20" t="s">
        <v>586</v>
      </c>
      <c r="M228" s="20" t="s">
        <v>50</v>
      </c>
      <c r="N228" s="20">
        <v>9.4</v>
      </c>
      <c r="O228" s="20">
        <v>9.8000000000000007</v>
      </c>
      <c r="P228" s="20" t="s">
        <v>100</v>
      </c>
      <c r="Q228" s="19">
        <f>+VLOOKUP(K228,Responsables!$A:$C,3,TRUE)</f>
        <v>713</v>
      </c>
      <c r="R228" s="19" t="str">
        <f>+VLOOKUP(K228,Responsables!$A:$C,2,TRUE)</f>
        <v>Secretaría de Cultura Ciudadana</v>
      </c>
      <c r="S228" s="20" t="s">
        <v>51</v>
      </c>
      <c r="T228" s="20" t="s">
        <v>47</v>
      </c>
      <c r="U228" s="20">
        <f>+VLOOKUP(K228,Programación!$A:$F,3,FALSE)</f>
        <v>9.4</v>
      </c>
      <c r="V228" s="20">
        <f>+VLOOKUP(K228,Programación!$A:$F,4,FALSE)</f>
        <v>6.7</v>
      </c>
      <c r="W228" s="20">
        <f>+VLOOKUP(K228,Programación!$A:$F,5,FALSE)</f>
        <v>9.6</v>
      </c>
      <c r="X228" s="20">
        <f>+VLOOKUP(K228,Programación!$A:$F,6,FALSE)</f>
        <v>9.8000000000000007</v>
      </c>
      <c r="Y228" s="20">
        <v>6.7</v>
      </c>
      <c r="Z228" s="20">
        <f>+VLOOKUP(K228,Seguimiento!$A:$C,3,FALSE)</f>
        <v>7</v>
      </c>
      <c r="AA228" s="23">
        <v>0</v>
      </c>
      <c r="AB228" s="22">
        <v>0</v>
      </c>
      <c r="AC228" s="20">
        <v>0.68367346938775497</v>
      </c>
      <c r="AD228" s="20">
        <f>+VLOOKUP(K228,Seguimiento!$A:$J,5,FALSE)</f>
        <v>0.71428571399999996</v>
      </c>
      <c r="AE228" s="24">
        <v>0</v>
      </c>
      <c r="AF228" s="22">
        <v>0</v>
      </c>
      <c r="AG228" s="20">
        <v>0.71276595744680804</v>
      </c>
      <c r="AH228" s="20">
        <f>+VLOOKUP(K228,Seguimiento!$A:$J,6,FALSE)</f>
        <v>1.044776119</v>
      </c>
      <c r="AI228" s="23">
        <v>0</v>
      </c>
      <c r="AJ228" s="23">
        <v>0</v>
      </c>
      <c r="AK228" s="23">
        <v>0</v>
      </c>
      <c r="AL228" s="20">
        <f>+VLOOKUP(K228,Seguimiento!$A:$J,7,FALSE)</f>
        <v>0</v>
      </c>
      <c r="AM228" s="20">
        <f t="shared" si="3"/>
        <v>0.71428571399999996</v>
      </c>
      <c r="AN228" s="22">
        <v>0</v>
      </c>
      <c r="AO228" s="22">
        <v>0</v>
      </c>
      <c r="AP228" s="22">
        <v>0</v>
      </c>
      <c r="AQ228" s="41">
        <f>+VLOOKUP(K228,Seguimiento!$A:$J,9,FALSE)</f>
        <v>0</v>
      </c>
      <c r="AR228" s="40">
        <f>+VLOOKUP(K228,Seguimiento!$A:$J,10,FALSE)</f>
        <v>3</v>
      </c>
      <c r="AS228" s="20">
        <v>6.7</v>
      </c>
      <c r="AT228" s="40">
        <f>+VLOOKUP(K228,Seguimiento!$A:$J,4,FALSE)</f>
        <v>7</v>
      </c>
      <c r="AU228" s="22">
        <v>0</v>
      </c>
      <c r="AV228" s="22">
        <v>0</v>
      </c>
    </row>
    <row r="229" spans="1:48" x14ac:dyDescent="0.2">
      <c r="A229" s="20">
        <v>2</v>
      </c>
      <c r="B229" s="20" t="s">
        <v>331</v>
      </c>
      <c r="C229" s="20">
        <v>7</v>
      </c>
      <c r="D229" s="20" t="s">
        <v>539</v>
      </c>
      <c r="E229" s="20" t="s">
        <v>540</v>
      </c>
      <c r="F229" s="20">
        <v>2</v>
      </c>
      <c r="G229" s="20" t="s">
        <v>580</v>
      </c>
      <c r="H229" s="20" t="s">
        <v>581</v>
      </c>
      <c r="I229" s="20">
        <v>1</v>
      </c>
      <c r="J229" s="20" t="s">
        <v>1961</v>
      </c>
      <c r="K229" s="20" t="s">
        <v>594</v>
      </c>
      <c r="L229" s="20" t="s">
        <v>595</v>
      </c>
      <c r="M229" s="20" t="s">
        <v>50</v>
      </c>
      <c r="N229" s="20">
        <v>-1</v>
      </c>
      <c r="O229" s="20">
        <v>100</v>
      </c>
      <c r="P229" s="20" t="s">
        <v>100</v>
      </c>
      <c r="Q229" s="19">
        <f>+VLOOKUP(K229,Responsables!$A:$C,3,TRUE)</f>
        <v>713</v>
      </c>
      <c r="R229" s="19" t="str">
        <f>+VLOOKUP(K229,Responsables!$A:$C,2,TRUE)</f>
        <v>Secretaría de Cultura Ciudadana</v>
      </c>
      <c r="S229" s="20" t="s">
        <v>51</v>
      </c>
      <c r="T229" s="20" t="s">
        <v>47</v>
      </c>
      <c r="U229" s="20">
        <f>+VLOOKUP(K229,Programación!$A:$F,3,FALSE)</f>
        <v>0</v>
      </c>
      <c r="V229" s="20">
        <f>+VLOOKUP(K229,Programación!$A:$F,4,FALSE)</f>
        <v>10</v>
      </c>
      <c r="W229" s="20">
        <f>+VLOOKUP(K229,Programación!$A:$F,5,FALSE)</f>
        <v>55</v>
      </c>
      <c r="X229" s="20">
        <f>+VLOOKUP(K229,Programación!$A:$F,6,FALSE)</f>
        <v>100</v>
      </c>
      <c r="Y229" s="20">
        <v>0</v>
      </c>
      <c r="Z229" s="20">
        <f>+VLOOKUP(K229,Seguimiento!$A:$C,3,FALSE)</f>
        <v>0</v>
      </c>
      <c r="AA229" s="23">
        <v>0</v>
      </c>
      <c r="AB229" s="22">
        <v>0</v>
      </c>
      <c r="AC229" s="20">
        <v>0</v>
      </c>
      <c r="AD229" s="20">
        <f>+VLOOKUP(K229,Seguimiento!$A:$J,5,FALSE)</f>
        <v>0</v>
      </c>
      <c r="AE229" s="22">
        <v>0</v>
      </c>
      <c r="AF229" s="22">
        <v>0</v>
      </c>
      <c r="AG229" s="20">
        <v>-1</v>
      </c>
      <c r="AH229" s="20">
        <f>+VLOOKUP(K229,Seguimiento!$A:$J,6,FALSE)</f>
        <v>0</v>
      </c>
      <c r="AI229" s="23">
        <v>0</v>
      </c>
      <c r="AJ229" s="23">
        <v>0</v>
      </c>
      <c r="AK229" s="23">
        <v>0</v>
      </c>
      <c r="AL229" s="20">
        <f>+VLOOKUP(K229,Seguimiento!$A:$J,7,FALSE)</f>
        <v>0</v>
      </c>
      <c r="AM229" s="20">
        <f t="shared" si="3"/>
        <v>0</v>
      </c>
      <c r="AN229" s="22">
        <v>8.6701166962091828E-4</v>
      </c>
      <c r="AO229" s="22">
        <v>0</v>
      </c>
      <c r="AP229" s="22">
        <v>0</v>
      </c>
      <c r="AQ229" s="41">
        <f>+VLOOKUP(K229,Seguimiento!$A:$J,9,FALSE)</f>
        <v>0</v>
      </c>
      <c r="AR229" s="40">
        <f>+VLOOKUP(K229,Seguimiento!$A:$J,10,FALSE)</f>
        <v>1</v>
      </c>
      <c r="AS229" s="20">
        <v>0</v>
      </c>
      <c r="AT229" s="40">
        <f>+VLOOKUP(K229,Seguimiento!$A:$J,4,FALSE)</f>
        <v>0</v>
      </c>
      <c r="AU229" s="22">
        <v>0</v>
      </c>
      <c r="AV229" s="22">
        <v>0</v>
      </c>
    </row>
    <row r="230" spans="1:48" x14ac:dyDescent="0.2">
      <c r="A230" s="20">
        <v>2</v>
      </c>
      <c r="B230" s="20" t="s">
        <v>331</v>
      </c>
      <c r="C230" s="20">
        <v>7</v>
      </c>
      <c r="D230" s="20" t="s">
        <v>539</v>
      </c>
      <c r="E230" s="20" t="s">
        <v>540</v>
      </c>
      <c r="F230" s="20">
        <v>1</v>
      </c>
      <c r="G230" s="20" t="s">
        <v>584</v>
      </c>
      <c r="H230" s="20" t="s">
        <v>587</v>
      </c>
      <c r="I230" s="20">
        <v>1</v>
      </c>
      <c r="J230" s="20" t="s">
        <v>1961</v>
      </c>
      <c r="K230" s="20" t="s">
        <v>588</v>
      </c>
      <c r="L230" s="20" t="s">
        <v>589</v>
      </c>
      <c r="M230" s="20" t="s">
        <v>50</v>
      </c>
      <c r="N230" s="20">
        <v>-1</v>
      </c>
      <c r="O230" s="20">
        <v>100</v>
      </c>
      <c r="P230" s="20" t="s">
        <v>100</v>
      </c>
      <c r="Q230" s="19">
        <f>+VLOOKUP(K230,Responsables!$A:$C,3,TRUE)</f>
        <v>713</v>
      </c>
      <c r="R230" s="19" t="str">
        <f>+VLOOKUP(K230,Responsables!$A:$C,2,TRUE)</f>
        <v>Secretaría de Cultura Ciudadana</v>
      </c>
      <c r="S230" s="20" t="s">
        <v>51</v>
      </c>
      <c r="T230" s="20" t="s">
        <v>47</v>
      </c>
      <c r="U230" s="20">
        <f>+VLOOKUP(K230,Programación!$A:$F,3,FALSE)</f>
        <v>8</v>
      </c>
      <c r="V230" s="20">
        <f>+VLOOKUP(K230,Programación!$A:$F,4,FALSE)</f>
        <v>39</v>
      </c>
      <c r="W230" s="20">
        <f>+VLOOKUP(K230,Programación!$A:$F,5,FALSE)</f>
        <v>64</v>
      </c>
      <c r="X230" s="20">
        <f>+VLOOKUP(K230,Programación!$A:$F,6,FALSE)</f>
        <v>100</v>
      </c>
      <c r="Y230" s="20">
        <v>8</v>
      </c>
      <c r="Z230" s="20">
        <f>+VLOOKUP(K230,Seguimiento!$A:$C,3,FALSE)</f>
        <v>8</v>
      </c>
      <c r="AA230" s="23">
        <v>0</v>
      </c>
      <c r="AB230" s="22">
        <v>0</v>
      </c>
      <c r="AC230" s="20">
        <v>0.08</v>
      </c>
      <c r="AD230" s="20">
        <f>+VLOOKUP(K230,Seguimiento!$A:$J,5,FALSE)</f>
        <v>0.08</v>
      </c>
      <c r="AE230" s="22">
        <v>0</v>
      </c>
      <c r="AF230" s="22">
        <v>0</v>
      </c>
      <c r="AG230" s="20">
        <v>1</v>
      </c>
      <c r="AH230" s="20">
        <f>+VLOOKUP(K230,Seguimiento!$A:$J,6,FALSE)</f>
        <v>0.20512820500000001</v>
      </c>
      <c r="AI230" s="23">
        <v>0</v>
      </c>
      <c r="AJ230" s="23">
        <v>0</v>
      </c>
      <c r="AK230" s="23">
        <v>0</v>
      </c>
      <c r="AL230" s="20">
        <f>+VLOOKUP(K230,Seguimiento!$A:$J,7,FALSE)</f>
        <v>0</v>
      </c>
      <c r="AM230" s="20">
        <f t="shared" si="3"/>
        <v>0.08</v>
      </c>
      <c r="AN230" s="22">
        <v>8.3605477995251992E-4</v>
      </c>
      <c r="AO230" s="22">
        <v>0</v>
      </c>
      <c r="AP230" s="22">
        <v>0</v>
      </c>
      <c r="AQ230" s="41">
        <f>+VLOOKUP(K230,Seguimiento!$A:$J,9,FALSE)</f>
        <v>6.6884400000000006E-5</v>
      </c>
      <c r="AR230" s="40">
        <f>+VLOOKUP(K230,Seguimiento!$A:$J,10,FALSE)</f>
        <v>1</v>
      </c>
      <c r="AS230" s="20">
        <v>8</v>
      </c>
      <c r="AT230" s="40">
        <f>+VLOOKUP(K230,Seguimiento!$A:$J,4,FALSE)</f>
        <v>8</v>
      </c>
      <c r="AU230" s="22">
        <v>0</v>
      </c>
      <c r="AV230" s="22">
        <v>0</v>
      </c>
    </row>
    <row r="231" spans="1:48" x14ac:dyDescent="0.2">
      <c r="A231" s="20">
        <v>2</v>
      </c>
      <c r="B231" s="20" t="s">
        <v>331</v>
      </c>
      <c r="C231" s="20">
        <v>7</v>
      </c>
      <c r="D231" s="20" t="s">
        <v>539</v>
      </c>
      <c r="E231" s="20" t="s">
        <v>540</v>
      </c>
      <c r="F231" s="20">
        <v>4</v>
      </c>
      <c r="G231" s="20" t="s">
        <v>541</v>
      </c>
      <c r="H231" s="20" t="s">
        <v>542</v>
      </c>
      <c r="I231" s="20">
        <v>1</v>
      </c>
      <c r="J231" s="20" t="s">
        <v>1961</v>
      </c>
      <c r="K231" s="20" t="s">
        <v>558</v>
      </c>
      <c r="L231" s="20" t="s">
        <v>559</v>
      </c>
      <c r="M231" s="20" t="s">
        <v>44</v>
      </c>
      <c r="N231" s="20">
        <v>4</v>
      </c>
      <c r="O231" s="20">
        <v>6</v>
      </c>
      <c r="P231" s="20" t="s">
        <v>100</v>
      </c>
      <c r="Q231" s="19">
        <f>+VLOOKUP(K231,Responsables!$A:$C,3,TRUE)</f>
        <v>713</v>
      </c>
      <c r="R231" s="19" t="str">
        <f>+VLOOKUP(K231,Responsables!$A:$C,2,TRUE)</f>
        <v>Secretaría de Cultura Ciudadana</v>
      </c>
      <c r="S231" s="20" t="s">
        <v>70</v>
      </c>
      <c r="T231" s="20" t="s">
        <v>47</v>
      </c>
      <c r="U231" s="20">
        <f>+VLOOKUP(K231,Programación!$A:$F,3,FALSE)</f>
        <v>6</v>
      </c>
      <c r="V231" s="20">
        <f>+VLOOKUP(K231,Programación!$A:$F,4,FALSE)</f>
        <v>6</v>
      </c>
      <c r="W231" s="20">
        <f>+VLOOKUP(K231,Programación!$A:$F,5,FALSE)</f>
        <v>6</v>
      </c>
      <c r="X231" s="20">
        <f>+VLOOKUP(K231,Programación!$A:$F,6,FALSE)</f>
        <v>6</v>
      </c>
      <c r="Y231" s="20">
        <v>6</v>
      </c>
      <c r="Z231" s="20">
        <f>+VLOOKUP(K231,Seguimiento!$A:$C,3,FALSE)</f>
        <v>4</v>
      </c>
      <c r="AA231" s="23">
        <v>0</v>
      </c>
      <c r="AB231" s="22">
        <v>0</v>
      </c>
      <c r="AC231" s="20">
        <v>0.25</v>
      </c>
      <c r="AD231" s="20">
        <f>+VLOOKUP(K231,Seguimiento!$A:$J,5,FALSE)</f>
        <v>0.33333333300000001</v>
      </c>
      <c r="AE231" s="22">
        <v>0</v>
      </c>
      <c r="AF231" s="22">
        <v>0</v>
      </c>
      <c r="AG231" s="20">
        <v>1</v>
      </c>
      <c r="AH231" s="20">
        <f>+VLOOKUP(K231,Seguimiento!$A:$J,6,FALSE)</f>
        <v>0.33333333300000001</v>
      </c>
      <c r="AI231" s="23">
        <v>0</v>
      </c>
      <c r="AJ231" s="23">
        <v>0</v>
      </c>
      <c r="AK231" s="23">
        <v>0</v>
      </c>
      <c r="AL231" s="20">
        <f>+VLOOKUP(K231,Seguimiento!$A:$J,7,FALSE)</f>
        <v>0</v>
      </c>
      <c r="AM231" s="20">
        <f t="shared" si="3"/>
        <v>0.33333333300000001</v>
      </c>
      <c r="AN231" s="22">
        <v>4.9475079134978829E-4</v>
      </c>
      <c r="AO231" s="22">
        <v>0</v>
      </c>
      <c r="AP231" s="22">
        <v>0</v>
      </c>
      <c r="AQ231" s="41">
        <f>+VLOOKUP(K231,Seguimiento!$A:$J,9,FALSE)</f>
        <v>1.4430199999999999E-4</v>
      </c>
      <c r="AR231" s="40">
        <f>+VLOOKUP(K231,Seguimiento!$A:$J,10,FALSE)</f>
        <v>2</v>
      </c>
      <c r="AS231" s="20">
        <v>6</v>
      </c>
      <c r="AT231" s="40">
        <f>+VLOOKUP(K231,Seguimiento!$A:$J,4,FALSE)</f>
        <v>4</v>
      </c>
      <c r="AU231" s="22">
        <v>0</v>
      </c>
      <c r="AV231" s="22">
        <v>0</v>
      </c>
    </row>
    <row r="232" spans="1:48" x14ac:dyDescent="0.2">
      <c r="A232" s="20">
        <v>2</v>
      </c>
      <c r="B232" s="20" t="s">
        <v>331</v>
      </c>
      <c r="C232" s="20">
        <v>7</v>
      </c>
      <c r="D232" s="20" t="s">
        <v>539</v>
      </c>
      <c r="E232" s="20" t="s">
        <v>540</v>
      </c>
      <c r="F232" s="20">
        <v>2</v>
      </c>
      <c r="G232" s="20" t="s">
        <v>580</v>
      </c>
      <c r="H232" s="20" t="s">
        <v>581</v>
      </c>
      <c r="I232" s="20">
        <v>4</v>
      </c>
      <c r="J232" s="20" t="s">
        <v>1961</v>
      </c>
      <c r="K232" s="20" t="s">
        <v>600</v>
      </c>
      <c r="L232" s="20" t="s">
        <v>601</v>
      </c>
      <c r="M232" s="20" t="s">
        <v>50</v>
      </c>
      <c r="N232" s="20">
        <v>-1</v>
      </c>
      <c r="O232" s="20">
        <v>100</v>
      </c>
      <c r="P232" s="20" t="s">
        <v>100</v>
      </c>
      <c r="Q232" s="19">
        <f>+VLOOKUP(K232,Responsables!$A:$C,3,TRUE)</f>
        <v>713</v>
      </c>
      <c r="R232" s="19" t="str">
        <f>+VLOOKUP(K232,Responsables!$A:$C,2,TRUE)</f>
        <v>Secretaría de Cultura Ciudadana</v>
      </c>
      <c r="S232" s="20" t="s">
        <v>51</v>
      </c>
      <c r="T232" s="20" t="s">
        <v>47</v>
      </c>
      <c r="U232" s="20">
        <f>+VLOOKUP(K232,Programación!$A:$F,3,FALSE)</f>
        <v>25</v>
      </c>
      <c r="V232" s="20">
        <f>+VLOOKUP(K232,Programación!$A:$F,4,FALSE)</f>
        <v>50</v>
      </c>
      <c r="W232" s="20">
        <f>+VLOOKUP(K232,Programación!$A:$F,5,FALSE)</f>
        <v>75</v>
      </c>
      <c r="X232" s="20">
        <f>+VLOOKUP(K232,Programación!$A:$F,6,FALSE)</f>
        <v>100</v>
      </c>
      <c r="Y232" s="20">
        <v>25</v>
      </c>
      <c r="Z232" s="20">
        <f>+VLOOKUP(K232,Seguimiento!$A:$C,3,FALSE)</f>
        <v>45</v>
      </c>
      <c r="AA232" s="23">
        <v>0</v>
      </c>
      <c r="AB232" s="22">
        <v>0</v>
      </c>
      <c r="AC232" s="20">
        <v>0.25</v>
      </c>
      <c r="AD232" s="20">
        <f>+VLOOKUP(K232,Seguimiento!$A:$J,5,FALSE)</f>
        <v>0.45</v>
      </c>
      <c r="AE232" s="22">
        <v>0</v>
      </c>
      <c r="AF232" s="22">
        <v>0</v>
      </c>
      <c r="AG232" s="20">
        <v>1</v>
      </c>
      <c r="AH232" s="20">
        <f>+VLOOKUP(K232,Seguimiento!$A:$J,6,FALSE)</f>
        <v>0.9</v>
      </c>
      <c r="AI232" s="23">
        <v>0</v>
      </c>
      <c r="AJ232" s="23">
        <v>0</v>
      </c>
      <c r="AK232" s="23">
        <v>0</v>
      </c>
      <c r="AL232" s="20">
        <f>+VLOOKUP(K232,Seguimiento!$A:$J,7,FALSE)</f>
        <v>0</v>
      </c>
      <c r="AM232" s="20">
        <f t="shared" si="3"/>
        <v>0.45</v>
      </c>
      <c r="AN232" s="22">
        <v>1.0861043817991536E-3</v>
      </c>
      <c r="AO232" s="22">
        <v>0</v>
      </c>
      <c r="AP232" s="22">
        <v>0</v>
      </c>
      <c r="AQ232" s="41">
        <f>+VLOOKUP(K232,Seguimiento!$A:$J,9,FALSE)</f>
        <v>2.7152600000000002E-4</v>
      </c>
      <c r="AR232" s="40">
        <f>+VLOOKUP(K232,Seguimiento!$A:$J,10,FALSE)</f>
        <v>3</v>
      </c>
      <c r="AS232" s="20">
        <v>25</v>
      </c>
      <c r="AT232" s="40">
        <f>+VLOOKUP(K232,Seguimiento!$A:$J,4,FALSE)</f>
        <v>45</v>
      </c>
      <c r="AU232" s="22">
        <v>0</v>
      </c>
      <c r="AV232" s="22">
        <v>0</v>
      </c>
    </row>
    <row r="233" spans="1:48" x14ac:dyDescent="0.2">
      <c r="A233" s="20">
        <v>2</v>
      </c>
      <c r="B233" s="20" t="s">
        <v>331</v>
      </c>
      <c r="C233" s="20">
        <v>7</v>
      </c>
      <c r="D233" s="20" t="s">
        <v>539</v>
      </c>
      <c r="E233" s="20" t="s">
        <v>540</v>
      </c>
      <c r="F233" s="20">
        <v>3</v>
      </c>
      <c r="G233" s="20" t="s">
        <v>546</v>
      </c>
      <c r="H233" s="20" t="s">
        <v>547</v>
      </c>
      <c r="I233" s="20">
        <v>4</v>
      </c>
      <c r="J233" s="20" t="s">
        <v>1961</v>
      </c>
      <c r="K233" s="20" t="s">
        <v>552</v>
      </c>
      <c r="L233" s="20" t="s">
        <v>553</v>
      </c>
      <c r="M233" s="20" t="s">
        <v>44</v>
      </c>
      <c r="N233" s="20">
        <v>10582713</v>
      </c>
      <c r="O233" s="20">
        <v>10582713</v>
      </c>
      <c r="P233" s="20" t="s">
        <v>100</v>
      </c>
      <c r="Q233" s="19">
        <f>+VLOOKUP(K233,Responsables!$A:$C,3,TRUE)</f>
        <v>713</v>
      </c>
      <c r="R233" s="19" t="str">
        <f>+VLOOKUP(K233,Responsables!$A:$C,2,TRUE)</f>
        <v>Secretaría de Cultura Ciudadana</v>
      </c>
      <c r="S233" s="20" t="s">
        <v>46</v>
      </c>
      <c r="T233" s="20" t="s">
        <v>47</v>
      </c>
      <c r="U233" s="20">
        <f>+VLOOKUP(K233,Programación!$A:$F,3,FALSE)</f>
        <v>2004176</v>
      </c>
      <c r="V233" s="20">
        <f>+VLOOKUP(K233,Programación!$A:$F,4,FALSE)</f>
        <v>2437621</v>
      </c>
      <c r="W233" s="20">
        <f>+VLOOKUP(K233,Programación!$A:$F,5,FALSE)</f>
        <v>2628621</v>
      </c>
      <c r="X233" s="20">
        <f>+VLOOKUP(K233,Programación!$A:$F,6,FALSE)</f>
        <v>2740190</v>
      </c>
      <c r="Y233" s="20">
        <v>2776281</v>
      </c>
      <c r="Z233" s="20">
        <f>+VLOOKUP(K233,Seguimiento!$A:$C,3,FALSE)</f>
        <v>275832</v>
      </c>
      <c r="AA233" s="23">
        <v>0</v>
      </c>
      <c r="AB233" s="22">
        <v>0</v>
      </c>
      <c r="AC233" s="20">
        <v>0.26234114068859299</v>
      </c>
      <c r="AD233" s="20">
        <f>+VLOOKUP(K233,Seguimiento!$A:$J,5,FALSE)</f>
        <v>0.28840553499999999</v>
      </c>
      <c r="AE233" s="22">
        <v>0</v>
      </c>
      <c r="AF233" s="22">
        <v>0</v>
      </c>
      <c r="AG233" s="20">
        <v>1.3852481019631</v>
      </c>
      <c r="AH233" s="20">
        <f>+VLOOKUP(K233,Seguimiento!$A:$J,6,FALSE)</f>
        <v>0.113156229</v>
      </c>
      <c r="AI233" s="23">
        <v>0</v>
      </c>
      <c r="AJ233" s="23">
        <v>0</v>
      </c>
      <c r="AK233" s="23">
        <v>0</v>
      </c>
      <c r="AL233" s="20" t="str">
        <f>+VLOOKUP(K233,Seguimiento!$A:$J,7,FALSE)</f>
        <v>Durante la primera parte del año las actividades que implicaran aglomeración de públicos estuvieron restringidas por causa de la pandemia.</v>
      </c>
      <c r="AM233" s="20">
        <f t="shared" si="3"/>
        <v>0.28840553499999999</v>
      </c>
      <c r="AN233" s="22">
        <v>2.5108182821084722E-3</v>
      </c>
      <c r="AO233" s="22">
        <v>0</v>
      </c>
      <c r="AP233" s="22">
        <v>0</v>
      </c>
      <c r="AQ233" s="41">
        <f>+VLOOKUP(K233,Seguimiento!$A:$J,9,FALSE)</f>
        <v>7.0577200000000002E-4</v>
      </c>
      <c r="AR233" s="40">
        <f>+VLOOKUP(K233,Seguimiento!$A:$J,10,FALSE)</f>
        <v>2</v>
      </c>
      <c r="AS233" s="20">
        <v>2776281</v>
      </c>
      <c r="AT233" s="40">
        <f>+VLOOKUP(K233,Seguimiento!$A:$J,4,FALSE)</f>
        <v>3052113</v>
      </c>
      <c r="AU233" s="22">
        <v>0</v>
      </c>
      <c r="AV233" s="22">
        <v>0</v>
      </c>
    </row>
    <row r="234" spans="1:48" x14ac:dyDescent="0.2">
      <c r="A234" s="20">
        <v>2</v>
      </c>
      <c r="B234" s="20" t="s">
        <v>331</v>
      </c>
      <c r="C234" s="20">
        <v>7</v>
      </c>
      <c r="D234" s="20" t="s">
        <v>539</v>
      </c>
      <c r="E234" s="20" t="s">
        <v>540</v>
      </c>
      <c r="F234" s="20"/>
      <c r="G234" s="20"/>
      <c r="H234" s="20"/>
      <c r="I234" s="20">
        <v>3</v>
      </c>
      <c r="J234" s="20" t="s">
        <v>1960</v>
      </c>
      <c r="K234" s="20" t="s">
        <v>546</v>
      </c>
      <c r="L234" s="20" t="s">
        <v>579</v>
      </c>
      <c r="M234" s="20" t="s">
        <v>44</v>
      </c>
      <c r="N234" s="20">
        <v>14474229</v>
      </c>
      <c r="O234" s="20">
        <v>11074445</v>
      </c>
      <c r="P234" s="20" t="s">
        <v>100</v>
      </c>
      <c r="Q234" s="19">
        <f>+VLOOKUP(K234,Responsables!$A:$C,3,TRUE)</f>
        <v>713</v>
      </c>
      <c r="R234" s="19" t="str">
        <f>+VLOOKUP(K234,Responsables!$A:$C,2,TRUE)</f>
        <v>Secretaría de Cultura Ciudadana</v>
      </c>
      <c r="S234" s="20" t="s">
        <v>46</v>
      </c>
      <c r="T234" s="20" t="s">
        <v>47</v>
      </c>
      <c r="U234" s="20">
        <f>+VLOOKUP(K234,Programación!$A:$F,3,FALSE)</f>
        <v>533707</v>
      </c>
      <c r="V234" s="20">
        <f>+VLOOKUP(K234,Programación!$A:$F,4,FALSE)</f>
        <v>3335424</v>
      </c>
      <c r="W234" s="20">
        <f>+VLOOKUP(K234,Programación!$A:$F,5,FALSE)</f>
        <v>3535424</v>
      </c>
      <c r="X234" s="20">
        <f>+VLOOKUP(K234,Programación!$A:$F,6,FALSE)</f>
        <v>3660815</v>
      </c>
      <c r="Y234" s="20">
        <v>542782</v>
      </c>
      <c r="Z234" s="20">
        <f>+VLOOKUP(K234,Seguimiento!$A:$C,3,FALSE)</f>
        <v>337</v>
      </c>
      <c r="AA234" s="23">
        <v>0</v>
      </c>
      <c r="AB234" s="22">
        <v>0</v>
      </c>
      <c r="AC234" s="20">
        <v>4.90121175372671E-2</v>
      </c>
      <c r="AD234" s="20">
        <f>+VLOOKUP(K234,Seguimiento!$A:$J,5,FALSE)</f>
        <v>4.9042547999999998E-2</v>
      </c>
      <c r="AE234" s="24">
        <v>0</v>
      </c>
      <c r="AF234" s="22">
        <v>0</v>
      </c>
      <c r="AG234" s="20">
        <v>1.0170037117744399</v>
      </c>
      <c r="AH234" s="20">
        <f>+VLOOKUP(K234,Seguimiento!$A:$J,6,FALSE)</f>
        <v>1.01037E-4</v>
      </c>
      <c r="AI234" s="23">
        <v>0</v>
      </c>
      <c r="AJ234" s="23">
        <v>0</v>
      </c>
      <c r="AK234" s="23">
        <v>0</v>
      </c>
      <c r="AL234" s="20" t="str">
        <f>+VLOOKUP(K234,Seguimiento!$A:$J,7,FALSE)</f>
        <v>Durante la primera parte del año las actividades que implicaran aglomeración de públicos estuvieron restringidas por causa de la pandemia.</v>
      </c>
      <c r="AM234" s="20">
        <f t="shared" si="3"/>
        <v>4.9042547999999998E-2</v>
      </c>
      <c r="AN234" s="22">
        <v>0</v>
      </c>
      <c r="AO234" s="22">
        <v>0</v>
      </c>
      <c r="AP234" s="22">
        <v>0</v>
      </c>
      <c r="AQ234" s="41">
        <f>+VLOOKUP(K234,Seguimiento!$A:$J,9,FALSE)</f>
        <v>0</v>
      </c>
      <c r="AR234" s="40">
        <f>+VLOOKUP(K234,Seguimiento!$A:$J,10,FALSE)</f>
        <v>1</v>
      </c>
      <c r="AS234" s="20">
        <v>542782</v>
      </c>
      <c r="AT234" s="40">
        <f>+VLOOKUP(K234,Seguimiento!$A:$J,4,FALSE)</f>
        <v>543119</v>
      </c>
      <c r="AU234" s="22">
        <v>0</v>
      </c>
      <c r="AV234" s="22">
        <v>0</v>
      </c>
    </row>
    <row r="235" spans="1:48" x14ac:dyDescent="0.2">
      <c r="A235" s="20">
        <v>2</v>
      </c>
      <c r="B235" s="20" t="s">
        <v>331</v>
      </c>
      <c r="C235" s="20">
        <v>7</v>
      </c>
      <c r="D235" s="20" t="s">
        <v>539</v>
      </c>
      <c r="E235" s="20" t="s">
        <v>540</v>
      </c>
      <c r="F235" s="20">
        <v>4</v>
      </c>
      <c r="G235" s="20" t="s">
        <v>541</v>
      </c>
      <c r="H235" s="20" t="s">
        <v>542</v>
      </c>
      <c r="I235" s="20">
        <v>4</v>
      </c>
      <c r="J235" s="20" t="s">
        <v>1961</v>
      </c>
      <c r="K235" s="20" t="s">
        <v>543</v>
      </c>
      <c r="L235" s="20" t="s">
        <v>544</v>
      </c>
      <c r="M235" s="20" t="s">
        <v>44</v>
      </c>
      <c r="N235" s="20">
        <v>410</v>
      </c>
      <c r="O235" s="20">
        <v>120</v>
      </c>
      <c r="P235" s="20" t="s">
        <v>545</v>
      </c>
      <c r="Q235" s="19">
        <f>+VLOOKUP(K235,Responsables!$A:$C,3,TRUE)</f>
        <v>918</v>
      </c>
      <c r="R235" s="19" t="str">
        <f>+VLOOKUP(K235,Responsables!$A:$C,2,TRUE)</f>
        <v>Agencia APP</v>
      </c>
      <c r="S235" s="20" t="s">
        <v>46</v>
      </c>
      <c r="T235" s="20" t="s">
        <v>47</v>
      </c>
      <c r="U235" s="20">
        <f>+VLOOKUP(K235,Programación!$A:$F,3,FALSE)</f>
        <v>0</v>
      </c>
      <c r="V235" s="20">
        <f>+VLOOKUP(K235,Programación!$A:$F,4,FALSE)</f>
        <v>50</v>
      </c>
      <c r="W235" s="20">
        <f>+VLOOKUP(K235,Programación!$A:$F,5,FALSE)</f>
        <v>50</v>
      </c>
      <c r="X235" s="20">
        <f>+VLOOKUP(K235,Programación!$A:$F,6,FALSE)</f>
        <v>20</v>
      </c>
      <c r="Y235" s="20">
        <v>18</v>
      </c>
      <c r="Z235" s="20">
        <f>+VLOOKUP(K235,Seguimiento!$A:$C,3,FALSE)</f>
        <v>0</v>
      </c>
      <c r="AA235" s="23">
        <v>0</v>
      </c>
      <c r="AB235" s="22">
        <v>0</v>
      </c>
      <c r="AC235" s="20">
        <v>0.15</v>
      </c>
      <c r="AD235" s="20">
        <f>+VLOOKUP(K235,Seguimiento!$A:$J,5,FALSE)</f>
        <v>0.15</v>
      </c>
      <c r="AE235" s="22">
        <v>0</v>
      </c>
      <c r="AF235" s="22">
        <v>0</v>
      </c>
      <c r="AG235" s="20">
        <v>1</v>
      </c>
      <c r="AH235" s="20">
        <f>+VLOOKUP(K235,Seguimiento!$A:$J,6,FALSE)</f>
        <v>0</v>
      </c>
      <c r="AI235" s="23">
        <v>0</v>
      </c>
      <c r="AJ235" s="23">
        <v>0</v>
      </c>
      <c r="AK235" s="23">
        <v>0</v>
      </c>
      <c r="AL235" s="20" t="str">
        <f>+VLOOKUP(K235,Seguimiento!$A:$J,7,FALSE)</f>
        <v>Se tienen programados 8 ejercicios de identificación durante el segundo semestre de 2021; Se viene consolidando convenio con la Universidad San Buena Ventura para proyecto de inventario y cualificación de LICBIC</v>
      </c>
      <c r="AM235" s="20">
        <f t="shared" si="3"/>
        <v>0.15</v>
      </c>
      <c r="AN235" s="22">
        <v>5.7689372248122912E-4</v>
      </c>
      <c r="AO235" s="22">
        <v>0</v>
      </c>
      <c r="AP235" s="22">
        <v>0</v>
      </c>
      <c r="AQ235" s="41">
        <f>+VLOOKUP(K235,Seguimiento!$A:$J,9,FALSE)</f>
        <v>8.6534100000000002E-5</v>
      </c>
      <c r="AR235" s="40">
        <f>+VLOOKUP(K235,Seguimiento!$A:$J,10,FALSE)</f>
        <v>1</v>
      </c>
      <c r="AS235" s="20">
        <v>18</v>
      </c>
      <c r="AT235" s="40">
        <f>+VLOOKUP(K235,Seguimiento!$A:$J,4,FALSE)</f>
        <v>18</v>
      </c>
      <c r="AU235" s="22">
        <v>0</v>
      </c>
      <c r="AV235" s="22">
        <v>0</v>
      </c>
    </row>
    <row r="236" spans="1:48" x14ac:dyDescent="0.2">
      <c r="A236" s="20">
        <v>2</v>
      </c>
      <c r="B236" s="20" t="s">
        <v>331</v>
      </c>
      <c r="C236" s="20">
        <v>7</v>
      </c>
      <c r="D236" s="20" t="s">
        <v>539</v>
      </c>
      <c r="E236" s="20" t="s">
        <v>540</v>
      </c>
      <c r="F236" s="20">
        <v>4</v>
      </c>
      <c r="G236" s="20" t="s">
        <v>541</v>
      </c>
      <c r="H236" s="20" t="s">
        <v>542</v>
      </c>
      <c r="I236" s="20">
        <v>2</v>
      </c>
      <c r="J236" s="20" t="s">
        <v>1961</v>
      </c>
      <c r="K236" s="20" t="s">
        <v>577</v>
      </c>
      <c r="L236" s="20" t="s">
        <v>578</v>
      </c>
      <c r="M236" s="20" t="s">
        <v>50</v>
      </c>
      <c r="N236" s="20">
        <v>30</v>
      </c>
      <c r="O236" s="20">
        <v>80</v>
      </c>
      <c r="P236" s="20" t="s">
        <v>147</v>
      </c>
      <c r="Q236" s="19">
        <f>+VLOOKUP(K236,Responsables!$A:$C,3,TRUE)</f>
        <v>761</v>
      </c>
      <c r="R236" s="19" t="str">
        <f>+VLOOKUP(K236,Responsables!$A:$C,2,TRUE)</f>
        <v>Departamento Administrativo de Planeación</v>
      </c>
      <c r="S236" s="20" t="s">
        <v>51</v>
      </c>
      <c r="T236" s="20" t="s">
        <v>47</v>
      </c>
      <c r="U236" s="20">
        <f>+VLOOKUP(K236,Programación!$A:$F,3,FALSE)</f>
        <v>35</v>
      </c>
      <c r="V236" s="20">
        <f>+VLOOKUP(K236,Programación!$A:$F,4,FALSE)</f>
        <v>45</v>
      </c>
      <c r="W236" s="20">
        <f>+VLOOKUP(K236,Programación!$A:$F,5,FALSE)</f>
        <v>60</v>
      </c>
      <c r="X236" s="20">
        <f>+VLOOKUP(K236,Programación!$A:$F,6,FALSE)</f>
        <v>80</v>
      </c>
      <c r="Y236" s="20">
        <v>35</v>
      </c>
      <c r="Z236" s="20">
        <f>+VLOOKUP(K236,Seguimiento!$A:$C,3,FALSE)</f>
        <v>38.630000000000003</v>
      </c>
      <c r="AA236" s="23">
        <v>0</v>
      </c>
      <c r="AB236" s="22">
        <v>0</v>
      </c>
      <c r="AC236" s="20">
        <v>0.4375</v>
      </c>
      <c r="AD236" s="20">
        <f>+VLOOKUP(K236,Seguimiento!$A:$J,5,FALSE)</f>
        <v>0.482875</v>
      </c>
      <c r="AE236" s="22">
        <v>0</v>
      </c>
      <c r="AF236" s="22">
        <v>0</v>
      </c>
      <c r="AG236" s="20">
        <v>1</v>
      </c>
      <c r="AH236" s="20">
        <f>+VLOOKUP(K236,Seguimiento!$A:$J,6,FALSE)</f>
        <v>0.85844444399999997</v>
      </c>
      <c r="AI236" s="23">
        <v>0</v>
      </c>
      <c r="AJ236" s="23">
        <v>0</v>
      </c>
      <c r="AK236" s="23">
        <v>0</v>
      </c>
      <c r="AL236" s="20" t="str">
        <f>+VLOOKUP(K236,Seguimiento!$A:$J,7,FALSE)</f>
        <v>Para el segundo trimestre del año se reporta un avance acumulado del 38,63% dentro del cual se incluye la atención de 6 solicitudes para convenio de  exención de impuesto predial para BIC (4 convenios firmados); La asistencia técnica y jurídica a 5 proyectos estratégicos: 1) Asesoría sobre las posibles intervenciones en el Aeropuerto Olaya Herrera (BIC-N) y por ende el ajuste del PEMP vigente. 2) Asesoría para las adecuaciones en la Iglesia de Santa Elena, inmueble que hacía parte de la LICBIC del POT. 3) Asesoría técnica a la formulación del PEMP de la Macarena. 4) Asesoría técnica para el posible nuevo desarrollo en la Clínica Victoriana, localizada dentro del PEMP del barrio Prado. 5) Asesoría técnica para el posible nuevo desarrollo del Edificio del Concejo Nacional de la Judicatura, a localizar dentro del Conjunto Arquitectónico del Centro Administrativo La Alpujarra, incluido en la LICBIC del POT. Además de lo anterior y no contabilizado en el indicador, se informa la atención a 51 solicitudes de revisión de proyectos de intervención en bienes y/o zonas patrimoniales y la respuesta a 75 solicitudes de conceptos técnicos normativos sobre bienes y/o zonas patrimon</v>
      </c>
      <c r="AM236" s="20">
        <f t="shared" si="3"/>
        <v>0.482875</v>
      </c>
      <c r="AN236" s="22">
        <v>4.3510804382174291E-4</v>
      </c>
      <c r="AO236" s="22">
        <v>0</v>
      </c>
      <c r="AP236" s="22">
        <v>0</v>
      </c>
      <c r="AQ236" s="41">
        <f>+VLOOKUP(K236,Seguimiento!$A:$J,9,FALSE)</f>
        <v>2.01237E-4</v>
      </c>
      <c r="AR236" s="40">
        <f>+VLOOKUP(K236,Seguimiento!$A:$J,10,FALSE)</f>
        <v>3</v>
      </c>
      <c r="AS236" s="20">
        <v>35</v>
      </c>
      <c r="AT236" s="40">
        <f>+VLOOKUP(K236,Seguimiento!$A:$J,4,FALSE)</f>
        <v>38.630000000000003</v>
      </c>
      <c r="AU236" s="22">
        <v>0</v>
      </c>
      <c r="AV236" s="22">
        <v>0</v>
      </c>
    </row>
    <row r="237" spans="1:48" x14ac:dyDescent="0.2">
      <c r="A237" s="20">
        <v>2</v>
      </c>
      <c r="B237" s="20" t="s">
        <v>331</v>
      </c>
      <c r="C237" s="20">
        <v>7</v>
      </c>
      <c r="D237" s="20" t="s">
        <v>539</v>
      </c>
      <c r="E237" s="20" t="s">
        <v>540</v>
      </c>
      <c r="F237" s="20">
        <v>3</v>
      </c>
      <c r="G237" s="20" t="s">
        <v>546</v>
      </c>
      <c r="H237" s="20" t="s">
        <v>547</v>
      </c>
      <c r="I237" s="20">
        <v>6</v>
      </c>
      <c r="J237" s="20" t="s">
        <v>1961</v>
      </c>
      <c r="K237" s="20" t="s">
        <v>556</v>
      </c>
      <c r="L237" s="20" t="s">
        <v>557</v>
      </c>
      <c r="M237" s="20" t="s">
        <v>44</v>
      </c>
      <c r="N237" s="20">
        <v>136</v>
      </c>
      <c r="O237" s="20">
        <v>155</v>
      </c>
      <c r="P237" s="20" t="s">
        <v>100</v>
      </c>
      <c r="Q237" s="19">
        <f>+VLOOKUP(K237,Responsables!$A:$C,3,TRUE)</f>
        <v>713</v>
      </c>
      <c r="R237" s="19" t="str">
        <f>+VLOOKUP(K237,Responsables!$A:$C,2,TRUE)</f>
        <v>Secretaría de Cultura Ciudadana</v>
      </c>
      <c r="S237" s="20" t="s">
        <v>70</v>
      </c>
      <c r="T237" s="20" t="s">
        <v>47</v>
      </c>
      <c r="U237" s="20">
        <f>+VLOOKUP(K237,Programación!$A:$F,3,FALSE)</f>
        <v>155</v>
      </c>
      <c r="V237" s="20">
        <f>+VLOOKUP(K237,Programación!$A:$F,4,FALSE)</f>
        <v>155</v>
      </c>
      <c r="W237" s="20">
        <f>+VLOOKUP(K237,Programación!$A:$F,5,FALSE)</f>
        <v>155</v>
      </c>
      <c r="X237" s="20">
        <f>+VLOOKUP(K237,Programación!$A:$F,6,FALSE)</f>
        <v>155</v>
      </c>
      <c r="Y237" s="20">
        <v>150</v>
      </c>
      <c r="Z237" s="20">
        <f>+VLOOKUP(K237,Seguimiento!$A:$C,3,FALSE)</f>
        <v>146</v>
      </c>
      <c r="AA237" s="23">
        <v>0</v>
      </c>
      <c r="AB237" s="22">
        <v>0</v>
      </c>
      <c r="AC237" s="20">
        <v>0.241935483870968</v>
      </c>
      <c r="AD237" s="20">
        <f>+VLOOKUP(K237,Seguimiento!$A:$J,5,FALSE)</f>
        <v>0.359677419</v>
      </c>
      <c r="AE237" s="22">
        <v>0</v>
      </c>
      <c r="AF237" s="22">
        <v>0</v>
      </c>
      <c r="AG237" s="20">
        <v>0.967741935483871</v>
      </c>
      <c r="AH237" s="20">
        <f>+VLOOKUP(K237,Seguimiento!$A:$J,6,FALSE)</f>
        <v>0.47096774200000002</v>
      </c>
      <c r="AI237" s="23">
        <v>0</v>
      </c>
      <c r="AJ237" s="23">
        <v>0</v>
      </c>
      <c r="AK237" s="23">
        <v>0</v>
      </c>
      <c r="AL237" s="20">
        <f>+VLOOKUP(K237,Seguimiento!$A:$J,7,FALSE)</f>
        <v>0</v>
      </c>
      <c r="AM237" s="20">
        <f t="shared" si="3"/>
        <v>0.359677419</v>
      </c>
      <c r="AN237" s="22">
        <v>8.5859380565519604E-4</v>
      </c>
      <c r="AO237" s="22">
        <v>0</v>
      </c>
      <c r="AP237" s="22">
        <v>0</v>
      </c>
      <c r="AQ237" s="41">
        <f>+VLOOKUP(K237,Seguimiento!$A:$J,9,FALSE)</f>
        <v>2.0772400000000001E-4</v>
      </c>
      <c r="AR237" s="40">
        <f>+VLOOKUP(K237,Seguimiento!$A:$J,10,FALSE)</f>
        <v>3</v>
      </c>
      <c r="AS237" s="20">
        <v>150</v>
      </c>
      <c r="AT237" s="40">
        <f>+VLOOKUP(K237,Seguimiento!$A:$J,4,FALSE)</f>
        <v>146</v>
      </c>
      <c r="AU237" s="22">
        <v>0</v>
      </c>
      <c r="AV237" s="22">
        <v>0</v>
      </c>
    </row>
    <row r="238" spans="1:48" x14ac:dyDescent="0.2">
      <c r="A238" s="20">
        <v>2</v>
      </c>
      <c r="B238" s="20" t="s">
        <v>331</v>
      </c>
      <c r="C238" s="20">
        <v>7</v>
      </c>
      <c r="D238" s="20" t="s">
        <v>539</v>
      </c>
      <c r="E238" s="20" t="s">
        <v>540</v>
      </c>
      <c r="F238" s="20">
        <v>4</v>
      </c>
      <c r="G238" s="20" t="s">
        <v>541</v>
      </c>
      <c r="H238" s="20" t="s">
        <v>542</v>
      </c>
      <c r="I238" s="20">
        <v>6</v>
      </c>
      <c r="J238" s="20" t="s">
        <v>1961</v>
      </c>
      <c r="K238" s="20" t="s">
        <v>573</v>
      </c>
      <c r="L238" s="20" t="s">
        <v>574</v>
      </c>
      <c r="M238" s="20" t="s">
        <v>44</v>
      </c>
      <c r="N238" s="20">
        <v>120</v>
      </c>
      <c r="O238" s="20">
        <v>120</v>
      </c>
      <c r="P238" s="20" t="s">
        <v>100</v>
      </c>
      <c r="Q238" s="19">
        <f>+VLOOKUP(K238,Responsables!$A:$C,3,TRUE)</f>
        <v>713</v>
      </c>
      <c r="R238" s="19" t="str">
        <f>+VLOOKUP(K238,Responsables!$A:$C,2,TRUE)</f>
        <v>Secretaría de Cultura Ciudadana</v>
      </c>
      <c r="S238" s="20" t="s">
        <v>46</v>
      </c>
      <c r="T238" s="20" t="s">
        <v>47</v>
      </c>
      <c r="U238" s="20">
        <f>+VLOOKUP(K238,Programación!$A:$F,3,FALSE)</f>
        <v>28</v>
      </c>
      <c r="V238" s="20">
        <f>+VLOOKUP(K238,Programación!$A:$F,4,FALSE)</f>
        <v>26</v>
      </c>
      <c r="W238" s="20">
        <f>+VLOOKUP(K238,Programación!$A:$F,5,FALSE)</f>
        <v>26</v>
      </c>
      <c r="X238" s="20">
        <f>+VLOOKUP(K238,Programación!$A:$F,6,FALSE)</f>
        <v>27</v>
      </c>
      <c r="Y238" s="20">
        <v>41</v>
      </c>
      <c r="Z238" s="20">
        <f>+VLOOKUP(K238,Seguimiento!$A:$C,3,FALSE)</f>
        <v>17</v>
      </c>
      <c r="AA238" s="23">
        <v>0</v>
      </c>
      <c r="AB238" s="22">
        <v>0</v>
      </c>
      <c r="AC238" s="20">
        <v>0.34166666666666701</v>
      </c>
      <c r="AD238" s="20">
        <f>+VLOOKUP(K238,Seguimiento!$A:$J,5,FALSE)</f>
        <v>0.48333333299999998</v>
      </c>
      <c r="AE238" s="22">
        <v>0</v>
      </c>
      <c r="AF238" s="22">
        <v>0</v>
      </c>
      <c r="AG238" s="20">
        <v>1.46428571428571</v>
      </c>
      <c r="AH238" s="20">
        <f>+VLOOKUP(K238,Seguimiento!$A:$J,6,FALSE)</f>
        <v>0.65384615400000001</v>
      </c>
      <c r="AI238" s="23">
        <v>0</v>
      </c>
      <c r="AJ238" s="23">
        <v>0</v>
      </c>
      <c r="AK238" s="23">
        <v>0</v>
      </c>
      <c r="AL238" s="20">
        <f>+VLOOKUP(K238,Seguimiento!$A:$J,7,FALSE)</f>
        <v>0</v>
      </c>
      <c r="AM238" s="20">
        <f t="shared" si="3"/>
        <v>0.48333333299999998</v>
      </c>
      <c r="AN238" s="22">
        <v>1.3974324604746025E-4</v>
      </c>
      <c r="AO238" s="22">
        <v>0</v>
      </c>
      <c r="AP238" s="22">
        <v>0</v>
      </c>
      <c r="AQ238" s="41">
        <f>+VLOOKUP(K238,Seguimiento!$A:$J,9,FALSE)</f>
        <v>5.9390900000000001E-5</v>
      </c>
      <c r="AR238" s="40">
        <f>+VLOOKUP(K238,Seguimiento!$A:$J,10,FALSE)</f>
        <v>3</v>
      </c>
      <c r="AS238" s="20">
        <v>41</v>
      </c>
      <c r="AT238" s="40">
        <f>+VLOOKUP(K238,Seguimiento!$A:$J,4,FALSE)</f>
        <v>58</v>
      </c>
      <c r="AU238" s="22">
        <v>0</v>
      </c>
      <c r="AV238" s="22">
        <v>0</v>
      </c>
    </row>
    <row r="239" spans="1:48" x14ac:dyDescent="0.2">
      <c r="A239" s="20">
        <v>2</v>
      </c>
      <c r="B239" s="20" t="s">
        <v>331</v>
      </c>
      <c r="C239" s="20">
        <v>8</v>
      </c>
      <c r="D239" s="20" t="s">
        <v>606</v>
      </c>
      <c r="E239" s="20" t="s">
        <v>607</v>
      </c>
      <c r="F239" s="20"/>
      <c r="G239" s="20"/>
      <c r="H239" s="20"/>
      <c r="I239" s="20">
        <v>1</v>
      </c>
      <c r="J239" s="20" t="s">
        <v>1960</v>
      </c>
      <c r="K239" s="20" t="s">
        <v>612</v>
      </c>
      <c r="L239" s="20" t="s">
        <v>632</v>
      </c>
      <c r="M239" s="20" t="s">
        <v>50</v>
      </c>
      <c r="N239" s="20">
        <v>-1</v>
      </c>
      <c r="O239" s="20">
        <v>40</v>
      </c>
      <c r="P239" s="20" t="s">
        <v>100</v>
      </c>
      <c r="Q239" s="19">
        <f>+VLOOKUP(K239,Responsables!$A:$C,3,TRUE)</f>
        <v>713</v>
      </c>
      <c r="R239" s="19" t="str">
        <f>+VLOOKUP(K239,Responsables!$A:$C,2,TRUE)</f>
        <v>Secretaría de Cultura Ciudadana</v>
      </c>
      <c r="S239" s="20" t="s">
        <v>51</v>
      </c>
      <c r="T239" s="20" t="s">
        <v>47</v>
      </c>
      <c r="U239" s="20">
        <f>+VLOOKUP(K239,Programación!$A:$F,3,FALSE)</f>
        <v>10</v>
      </c>
      <c r="V239" s="20">
        <f>+VLOOKUP(K239,Programación!$A:$F,4,FALSE)</f>
        <v>20</v>
      </c>
      <c r="W239" s="20">
        <f>+VLOOKUP(K239,Programación!$A:$F,5,FALSE)</f>
        <v>30</v>
      </c>
      <c r="X239" s="20">
        <f>+VLOOKUP(K239,Programación!$A:$F,6,FALSE)</f>
        <v>40</v>
      </c>
      <c r="Y239" s="20">
        <v>10</v>
      </c>
      <c r="Z239" s="20">
        <f>+VLOOKUP(K239,Seguimiento!$A:$C,3,FALSE)</f>
        <v>18.8</v>
      </c>
      <c r="AA239" s="23">
        <v>0</v>
      </c>
      <c r="AB239" s="22">
        <v>0</v>
      </c>
      <c r="AC239" s="20">
        <v>0.25</v>
      </c>
      <c r="AD239" s="20">
        <f>+VLOOKUP(K239,Seguimiento!$A:$J,5,FALSE)</f>
        <v>0.47</v>
      </c>
      <c r="AE239" s="24">
        <v>0</v>
      </c>
      <c r="AF239" s="22">
        <v>0</v>
      </c>
      <c r="AG239" s="20">
        <v>1</v>
      </c>
      <c r="AH239" s="20">
        <f>+VLOOKUP(K239,Seguimiento!$A:$J,6,FALSE)</f>
        <v>0.94</v>
      </c>
      <c r="AI239" s="23">
        <v>0</v>
      </c>
      <c r="AJ239" s="23">
        <v>0</v>
      </c>
      <c r="AK239" s="23">
        <v>0</v>
      </c>
      <c r="AL239" s="20">
        <f>+VLOOKUP(K239,Seguimiento!$A:$J,7,FALSE)</f>
        <v>0</v>
      </c>
      <c r="AM239" s="20">
        <f t="shared" si="3"/>
        <v>0.47</v>
      </c>
      <c r="AN239" s="22">
        <v>0</v>
      </c>
      <c r="AO239" s="22">
        <v>0</v>
      </c>
      <c r="AP239" s="22">
        <v>0</v>
      </c>
      <c r="AQ239" s="41">
        <f>+VLOOKUP(K239,Seguimiento!$A:$J,9,FALSE)</f>
        <v>0</v>
      </c>
      <c r="AR239" s="40">
        <f>+VLOOKUP(K239,Seguimiento!$A:$J,10,FALSE)</f>
        <v>3</v>
      </c>
      <c r="AS239" s="20">
        <v>10</v>
      </c>
      <c r="AT239" s="40">
        <f>+VLOOKUP(K239,Seguimiento!$A:$J,4,FALSE)</f>
        <v>18.8</v>
      </c>
      <c r="AU239" s="22">
        <v>0</v>
      </c>
      <c r="AV239" s="22">
        <v>0</v>
      </c>
    </row>
    <row r="240" spans="1:48" x14ac:dyDescent="0.2">
      <c r="A240" s="20">
        <v>2</v>
      </c>
      <c r="B240" s="20" t="s">
        <v>331</v>
      </c>
      <c r="C240" s="20">
        <v>8</v>
      </c>
      <c r="D240" s="20" t="s">
        <v>606</v>
      </c>
      <c r="E240" s="20" t="s">
        <v>607</v>
      </c>
      <c r="F240" s="20">
        <v>2</v>
      </c>
      <c r="G240" s="20" t="s">
        <v>608</v>
      </c>
      <c r="H240" s="20" t="s">
        <v>609</v>
      </c>
      <c r="I240" s="20">
        <v>1</v>
      </c>
      <c r="J240" s="20" t="s">
        <v>1961</v>
      </c>
      <c r="K240" s="20" t="s">
        <v>621</v>
      </c>
      <c r="L240" s="20" t="s">
        <v>622</v>
      </c>
      <c r="M240" s="20" t="s">
        <v>44</v>
      </c>
      <c r="N240" s="20">
        <v>-1</v>
      </c>
      <c r="O240" s="20">
        <v>36</v>
      </c>
      <c r="P240" s="20" t="s">
        <v>221</v>
      </c>
      <c r="Q240" s="19">
        <f>+VLOOKUP(K240,Responsables!$A:$C,3,TRUE)</f>
        <v>771</v>
      </c>
      <c r="R240" s="19" t="str">
        <f>+VLOOKUP(K240,Responsables!$A:$C,2,TRUE)</f>
        <v>Gerencia del Centro</v>
      </c>
      <c r="S240" s="20" t="s">
        <v>51</v>
      </c>
      <c r="T240" s="20" t="s">
        <v>47</v>
      </c>
      <c r="U240" s="20">
        <f>+VLOOKUP(K240,Programación!$A:$F,3,FALSE)</f>
        <v>0</v>
      </c>
      <c r="V240" s="20">
        <f>+VLOOKUP(K240,Programación!$A:$F,4,FALSE)</f>
        <v>12</v>
      </c>
      <c r="W240" s="20">
        <f>+VLOOKUP(K240,Programación!$A:$F,5,FALSE)</f>
        <v>24</v>
      </c>
      <c r="X240" s="20">
        <f>+VLOOKUP(K240,Programación!$A:$F,6,FALSE)</f>
        <v>36</v>
      </c>
      <c r="Y240" s="20">
        <v>0</v>
      </c>
      <c r="Z240" s="20">
        <f>+VLOOKUP(K240,Seguimiento!$A:$C,3,FALSE)</f>
        <v>8</v>
      </c>
      <c r="AA240" s="23">
        <v>0</v>
      </c>
      <c r="AB240" s="22">
        <v>0</v>
      </c>
      <c r="AC240" s="20">
        <v>0</v>
      </c>
      <c r="AD240" s="20">
        <f>+VLOOKUP(K240,Seguimiento!$A:$J,5,FALSE)</f>
        <v>0.222222222</v>
      </c>
      <c r="AE240" s="22">
        <v>0</v>
      </c>
      <c r="AF240" s="22">
        <v>0</v>
      </c>
      <c r="AG240" s="20">
        <v>-1</v>
      </c>
      <c r="AH240" s="20">
        <f>+VLOOKUP(K240,Seguimiento!$A:$J,6,FALSE)</f>
        <v>0.66666666699999999</v>
      </c>
      <c r="AI240" s="23">
        <v>0</v>
      </c>
      <c r="AJ240" s="23">
        <v>0</v>
      </c>
      <c r="AK240" s="23">
        <v>0</v>
      </c>
      <c r="AL240" s="20" t="str">
        <f>+VLOOKUP(K240,Seguimiento!$A:$J,7,FALSE)</f>
        <v>Videos del Salón Málaga y en la revista Panorama se reservó un especial sobre la apuesta de Centro ConSentido, abordando las apuestas principales del actual Plan de Desarrollo 2020-2023.</v>
      </c>
      <c r="AM240" s="20">
        <f t="shared" si="3"/>
        <v>0.222222222</v>
      </c>
      <c r="AN240" s="22">
        <v>8.3633972273258186E-4</v>
      </c>
      <c r="AO240" s="22">
        <v>0</v>
      </c>
      <c r="AP240" s="22">
        <v>0</v>
      </c>
      <c r="AQ240" s="41">
        <f>+VLOOKUP(K240,Seguimiento!$A:$J,9,FALSE)</f>
        <v>2.32317E-5</v>
      </c>
      <c r="AR240" s="40">
        <f>+VLOOKUP(K240,Seguimiento!$A:$J,10,FALSE)</f>
        <v>1</v>
      </c>
      <c r="AS240" s="20">
        <v>0</v>
      </c>
      <c r="AT240" s="40">
        <f>+VLOOKUP(K240,Seguimiento!$A:$J,4,FALSE)</f>
        <v>8</v>
      </c>
      <c r="AU240" s="22">
        <v>0</v>
      </c>
      <c r="AV240" s="22">
        <v>0</v>
      </c>
    </row>
    <row r="241" spans="1:48" x14ac:dyDescent="0.2">
      <c r="A241" s="20">
        <v>2</v>
      </c>
      <c r="B241" s="20" t="s">
        <v>331</v>
      </c>
      <c r="C241" s="20">
        <v>8</v>
      </c>
      <c r="D241" s="20" t="s">
        <v>606</v>
      </c>
      <c r="E241" s="20" t="s">
        <v>607</v>
      </c>
      <c r="F241" s="20">
        <v>1</v>
      </c>
      <c r="G241" s="20" t="s">
        <v>612</v>
      </c>
      <c r="H241" s="20" t="s">
        <v>613</v>
      </c>
      <c r="I241" s="20">
        <v>5</v>
      </c>
      <c r="J241" s="20" t="s">
        <v>1961</v>
      </c>
      <c r="K241" s="20" t="s">
        <v>623</v>
      </c>
      <c r="L241" s="20" t="s">
        <v>624</v>
      </c>
      <c r="M241" s="20" t="s">
        <v>50</v>
      </c>
      <c r="N241" s="20">
        <v>-1</v>
      </c>
      <c r="O241" s="20">
        <v>100</v>
      </c>
      <c r="P241" s="20" t="s">
        <v>100</v>
      </c>
      <c r="Q241" s="19">
        <f>+VLOOKUP(K241,Responsables!$A:$C,3,TRUE)</f>
        <v>713</v>
      </c>
      <c r="R241" s="19" t="str">
        <f>+VLOOKUP(K241,Responsables!$A:$C,2,TRUE)</f>
        <v>Secretaría de Cultura Ciudadana</v>
      </c>
      <c r="S241" s="20" t="s">
        <v>51</v>
      </c>
      <c r="T241" s="20" t="s">
        <v>47</v>
      </c>
      <c r="U241" s="20">
        <f>+VLOOKUP(K241,Programación!$A:$F,3,FALSE)</f>
        <v>10</v>
      </c>
      <c r="V241" s="20">
        <f>+VLOOKUP(K241,Programación!$A:$F,4,FALSE)</f>
        <v>40</v>
      </c>
      <c r="W241" s="20">
        <f>+VLOOKUP(K241,Programación!$A:$F,5,FALSE)</f>
        <v>70</v>
      </c>
      <c r="X241" s="20">
        <f>+VLOOKUP(K241,Programación!$A:$F,6,FALSE)</f>
        <v>100</v>
      </c>
      <c r="Y241" s="20">
        <v>10</v>
      </c>
      <c r="Z241" s="20">
        <f>+VLOOKUP(K241,Seguimiento!$A:$C,3,FALSE)</f>
        <v>10</v>
      </c>
      <c r="AA241" s="23">
        <v>0</v>
      </c>
      <c r="AB241" s="22">
        <v>0</v>
      </c>
      <c r="AC241" s="20">
        <v>0.1</v>
      </c>
      <c r="AD241" s="20">
        <f>+VLOOKUP(K241,Seguimiento!$A:$J,5,FALSE)</f>
        <v>0.1</v>
      </c>
      <c r="AE241" s="22">
        <v>0</v>
      </c>
      <c r="AF241" s="22">
        <v>0</v>
      </c>
      <c r="AG241" s="20">
        <v>1</v>
      </c>
      <c r="AH241" s="20">
        <f>+VLOOKUP(K241,Seguimiento!$A:$J,6,FALSE)</f>
        <v>0.25</v>
      </c>
      <c r="AI241" s="23">
        <v>0</v>
      </c>
      <c r="AJ241" s="23">
        <v>0</v>
      </c>
      <c r="AK241" s="23">
        <v>0</v>
      </c>
      <c r="AL241" s="20">
        <f>+VLOOKUP(K241,Seguimiento!$A:$J,7,FALSE)</f>
        <v>0</v>
      </c>
      <c r="AM241" s="20">
        <f t="shared" si="3"/>
        <v>0.1</v>
      </c>
      <c r="AN241" s="22">
        <v>4.0838850430634688E-4</v>
      </c>
      <c r="AO241" s="22">
        <v>0</v>
      </c>
      <c r="AP241" s="22">
        <v>0</v>
      </c>
      <c r="AQ241" s="41">
        <f>+VLOOKUP(K241,Seguimiento!$A:$J,9,FALSE)</f>
        <v>4.08389E-5</v>
      </c>
      <c r="AR241" s="40">
        <f>+VLOOKUP(K241,Seguimiento!$A:$J,10,FALSE)</f>
        <v>1</v>
      </c>
      <c r="AS241" s="20">
        <v>10</v>
      </c>
      <c r="AT241" s="40">
        <f>+VLOOKUP(K241,Seguimiento!$A:$J,4,FALSE)</f>
        <v>10</v>
      </c>
      <c r="AU241" s="22">
        <v>0</v>
      </c>
      <c r="AV241" s="22">
        <v>0</v>
      </c>
    </row>
    <row r="242" spans="1:48" x14ac:dyDescent="0.2">
      <c r="A242" s="20">
        <v>2</v>
      </c>
      <c r="B242" s="20" t="s">
        <v>331</v>
      </c>
      <c r="C242" s="20">
        <v>8</v>
      </c>
      <c r="D242" s="20" t="s">
        <v>606</v>
      </c>
      <c r="E242" s="20" t="s">
        <v>607</v>
      </c>
      <c r="F242" s="20"/>
      <c r="G242" s="20"/>
      <c r="H242" s="20"/>
      <c r="I242" s="20">
        <v>3</v>
      </c>
      <c r="J242" s="20" t="s">
        <v>1960</v>
      </c>
      <c r="K242" s="20" t="s">
        <v>616</v>
      </c>
      <c r="L242" s="20" t="s">
        <v>629</v>
      </c>
      <c r="M242" s="20" t="s">
        <v>50</v>
      </c>
      <c r="N242" s="20">
        <v>80.900000000000006</v>
      </c>
      <c r="O242" s="20">
        <v>80</v>
      </c>
      <c r="P242" s="20" t="s">
        <v>620</v>
      </c>
      <c r="Q242" s="19">
        <f>+VLOOKUP(K242,Responsables!$A:$C,3,TRUE)</f>
        <v>723</v>
      </c>
      <c r="R242" s="19" t="str">
        <f>+VLOOKUP(K242,Responsables!$A:$C,2,TRUE)</f>
        <v>Secretaría de las Mujeres</v>
      </c>
      <c r="S242" s="20" t="s">
        <v>51</v>
      </c>
      <c r="T242" s="20" t="s">
        <v>356</v>
      </c>
      <c r="U242" s="20">
        <f>+VLOOKUP(K242,Programación!$A:$F,3,FALSE)</f>
        <v>80.7</v>
      </c>
      <c r="V242" s="20">
        <f>+VLOOKUP(K242,Programación!$A:$F,4,FALSE)</f>
        <v>80.400000000000006</v>
      </c>
      <c r="W242" s="20">
        <f>+VLOOKUP(K242,Programación!$A:$F,5,FALSE)</f>
        <v>80.2</v>
      </c>
      <c r="X242" s="20">
        <f>+VLOOKUP(K242,Programación!$A:$F,6,FALSE)</f>
        <v>80</v>
      </c>
      <c r="Y242" s="20">
        <v>-2</v>
      </c>
      <c r="Z242" s="20">
        <v>-2</v>
      </c>
      <c r="AA242" s="23">
        <v>0</v>
      </c>
      <c r="AB242" s="22">
        <v>0</v>
      </c>
      <c r="AC242" s="20">
        <v>0</v>
      </c>
      <c r="AD242" s="20">
        <v>-2</v>
      </c>
      <c r="AE242" s="24">
        <v>0</v>
      </c>
      <c r="AF242" s="22">
        <v>0</v>
      </c>
      <c r="AG242" s="20">
        <v>-2</v>
      </c>
      <c r="AH242" s="20">
        <v>-2</v>
      </c>
      <c r="AI242" s="23">
        <v>0</v>
      </c>
      <c r="AJ242" s="23">
        <v>0</v>
      </c>
      <c r="AK242" s="23">
        <v>0</v>
      </c>
      <c r="AL242" s="20" t="str">
        <f>+VLOOKUP(K242,Seguimiento!$A:$J,7,FALSE)</f>
        <v>El reporte de este indicador es anual (corte a 31 de diciembre)</v>
      </c>
      <c r="AM242" s="20">
        <f t="shared" si="3"/>
        <v>-2</v>
      </c>
      <c r="AN242" s="22">
        <v>0</v>
      </c>
      <c r="AO242" s="22">
        <v>0</v>
      </c>
      <c r="AP242" s="22">
        <v>0</v>
      </c>
      <c r="AQ242" s="41">
        <f>+VLOOKUP(K242,Seguimiento!$A:$J,9,FALSE)</f>
        <v>0</v>
      </c>
      <c r="AR242" s="40">
        <f>+VLOOKUP(K242,Seguimiento!$A:$J,10,FALSE)</f>
        <v>3</v>
      </c>
      <c r="AS242" s="20">
        <v>-2</v>
      </c>
      <c r="AT242" s="40">
        <f>+VLOOKUP(K242,Seguimiento!$A:$J,4,FALSE)</f>
        <v>-2</v>
      </c>
      <c r="AU242" s="22">
        <v>0</v>
      </c>
      <c r="AV242" s="22">
        <v>0</v>
      </c>
    </row>
    <row r="243" spans="1:48" x14ac:dyDescent="0.2">
      <c r="A243" s="20">
        <v>2</v>
      </c>
      <c r="B243" s="20" t="s">
        <v>331</v>
      </c>
      <c r="C243" s="20">
        <v>8</v>
      </c>
      <c r="D243" s="20" t="s">
        <v>606</v>
      </c>
      <c r="E243" s="20" t="s">
        <v>607</v>
      </c>
      <c r="F243" s="20">
        <v>2</v>
      </c>
      <c r="G243" s="20" t="s">
        <v>608</v>
      </c>
      <c r="H243" s="20" t="s">
        <v>609</v>
      </c>
      <c r="I243" s="20">
        <v>2</v>
      </c>
      <c r="J243" s="20" t="s">
        <v>1961</v>
      </c>
      <c r="K243" s="20" t="s">
        <v>610</v>
      </c>
      <c r="L243" s="20" t="s">
        <v>611</v>
      </c>
      <c r="M243" s="20" t="s">
        <v>44</v>
      </c>
      <c r="N243" s="20">
        <v>120</v>
      </c>
      <c r="O243" s="20">
        <v>240</v>
      </c>
      <c r="P243" s="20" t="s">
        <v>221</v>
      </c>
      <c r="Q243" s="19">
        <f>+VLOOKUP(K243,Responsables!$A:$C,3,TRUE)</f>
        <v>771</v>
      </c>
      <c r="R243" s="19" t="str">
        <f>+VLOOKUP(K243,Responsables!$A:$C,2,TRUE)</f>
        <v>Gerencia del Centro</v>
      </c>
      <c r="S243" s="20" t="s">
        <v>46</v>
      </c>
      <c r="T243" s="20" t="s">
        <v>47</v>
      </c>
      <c r="U243" s="20">
        <f>+VLOOKUP(K243,Programación!$A:$F,3,FALSE)</f>
        <v>8</v>
      </c>
      <c r="V243" s="20">
        <f>+VLOOKUP(K243,Programación!$A:$F,4,FALSE)</f>
        <v>51</v>
      </c>
      <c r="W243" s="20">
        <f>+VLOOKUP(K243,Programación!$A:$F,5,FALSE)</f>
        <v>80</v>
      </c>
      <c r="X243" s="20">
        <f>+VLOOKUP(K243,Programación!$A:$F,6,FALSE)</f>
        <v>100</v>
      </c>
      <c r="Y243" s="20">
        <v>9</v>
      </c>
      <c r="Z243" s="20">
        <f>+VLOOKUP(K243,Seguimiento!$A:$C,3,FALSE)</f>
        <v>9</v>
      </c>
      <c r="AA243" s="23">
        <v>0</v>
      </c>
      <c r="AB243" s="22">
        <v>0</v>
      </c>
      <c r="AC243" s="20">
        <v>3.7499999999999999E-2</v>
      </c>
      <c r="AD243" s="20">
        <f>+VLOOKUP(K243,Seguimiento!$A:$J,5,FALSE)</f>
        <v>7.4999999999999997E-2</v>
      </c>
      <c r="AE243" s="22">
        <v>0</v>
      </c>
      <c r="AF243" s="22">
        <v>0</v>
      </c>
      <c r="AG243" s="20">
        <v>1.125</v>
      </c>
      <c r="AH243" s="20">
        <f>+VLOOKUP(K243,Seguimiento!$A:$J,6,FALSE)</f>
        <v>0.17647058800000001</v>
      </c>
      <c r="AI243" s="23">
        <v>0</v>
      </c>
      <c r="AJ243" s="23">
        <v>0</v>
      </c>
      <c r="AK243" s="23">
        <v>0</v>
      </c>
      <c r="AL243" s="20" t="str">
        <f>+VLOOKUP(K243,Seguimiento!$A:$J,7,FALSE)</f>
        <v>Estrategia "SigueteCuidando"; talleres de Prevención de Violencia y el Acoso Callejero en articulación con la Secretaría de las Mujeres; Quintero por Guayaquil; EntreLenguas; apertura del Centro Cultural Vásquez; Foro Cu4tro.Creo; Café con MAICC; Mesa de diálogo para la creación del Distrito Diverso y Medellín Despierta.</v>
      </c>
      <c r="AM243" s="20">
        <f t="shared" si="3"/>
        <v>7.4999999999999997E-2</v>
      </c>
      <c r="AN243" s="22">
        <v>8.8558909212599032E-4</v>
      </c>
      <c r="AO243" s="22">
        <v>0</v>
      </c>
      <c r="AP243" s="22">
        <v>0</v>
      </c>
      <c r="AQ243" s="41">
        <f>+VLOOKUP(K243,Seguimiento!$A:$J,9,FALSE)</f>
        <v>3.3209600000000001E-5</v>
      </c>
      <c r="AR243" s="40">
        <f>+VLOOKUP(K243,Seguimiento!$A:$J,10,FALSE)</f>
        <v>1</v>
      </c>
      <c r="AS243" s="20">
        <v>9</v>
      </c>
      <c r="AT243" s="40">
        <f>+VLOOKUP(K243,Seguimiento!$A:$J,4,FALSE)</f>
        <v>18</v>
      </c>
      <c r="AU243" s="22">
        <v>0</v>
      </c>
      <c r="AV243" s="22">
        <v>0</v>
      </c>
    </row>
    <row r="244" spans="1:48" x14ac:dyDescent="0.2">
      <c r="A244" s="20">
        <v>2</v>
      </c>
      <c r="B244" s="20" t="s">
        <v>331</v>
      </c>
      <c r="C244" s="20">
        <v>8</v>
      </c>
      <c r="D244" s="20" t="s">
        <v>606</v>
      </c>
      <c r="E244" s="20" t="s">
        <v>607</v>
      </c>
      <c r="F244" s="20">
        <v>1</v>
      </c>
      <c r="G244" s="20" t="s">
        <v>612</v>
      </c>
      <c r="H244" s="20" t="s">
        <v>613</v>
      </c>
      <c r="I244" s="20">
        <v>1</v>
      </c>
      <c r="J244" s="20" t="s">
        <v>1961</v>
      </c>
      <c r="K244" s="20" t="s">
        <v>633</v>
      </c>
      <c r="L244" s="20" t="s">
        <v>634</v>
      </c>
      <c r="M244" s="20" t="s">
        <v>44</v>
      </c>
      <c r="N244" s="20">
        <v>4</v>
      </c>
      <c r="O244" s="20">
        <v>4</v>
      </c>
      <c r="P244" s="20" t="s">
        <v>100</v>
      </c>
      <c r="Q244" s="19">
        <f>+VLOOKUP(K244,Responsables!$A:$C,3,TRUE)</f>
        <v>713</v>
      </c>
      <c r="R244" s="19" t="str">
        <f>+VLOOKUP(K244,Responsables!$A:$C,2,TRUE)</f>
        <v>Secretaría de Cultura Ciudadana</v>
      </c>
      <c r="S244" s="20" t="s">
        <v>70</v>
      </c>
      <c r="T244" s="20" t="s">
        <v>47</v>
      </c>
      <c r="U244" s="20">
        <f>+VLOOKUP(K244,Programación!$A:$F,3,FALSE)</f>
        <v>4</v>
      </c>
      <c r="V244" s="20">
        <f>+VLOOKUP(K244,Programación!$A:$F,4,FALSE)</f>
        <v>4</v>
      </c>
      <c r="W244" s="20">
        <f>+VLOOKUP(K244,Programación!$A:$F,5,FALSE)</f>
        <v>4</v>
      </c>
      <c r="X244" s="20">
        <f>+VLOOKUP(K244,Programación!$A:$F,6,FALSE)</f>
        <v>4</v>
      </c>
      <c r="Y244" s="20">
        <v>4</v>
      </c>
      <c r="Z244" s="20">
        <f>+VLOOKUP(K244,Seguimiento!$A:$C,3,FALSE)</f>
        <v>0</v>
      </c>
      <c r="AA244" s="23">
        <v>0</v>
      </c>
      <c r="AB244" s="22">
        <v>0</v>
      </c>
      <c r="AC244" s="20">
        <v>0.25</v>
      </c>
      <c r="AD244" s="20">
        <f>+VLOOKUP(K244,Seguimiento!$A:$J,5,FALSE)</f>
        <v>0.25</v>
      </c>
      <c r="AE244" s="22">
        <v>0</v>
      </c>
      <c r="AF244" s="22">
        <v>0</v>
      </c>
      <c r="AG244" s="20">
        <v>1</v>
      </c>
      <c r="AH244" s="20">
        <f>+VLOOKUP(K244,Seguimiento!$A:$J,6,FALSE)</f>
        <v>0</v>
      </c>
      <c r="AI244" s="23">
        <v>0</v>
      </c>
      <c r="AJ244" s="23">
        <v>0</v>
      </c>
      <c r="AK244" s="23">
        <v>0</v>
      </c>
      <c r="AL244" s="20">
        <f>+VLOOKUP(K244,Seguimiento!$A:$J,7,FALSE)</f>
        <v>0</v>
      </c>
      <c r="AM244" s="20">
        <f t="shared" si="3"/>
        <v>0.25</v>
      </c>
      <c r="AN244" s="22">
        <v>1.039454866182055E-4</v>
      </c>
      <c r="AO244" s="22">
        <v>0</v>
      </c>
      <c r="AP244" s="22">
        <v>0</v>
      </c>
      <c r="AQ244" s="41">
        <f>+VLOOKUP(K244,Seguimiento!$A:$J,9,FALSE)</f>
        <v>2.5986399999999999E-5</v>
      </c>
      <c r="AR244" s="40">
        <f>+VLOOKUP(K244,Seguimiento!$A:$J,10,FALSE)</f>
        <v>2</v>
      </c>
      <c r="AS244" s="20">
        <v>4</v>
      </c>
      <c r="AT244" s="40">
        <f>+VLOOKUP(K244,Seguimiento!$A:$J,4,FALSE)</f>
        <v>0</v>
      </c>
      <c r="AU244" s="22">
        <v>0</v>
      </c>
      <c r="AV244" s="22">
        <v>0</v>
      </c>
    </row>
    <row r="245" spans="1:48" x14ac:dyDescent="0.2">
      <c r="A245" s="20">
        <v>2</v>
      </c>
      <c r="B245" s="20" t="s">
        <v>331</v>
      </c>
      <c r="C245" s="20">
        <v>8</v>
      </c>
      <c r="D245" s="20" t="s">
        <v>606</v>
      </c>
      <c r="E245" s="20" t="s">
        <v>607</v>
      </c>
      <c r="F245" s="20"/>
      <c r="G245" s="20"/>
      <c r="H245" s="20"/>
      <c r="I245" s="20">
        <v>2</v>
      </c>
      <c r="J245" s="20" t="s">
        <v>1960</v>
      </c>
      <c r="K245" s="20" t="s">
        <v>608</v>
      </c>
      <c r="L245" s="20" t="s">
        <v>631</v>
      </c>
      <c r="M245" s="20" t="s">
        <v>50</v>
      </c>
      <c r="N245" s="20">
        <v>68.67</v>
      </c>
      <c r="O245" s="20">
        <v>84</v>
      </c>
      <c r="P245" s="20" t="s">
        <v>221</v>
      </c>
      <c r="Q245" s="19">
        <f>+VLOOKUP(K245,Responsables!$A:$C,3,TRUE)</f>
        <v>771</v>
      </c>
      <c r="R245" s="19" t="str">
        <f>+VLOOKUP(K245,Responsables!$A:$C,2,TRUE)</f>
        <v>Gerencia del Centro</v>
      </c>
      <c r="S245" s="20" t="s">
        <v>51</v>
      </c>
      <c r="T245" s="20" t="s">
        <v>47</v>
      </c>
      <c r="U245" s="20">
        <f>+VLOOKUP(K245,Programación!$A:$F,3,FALSE)</f>
        <v>0</v>
      </c>
      <c r="V245" s="20">
        <f>+VLOOKUP(K245,Programación!$A:$F,4,FALSE)</f>
        <v>74</v>
      </c>
      <c r="W245" s="20">
        <f>+VLOOKUP(K245,Programación!$A:$F,5,FALSE)</f>
        <v>79</v>
      </c>
      <c r="X245" s="20">
        <f>+VLOOKUP(K245,Programación!$A:$F,6,FALSE)</f>
        <v>84</v>
      </c>
      <c r="Y245" s="20">
        <v>0</v>
      </c>
      <c r="Z245" s="20">
        <f>+VLOOKUP(K245,Seguimiento!$A:$C,3,FALSE)</f>
        <v>0</v>
      </c>
      <c r="AA245" s="23">
        <v>0</v>
      </c>
      <c r="AB245" s="22">
        <v>0</v>
      </c>
      <c r="AC245" s="20">
        <v>0</v>
      </c>
      <c r="AD245" s="20">
        <f>+VLOOKUP(K245,Seguimiento!$A:$J,5,FALSE)</f>
        <v>0</v>
      </c>
      <c r="AE245" s="24">
        <v>0</v>
      </c>
      <c r="AF245" s="22">
        <v>0</v>
      </c>
      <c r="AG245" s="20">
        <v>-1</v>
      </c>
      <c r="AH245" s="20">
        <f>+VLOOKUP(K245,Seguimiento!$A:$J,6,FALSE)</f>
        <v>0</v>
      </c>
      <c r="AI245" s="23">
        <v>0</v>
      </c>
      <c r="AJ245" s="23">
        <v>0</v>
      </c>
      <c r="AK245" s="23">
        <v>0</v>
      </c>
      <c r="AL245" s="20" t="str">
        <f>+VLOOKUP(K245,Seguimiento!$A:$J,7,FALSE)</f>
        <v>Se proyecta realizar el estudio de percepción de centro a partir del segundo semestre del presente año.</v>
      </c>
      <c r="AM245" s="20">
        <f t="shared" si="3"/>
        <v>0</v>
      </c>
      <c r="AN245" s="22">
        <v>0</v>
      </c>
      <c r="AO245" s="22">
        <v>0</v>
      </c>
      <c r="AP245" s="22">
        <v>0</v>
      </c>
      <c r="AQ245" s="41">
        <f>+VLOOKUP(K245,Seguimiento!$A:$J,9,FALSE)</f>
        <v>0</v>
      </c>
      <c r="AR245" s="40">
        <f>+VLOOKUP(K245,Seguimiento!$A:$J,10,FALSE)</f>
        <v>1</v>
      </c>
      <c r="AS245" s="20">
        <v>0</v>
      </c>
      <c r="AT245" s="40">
        <f>+VLOOKUP(K245,Seguimiento!$A:$J,4,FALSE)</f>
        <v>0</v>
      </c>
      <c r="AU245" s="22">
        <v>0</v>
      </c>
      <c r="AV245" s="22">
        <v>0</v>
      </c>
    </row>
    <row r="246" spans="1:48" x14ac:dyDescent="0.2">
      <c r="A246" s="20">
        <v>2</v>
      </c>
      <c r="B246" s="20" t="s">
        <v>331</v>
      </c>
      <c r="C246" s="20">
        <v>8</v>
      </c>
      <c r="D246" s="20" t="s">
        <v>606</v>
      </c>
      <c r="E246" s="20" t="s">
        <v>607</v>
      </c>
      <c r="F246" s="20">
        <v>1</v>
      </c>
      <c r="G246" s="20" t="s">
        <v>612</v>
      </c>
      <c r="H246" s="20" t="s">
        <v>613</v>
      </c>
      <c r="I246" s="20">
        <v>4</v>
      </c>
      <c r="J246" s="20" t="s">
        <v>1961</v>
      </c>
      <c r="K246" s="20" t="s">
        <v>625</v>
      </c>
      <c r="L246" s="20" t="s">
        <v>626</v>
      </c>
      <c r="M246" s="20" t="s">
        <v>44</v>
      </c>
      <c r="N246" s="20">
        <v>2</v>
      </c>
      <c r="O246" s="20">
        <v>4</v>
      </c>
      <c r="P246" s="20" t="s">
        <v>100</v>
      </c>
      <c r="Q246" s="19">
        <f>+VLOOKUP(K246,Responsables!$A:$C,3,TRUE)</f>
        <v>713</v>
      </c>
      <c r="R246" s="19" t="str">
        <f>+VLOOKUP(K246,Responsables!$A:$C,2,TRUE)</f>
        <v>Secretaría de Cultura Ciudadana</v>
      </c>
      <c r="S246" s="20" t="s">
        <v>70</v>
      </c>
      <c r="T246" s="20" t="s">
        <v>47</v>
      </c>
      <c r="U246" s="20">
        <f>+VLOOKUP(K246,Programación!$A:$F,3,FALSE)</f>
        <v>4</v>
      </c>
      <c r="V246" s="20">
        <f>+VLOOKUP(K246,Programación!$A:$F,4,FALSE)</f>
        <v>4</v>
      </c>
      <c r="W246" s="20">
        <f>+VLOOKUP(K246,Programación!$A:$F,5,FALSE)</f>
        <v>4</v>
      </c>
      <c r="X246" s="20">
        <f>+VLOOKUP(K246,Programación!$A:$F,6,FALSE)</f>
        <v>4</v>
      </c>
      <c r="Y246" s="20">
        <v>4</v>
      </c>
      <c r="Z246" s="20">
        <f>+VLOOKUP(K246,Seguimiento!$A:$C,3,FALSE)</f>
        <v>1</v>
      </c>
      <c r="AA246" s="23">
        <v>0</v>
      </c>
      <c r="AB246" s="22">
        <v>0</v>
      </c>
      <c r="AC246" s="20">
        <v>0.25</v>
      </c>
      <c r="AD246" s="20">
        <f>+VLOOKUP(K246,Seguimiento!$A:$J,5,FALSE)</f>
        <v>0.28125</v>
      </c>
      <c r="AE246" s="22">
        <v>0</v>
      </c>
      <c r="AF246" s="22">
        <v>0</v>
      </c>
      <c r="AG246" s="20">
        <v>1</v>
      </c>
      <c r="AH246" s="20">
        <f>+VLOOKUP(K246,Seguimiento!$A:$J,6,FALSE)</f>
        <v>0.125</v>
      </c>
      <c r="AI246" s="23">
        <v>0</v>
      </c>
      <c r="AJ246" s="23">
        <v>0</v>
      </c>
      <c r="AK246" s="23">
        <v>0</v>
      </c>
      <c r="AL246" s="20">
        <f>+VLOOKUP(K246,Seguimiento!$A:$J,7,FALSE)</f>
        <v>0</v>
      </c>
      <c r="AM246" s="20">
        <f t="shared" si="3"/>
        <v>0.28125</v>
      </c>
      <c r="AN246" s="22">
        <v>4.3239757188563352E-4</v>
      </c>
      <c r="AO246" s="22">
        <v>0</v>
      </c>
      <c r="AP246" s="22">
        <v>0</v>
      </c>
      <c r="AQ246" s="41">
        <f>+VLOOKUP(K246,Seguimiento!$A:$J,9,FALSE)</f>
        <v>1.14856E-4</v>
      </c>
      <c r="AR246" s="40">
        <f>+VLOOKUP(K246,Seguimiento!$A:$J,10,FALSE)</f>
        <v>2</v>
      </c>
      <c r="AS246" s="20">
        <v>4</v>
      </c>
      <c r="AT246" s="40">
        <f>+VLOOKUP(K246,Seguimiento!$A:$J,4,FALSE)</f>
        <v>1</v>
      </c>
      <c r="AU246" s="22">
        <v>0</v>
      </c>
      <c r="AV246" s="22">
        <v>0</v>
      </c>
    </row>
    <row r="247" spans="1:48" x14ac:dyDescent="0.2">
      <c r="A247" s="20">
        <v>2</v>
      </c>
      <c r="B247" s="20" t="s">
        <v>331</v>
      </c>
      <c r="C247" s="20">
        <v>8</v>
      </c>
      <c r="D247" s="20" t="s">
        <v>606</v>
      </c>
      <c r="E247" s="20" t="s">
        <v>607</v>
      </c>
      <c r="F247" s="20">
        <v>3</v>
      </c>
      <c r="G247" s="20" t="s">
        <v>616</v>
      </c>
      <c r="H247" s="20" t="s">
        <v>617</v>
      </c>
      <c r="I247" s="20">
        <v>1</v>
      </c>
      <c r="J247" s="20" t="s">
        <v>1961</v>
      </c>
      <c r="K247" s="20" t="s">
        <v>618</v>
      </c>
      <c r="L247" s="20" t="s">
        <v>619</v>
      </c>
      <c r="M247" s="20" t="s">
        <v>44</v>
      </c>
      <c r="N247" s="20">
        <v>-1</v>
      </c>
      <c r="O247" s="20">
        <v>4</v>
      </c>
      <c r="P247" s="20" t="s">
        <v>620</v>
      </c>
      <c r="Q247" s="19">
        <f>+VLOOKUP(K247,Responsables!$A:$C,3,TRUE)</f>
        <v>723</v>
      </c>
      <c r="R247" s="19" t="str">
        <f>+VLOOKUP(K247,Responsables!$A:$C,2,TRUE)</f>
        <v>Secretaría de las Mujeres</v>
      </c>
      <c r="S247" s="20" t="s">
        <v>46</v>
      </c>
      <c r="T247" s="20" t="s">
        <v>47</v>
      </c>
      <c r="U247" s="20">
        <f>+VLOOKUP(K247,Programación!$A:$F,3,FALSE)</f>
        <v>1</v>
      </c>
      <c r="V247" s="20">
        <f>+VLOOKUP(K247,Programación!$A:$F,4,FALSE)</f>
        <v>1</v>
      </c>
      <c r="W247" s="20">
        <f>+VLOOKUP(K247,Programación!$A:$F,5,FALSE)</f>
        <v>1</v>
      </c>
      <c r="X247" s="20">
        <f>+VLOOKUP(K247,Programación!$A:$F,6,FALSE)</f>
        <v>1</v>
      </c>
      <c r="Y247" s="20">
        <v>1</v>
      </c>
      <c r="Z247" s="20">
        <f>+VLOOKUP(K247,Seguimiento!$A:$C,3,FALSE)</f>
        <v>1</v>
      </c>
      <c r="AA247" s="23">
        <v>0</v>
      </c>
      <c r="AB247" s="22">
        <v>0</v>
      </c>
      <c r="AC247" s="20">
        <v>0.25</v>
      </c>
      <c r="AD247" s="20">
        <f>+VLOOKUP(K247,Seguimiento!$A:$J,5,FALSE)</f>
        <v>0.5</v>
      </c>
      <c r="AE247" s="22">
        <v>0</v>
      </c>
      <c r="AF247" s="22">
        <v>0</v>
      </c>
      <c r="AG247" s="20">
        <v>1</v>
      </c>
      <c r="AH247" s="20">
        <f>+VLOOKUP(K247,Seguimiento!$A:$J,6,FALSE)</f>
        <v>1</v>
      </c>
      <c r="AI247" s="23">
        <v>0</v>
      </c>
      <c r="AJ247" s="23">
        <v>0</v>
      </c>
      <c r="AK247" s="23">
        <v>0</v>
      </c>
      <c r="AL247" s="20">
        <f>+VLOOKUP(K247,Seguimiento!$A:$J,7,FALSE)</f>
        <v>0</v>
      </c>
      <c r="AM247" s="20">
        <f t="shared" si="3"/>
        <v>0.5</v>
      </c>
      <c r="AN247" s="22">
        <v>9.6104786952800762E-5</v>
      </c>
      <c r="AO247" s="22">
        <v>0</v>
      </c>
      <c r="AP247" s="22">
        <v>0</v>
      </c>
      <c r="AQ247" s="41">
        <f>+VLOOKUP(K247,Seguimiento!$A:$J,9,FALSE)</f>
        <v>2.40262E-5</v>
      </c>
      <c r="AR247" s="40">
        <f>+VLOOKUP(K247,Seguimiento!$A:$J,10,FALSE)</f>
        <v>3</v>
      </c>
      <c r="AS247" s="20">
        <v>1</v>
      </c>
      <c r="AT247" s="40">
        <f>+VLOOKUP(K247,Seguimiento!$A:$J,4,FALSE)</f>
        <v>2</v>
      </c>
      <c r="AU247" s="22">
        <v>0</v>
      </c>
      <c r="AV247" s="22">
        <v>0</v>
      </c>
    </row>
    <row r="248" spans="1:48" x14ac:dyDescent="0.2">
      <c r="A248" s="20">
        <v>2</v>
      </c>
      <c r="B248" s="20" t="s">
        <v>331</v>
      </c>
      <c r="C248" s="20">
        <v>8</v>
      </c>
      <c r="D248" s="20" t="s">
        <v>606</v>
      </c>
      <c r="E248" s="20" t="s">
        <v>607</v>
      </c>
      <c r="F248" s="20">
        <v>3</v>
      </c>
      <c r="G248" s="20" t="s">
        <v>616</v>
      </c>
      <c r="H248" s="20" t="s">
        <v>617</v>
      </c>
      <c r="I248" s="20">
        <v>2</v>
      </c>
      <c r="J248" s="20" t="s">
        <v>1961</v>
      </c>
      <c r="K248" s="20" t="s">
        <v>635</v>
      </c>
      <c r="L248" s="20" t="s">
        <v>636</v>
      </c>
      <c r="M248" s="20" t="s">
        <v>44</v>
      </c>
      <c r="N248" s="20">
        <v>3</v>
      </c>
      <c r="O248" s="20">
        <v>11</v>
      </c>
      <c r="P248" s="20" t="s">
        <v>620</v>
      </c>
      <c r="Q248" s="19">
        <f>+VLOOKUP(K248,Responsables!$A:$C,3,TRUE)</f>
        <v>723</v>
      </c>
      <c r="R248" s="19" t="str">
        <f>+VLOOKUP(K248,Responsables!$A:$C,2,TRUE)</f>
        <v>Secretaría de las Mujeres</v>
      </c>
      <c r="S248" s="20" t="s">
        <v>46</v>
      </c>
      <c r="T248" s="20" t="s">
        <v>47</v>
      </c>
      <c r="U248" s="20">
        <f>+VLOOKUP(K248,Programación!$A:$F,3,FALSE)</f>
        <v>2</v>
      </c>
      <c r="V248" s="20">
        <f>+VLOOKUP(K248,Programación!$A:$F,4,FALSE)</f>
        <v>3</v>
      </c>
      <c r="W248" s="20">
        <f>+VLOOKUP(K248,Programación!$A:$F,5,FALSE)</f>
        <v>3</v>
      </c>
      <c r="X248" s="20">
        <f>+VLOOKUP(K248,Programación!$A:$F,6,FALSE)</f>
        <v>3</v>
      </c>
      <c r="Y248" s="20">
        <v>2</v>
      </c>
      <c r="Z248" s="20">
        <f>+VLOOKUP(K248,Seguimiento!$A:$C,3,FALSE)</f>
        <v>0</v>
      </c>
      <c r="AA248" s="23">
        <v>0</v>
      </c>
      <c r="AB248" s="22">
        <v>0</v>
      </c>
      <c r="AC248" s="20">
        <v>0.18181818181818199</v>
      </c>
      <c r="AD248" s="20">
        <f>+VLOOKUP(K248,Seguimiento!$A:$J,5,FALSE)</f>
        <v>0.18181818199999999</v>
      </c>
      <c r="AE248" s="22">
        <v>0</v>
      </c>
      <c r="AF248" s="22">
        <v>0</v>
      </c>
      <c r="AG248" s="20">
        <v>1</v>
      </c>
      <c r="AH248" s="20">
        <f>+VLOOKUP(K248,Seguimiento!$A:$J,6,FALSE)</f>
        <v>0</v>
      </c>
      <c r="AI248" s="23">
        <v>0</v>
      </c>
      <c r="AJ248" s="23">
        <v>0</v>
      </c>
      <c r="AK248" s="23">
        <v>0</v>
      </c>
      <c r="AL248" s="20">
        <f>+VLOOKUP(K248,Seguimiento!$A:$J,7,FALSE)</f>
        <v>0</v>
      </c>
      <c r="AM248" s="20">
        <f t="shared" si="3"/>
        <v>0.18181818199999999</v>
      </c>
      <c r="AN248" s="22">
        <v>4.6715355542898188E-4</v>
      </c>
      <c r="AO248" s="22">
        <v>0</v>
      </c>
      <c r="AP248" s="22">
        <v>0</v>
      </c>
      <c r="AQ248" s="41">
        <f>+VLOOKUP(K248,Seguimiento!$A:$J,9,FALSE)</f>
        <v>8.4937000000000003E-5</v>
      </c>
      <c r="AR248" s="40">
        <f>+VLOOKUP(K248,Seguimiento!$A:$J,10,FALSE)</f>
        <v>1</v>
      </c>
      <c r="AS248" s="20">
        <v>2</v>
      </c>
      <c r="AT248" s="40">
        <f>+VLOOKUP(K248,Seguimiento!$A:$J,4,FALSE)</f>
        <v>2</v>
      </c>
      <c r="AU248" s="22">
        <v>0</v>
      </c>
      <c r="AV248" s="22">
        <v>0</v>
      </c>
    </row>
    <row r="249" spans="1:48" x14ac:dyDescent="0.2">
      <c r="A249" s="20">
        <v>2</v>
      </c>
      <c r="B249" s="20" t="s">
        <v>331</v>
      </c>
      <c r="C249" s="20">
        <v>8</v>
      </c>
      <c r="D249" s="20" t="s">
        <v>606</v>
      </c>
      <c r="E249" s="20" t="s">
        <v>607</v>
      </c>
      <c r="F249" s="20">
        <v>1</v>
      </c>
      <c r="G249" s="20" t="s">
        <v>612</v>
      </c>
      <c r="H249" s="20" t="s">
        <v>613</v>
      </c>
      <c r="I249" s="20">
        <v>2</v>
      </c>
      <c r="J249" s="20" t="s">
        <v>1961</v>
      </c>
      <c r="K249" s="20" t="s">
        <v>614</v>
      </c>
      <c r="L249" s="20" t="s">
        <v>615</v>
      </c>
      <c r="M249" s="20" t="s">
        <v>50</v>
      </c>
      <c r="N249" s="20">
        <v>-1</v>
      </c>
      <c r="O249" s="20">
        <v>100</v>
      </c>
      <c r="P249" s="20" t="s">
        <v>100</v>
      </c>
      <c r="Q249" s="19">
        <f>+VLOOKUP(K249,Responsables!$A:$C,3,TRUE)</f>
        <v>725</v>
      </c>
      <c r="R249" s="19" t="str">
        <f>+VLOOKUP(K249,Responsables!$A:$C,2,TRUE)</f>
        <v>Secretaría de la No-Violencia</v>
      </c>
      <c r="S249" s="20" t="s">
        <v>51</v>
      </c>
      <c r="T249" s="20" t="s">
        <v>47</v>
      </c>
      <c r="U249" s="20">
        <f>+VLOOKUP(K249,Programación!$A:$F,3,FALSE)</f>
        <v>16</v>
      </c>
      <c r="V249" s="20">
        <f>+VLOOKUP(K249,Programación!$A:$F,4,FALSE)</f>
        <v>44</v>
      </c>
      <c r="W249" s="20">
        <f>+VLOOKUP(K249,Programación!$A:$F,5,FALSE)</f>
        <v>72</v>
      </c>
      <c r="X249" s="20">
        <f>+VLOOKUP(K249,Programación!$A:$F,6,FALSE)</f>
        <v>100</v>
      </c>
      <c r="Y249" s="20">
        <v>16</v>
      </c>
      <c r="Z249" s="20">
        <f>+VLOOKUP(K249,Seguimiento!$A:$C,3,FALSE)</f>
        <v>21</v>
      </c>
      <c r="AA249" s="23">
        <v>0</v>
      </c>
      <c r="AB249" s="22">
        <v>0</v>
      </c>
      <c r="AC249" s="20">
        <v>0.16</v>
      </c>
      <c r="AD249" s="20">
        <f>+VLOOKUP(K249,Seguimiento!$A:$J,5,FALSE)</f>
        <v>0.21</v>
      </c>
      <c r="AE249" s="22">
        <v>0</v>
      </c>
      <c r="AF249" s="22">
        <v>0</v>
      </c>
      <c r="AG249" s="20">
        <v>1</v>
      </c>
      <c r="AH249" s="20">
        <f>+VLOOKUP(K249,Seguimiento!$A:$J,6,FALSE)</f>
        <v>0.47727272700000001</v>
      </c>
      <c r="AI249" s="23">
        <v>0</v>
      </c>
      <c r="AJ249" s="23">
        <v>0</v>
      </c>
      <c r="AK249" s="23">
        <v>0</v>
      </c>
      <c r="AL249" s="20" t="str">
        <f>+VLOOKUP(K249,Seguimiento!$A:$J,7,FALSE)</f>
        <v>La semana del 5 al 10 de julio se empezarán actividades en territorio con NNAJ. El avance de indicador corresponde al proceso de formador de formadores adelantado durante el mes de Junio.</v>
      </c>
      <c r="AM249" s="20">
        <f t="shared" si="3"/>
        <v>0.21</v>
      </c>
      <c r="AN249" s="22">
        <v>4.2580167419901634E-4</v>
      </c>
      <c r="AO249" s="22">
        <v>0</v>
      </c>
      <c r="AP249" s="22">
        <v>0</v>
      </c>
      <c r="AQ249" s="41">
        <f>+VLOOKUP(K249,Seguimiento!$A:$J,9,FALSE)</f>
        <v>6.8128300000000003E-5</v>
      </c>
      <c r="AR249" s="40">
        <f>+VLOOKUP(K249,Seguimiento!$A:$J,10,FALSE)</f>
        <v>1</v>
      </c>
      <c r="AS249" s="20">
        <v>16</v>
      </c>
      <c r="AT249" s="40">
        <f>+VLOOKUP(K249,Seguimiento!$A:$J,4,FALSE)</f>
        <v>21</v>
      </c>
      <c r="AU249" s="22">
        <v>0</v>
      </c>
      <c r="AV249" s="22">
        <v>0</v>
      </c>
    </row>
    <row r="250" spans="1:48" x14ac:dyDescent="0.2">
      <c r="A250" s="20">
        <v>2</v>
      </c>
      <c r="B250" s="20" t="s">
        <v>331</v>
      </c>
      <c r="C250" s="20">
        <v>8</v>
      </c>
      <c r="D250" s="20" t="s">
        <v>606</v>
      </c>
      <c r="E250" s="20" t="s">
        <v>607</v>
      </c>
      <c r="F250" s="20">
        <v>1</v>
      </c>
      <c r="G250" s="20" t="s">
        <v>612</v>
      </c>
      <c r="H250" s="20" t="s">
        <v>613</v>
      </c>
      <c r="I250" s="20">
        <v>3</v>
      </c>
      <c r="J250" s="20" t="s">
        <v>1961</v>
      </c>
      <c r="K250" s="20" t="s">
        <v>627</v>
      </c>
      <c r="L250" s="20" t="s">
        <v>628</v>
      </c>
      <c r="M250" s="20" t="s">
        <v>44</v>
      </c>
      <c r="N250" s="20">
        <v>5</v>
      </c>
      <c r="O250" s="20">
        <v>5</v>
      </c>
      <c r="P250" s="20" t="s">
        <v>100</v>
      </c>
      <c r="Q250" s="19">
        <f>+VLOOKUP(K250,Responsables!$A:$C,3,TRUE)</f>
        <v>713</v>
      </c>
      <c r="R250" s="19" t="str">
        <f>+VLOOKUP(K250,Responsables!$A:$C,2,TRUE)</f>
        <v>Secretaría de Cultura Ciudadana</v>
      </c>
      <c r="S250" s="20" t="s">
        <v>70</v>
      </c>
      <c r="T250" s="20" t="s">
        <v>47</v>
      </c>
      <c r="U250" s="20">
        <f>+VLOOKUP(K250,Programación!$A:$F,3,FALSE)</f>
        <v>5</v>
      </c>
      <c r="V250" s="20">
        <f>+VLOOKUP(K250,Programación!$A:$F,4,FALSE)</f>
        <v>5</v>
      </c>
      <c r="W250" s="20">
        <f>+VLOOKUP(K250,Programación!$A:$F,5,FALSE)</f>
        <v>5</v>
      </c>
      <c r="X250" s="20">
        <f>+VLOOKUP(K250,Programación!$A:$F,6,FALSE)</f>
        <v>5</v>
      </c>
      <c r="Y250" s="20">
        <v>5</v>
      </c>
      <c r="Z250" s="20">
        <f>+VLOOKUP(K250,Seguimiento!$A:$C,3,FALSE)</f>
        <v>1</v>
      </c>
      <c r="AA250" s="23">
        <v>0</v>
      </c>
      <c r="AB250" s="22">
        <v>0</v>
      </c>
      <c r="AC250" s="20">
        <v>0.25</v>
      </c>
      <c r="AD250" s="20">
        <f>+VLOOKUP(K250,Seguimiento!$A:$J,5,FALSE)</f>
        <v>0.27500000000000002</v>
      </c>
      <c r="AE250" s="22">
        <v>0</v>
      </c>
      <c r="AF250" s="22">
        <v>0</v>
      </c>
      <c r="AG250" s="20">
        <v>1</v>
      </c>
      <c r="AH250" s="20">
        <f>+VLOOKUP(K250,Seguimiento!$A:$J,6,FALSE)</f>
        <v>0.1</v>
      </c>
      <c r="AI250" s="23">
        <v>0</v>
      </c>
      <c r="AJ250" s="23">
        <v>0</v>
      </c>
      <c r="AK250" s="23">
        <v>0</v>
      </c>
      <c r="AL250" s="20">
        <f>+VLOOKUP(K250,Seguimiento!$A:$J,7,FALSE)</f>
        <v>0</v>
      </c>
      <c r="AM250" s="20">
        <f t="shared" si="3"/>
        <v>0.27500000000000002</v>
      </c>
      <c r="AN250" s="22">
        <v>4.3239757188563352E-4</v>
      </c>
      <c r="AO250" s="22">
        <v>0</v>
      </c>
      <c r="AP250" s="22">
        <v>0</v>
      </c>
      <c r="AQ250" s="41">
        <f>+VLOOKUP(K250,Seguimiento!$A:$J,9,FALSE)</f>
        <v>1.08099E-4</v>
      </c>
      <c r="AR250" s="40">
        <f>+VLOOKUP(K250,Seguimiento!$A:$J,10,FALSE)</f>
        <v>2</v>
      </c>
      <c r="AS250" s="20">
        <v>5</v>
      </c>
      <c r="AT250" s="40">
        <f>+VLOOKUP(K250,Seguimiento!$A:$J,4,FALSE)</f>
        <v>1</v>
      </c>
      <c r="AU250" s="22">
        <v>0</v>
      </c>
      <c r="AV250" s="22">
        <v>0</v>
      </c>
    </row>
    <row r="251" spans="1:48" x14ac:dyDescent="0.2">
      <c r="A251" s="20">
        <v>3</v>
      </c>
      <c r="B251" s="20" t="s">
        <v>637</v>
      </c>
      <c r="C251" s="20">
        <v>1</v>
      </c>
      <c r="D251" s="20" t="s">
        <v>638</v>
      </c>
      <c r="E251" s="20" t="s">
        <v>639</v>
      </c>
      <c r="F251" s="20"/>
      <c r="G251" s="20"/>
      <c r="H251" s="20"/>
      <c r="I251" s="20">
        <v>20</v>
      </c>
      <c r="J251" s="20" t="s">
        <v>1960</v>
      </c>
      <c r="K251" s="20" t="s">
        <v>746</v>
      </c>
      <c r="L251" s="20" t="s">
        <v>747</v>
      </c>
      <c r="M251" s="20" t="s">
        <v>50</v>
      </c>
      <c r="N251" s="20">
        <v>-1</v>
      </c>
      <c r="O251" s="20">
        <v>90</v>
      </c>
      <c r="P251" s="20" t="s">
        <v>693</v>
      </c>
      <c r="Q251" s="19">
        <f>+VLOOKUP(K251,Responsables!$A:$C,3,TRUE)</f>
        <v>905</v>
      </c>
      <c r="R251" s="19" t="str">
        <f>+VLOOKUP(K251,Responsables!$A:$C,2,TRUE)</f>
        <v>INDER</v>
      </c>
      <c r="S251" s="20" t="s">
        <v>70</v>
      </c>
      <c r="T251" s="20" t="s">
        <v>47</v>
      </c>
      <c r="U251" s="20">
        <f>+VLOOKUP(K251,Programación!$A:$F,3,FALSE)</f>
        <v>90</v>
      </c>
      <c r="V251" s="20">
        <f>+VLOOKUP(K251,Programación!$A:$F,4,FALSE)</f>
        <v>90</v>
      </c>
      <c r="W251" s="20">
        <f>+VLOOKUP(K251,Programación!$A:$F,5,FALSE)</f>
        <v>90</v>
      </c>
      <c r="X251" s="20">
        <f>+VLOOKUP(K251,Programación!$A:$F,6,FALSE)</f>
        <v>90</v>
      </c>
      <c r="Y251" s="20">
        <v>98</v>
      </c>
      <c r="Z251" s="20">
        <v>-2</v>
      </c>
      <c r="AA251" s="23">
        <v>0</v>
      </c>
      <c r="AB251" s="22">
        <v>0</v>
      </c>
      <c r="AC251" s="20">
        <v>0.27222222222222198</v>
      </c>
      <c r="AD251" s="20">
        <f>+VLOOKUP(K251,Seguimiento!$A:$J,5,FALSE)</f>
        <v>0.27222222200000001</v>
      </c>
      <c r="AE251" s="24">
        <v>0</v>
      </c>
      <c r="AF251" s="22">
        <v>0</v>
      </c>
      <c r="AG251" s="20">
        <v>1.0888888888888899</v>
      </c>
      <c r="AH251" s="20">
        <v>-2</v>
      </c>
      <c r="AI251" s="23">
        <v>0</v>
      </c>
      <c r="AJ251" s="23">
        <v>0</v>
      </c>
      <c r="AK251" s="23">
        <v>0</v>
      </c>
      <c r="AL251" s="20" t="str">
        <f>+VLOOKUP(K251,Seguimiento!$A:$J,7,FALSE)</f>
        <v>Esta medición se realiza en el segundo semestre del año por medio de una encuesta de percepción</v>
      </c>
      <c r="AM251" s="20">
        <f t="shared" si="3"/>
        <v>0.27222222200000001</v>
      </c>
      <c r="AN251" s="22">
        <v>0</v>
      </c>
      <c r="AO251" s="22">
        <v>0</v>
      </c>
      <c r="AP251" s="22">
        <v>0</v>
      </c>
      <c r="AQ251" s="41">
        <f>+VLOOKUP(K251,Seguimiento!$A:$J,9,FALSE)</f>
        <v>0</v>
      </c>
      <c r="AR251" s="40">
        <f>+VLOOKUP(K251,Seguimiento!$A:$J,10,FALSE)</f>
        <v>2</v>
      </c>
      <c r="AS251" s="20">
        <v>98</v>
      </c>
      <c r="AT251" s="40">
        <f>+VLOOKUP(K251,Seguimiento!$A:$J,4,FALSE)</f>
        <v>-2</v>
      </c>
      <c r="AU251" s="22">
        <v>0</v>
      </c>
      <c r="AV251" s="22">
        <v>0</v>
      </c>
    </row>
    <row r="252" spans="1:48" x14ac:dyDescent="0.2">
      <c r="A252" s="20">
        <v>3</v>
      </c>
      <c r="B252" s="20" t="s">
        <v>637</v>
      </c>
      <c r="C252" s="20">
        <v>1</v>
      </c>
      <c r="D252" s="20" t="s">
        <v>638</v>
      </c>
      <c r="E252" s="20" t="s">
        <v>639</v>
      </c>
      <c r="F252" s="20"/>
      <c r="G252" s="20"/>
      <c r="H252" s="20"/>
      <c r="I252" s="20">
        <v>1</v>
      </c>
      <c r="J252" s="20" t="s">
        <v>1960</v>
      </c>
      <c r="K252" s="20" t="s">
        <v>667</v>
      </c>
      <c r="L252" s="20" t="s">
        <v>713</v>
      </c>
      <c r="M252" s="20" t="s">
        <v>44</v>
      </c>
      <c r="N252" s="20">
        <v>-2</v>
      </c>
      <c r="O252" s="20">
        <v>100000</v>
      </c>
      <c r="P252" s="20" t="s">
        <v>644</v>
      </c>
      <c r="Q252" s="19">
        <f>+VLOOKUP(K252,Responsables!$A:$C,3,TRUE)</f>
        <v>721</v>
      </c>
      <c r="R252" s="19" t="str">
        <f>+VLOOKUP(K252,Responsables!$A:$C,2,TRUE)</f>
        <v>Secretaría de Salud</v>
      </c>
      <c r="S252" s="20" t="s">
        <v>46</v>
      </c>
      <c r="T252" s="20" t="s">
        <v>47</v>
      </c>
      <c r="U252" s="20">
        <f>+VLOOKUP(K252,Programación!$A:$F,3,FALSE)</f>
        <v>21300</v>
      </c>
      <c r="V252" s="20">
        <f>+VLOOKUP(K252,Programación!$A:$F,4,FALSE)</f>
        <v>28829</v>
      </c>
      <c r="W252" s="20">
        <f>+VLOOKUP(K252,Programación!$A:$F,5,FALSE)</f>
        <v>26200</v>
      </c>
      <c r="X252" s="20">
        <f>+VLOOKUP(K252,Programación!$A:$F,6,FALSE)</f>
        <v>26300</v>
      </c>
      <c r="Y252" s="20">
        <v>18671</v>
      </c>
      <c r="Z252" s="20">
        <f>+VLOOKUP(K252,Seguimiento!$A:$C,3,FALSE)</f>
        <v>10646</v>
      </c>
      <c r="AA252" s="23">
        <v>0</v>
      </c>
      <c r="AB252" s="22">
        <v>0</v>
      </c>
      <c r="AC252" s="20">
        <v>0.18670999999999999</v>
      </c>
      <c r="AD252" s="20">
        <f>+VLOOKUP(K252,Seguimiento!$A:$J,5,FALSE)</f>
        <v>0.29316999999999999</v>
      </c>
      <c r="AE252" s="24">
        <v>0</v>
      </c>
      <c r="AF252" s="22">
        <v>0</v>
      </c>
      <c r="AG252" s="20">
        <v>0.876572769953052</v>
      </c>
      <c r="AH252" s="20">
        <f>+VLOOKUP(K252,Seguimiento!$A:$J,6,FALSE)</f>
        <v>0.36928093200000001</v>
      </c>
      <c r="AI252" s="23">
        <v>0</v>
      </c>
      <c r="AJ252" s="23">
        <v>0</v>
      </c>
      <c r="AK252" s="23">
        <v>0</v>
      </c>
      <c r="AL252" s="20" t="str">
        <f>+VLOOKUP(K252,Seguimiento!$A:$J,7,FALSE)</f>
        <v>Cifra preliminar con corte al 31 de mayo de 2021. La consolidación de la información es mes vencido.</v>
      </c>
      <c r="AM252" s="20">
        <f t="shared" si="3"/>
        <v>0.29316999999999999</v>
      </c>
      <c r="AN252" s="22">
        <v>0</v>
      </c>
      <c r="AO252" s="22">
        <v>0</v>
      </c>
      <c r="AP252" s="22">
        <v>0</v>
      </c>
      <c r="AQ252" s="41">
        <f>+VLOOKUP(K252,Seguimiento!$A:$J,9,FALSE)</f>
        <v>0</v>
      </c>
      <c r="AR252" s="40">
        <f>+VLOOKUP(K252,Seguimiento!$A:$J,10,FALSE)</f>
        <v>2</v>
      </c>
      <c r="AS252" s="20">
        <v>18671</v>
      </c>
      <c r="AT252" s="40">
        <f>+VLOOKUP(K252,Seguimiento!$A:$J,4,FALSE)</f>
        <v>29317</v>
      </c>
      <c r="AU252" s="22">
        <v>0</v>
      </c>
      <c r="AV252" s="22">
        <v>0</v>
      </c>
    </row>
    <row r="253" spans="1:48" x14ac:dyDescent="0.2">
      <c r="A253" s="20">
        <v>3</v>
      </c>
      <c r="B253" s="20" t="s">
        <v>637</v>
      </c>
      <c r="C253" s="20">
        <v>1</v>
      </c>
      <c r="D253" s="20" t="s">
        <v>638</v>
      </c>
      <c r="E253" s="20" t="s">
        <v>639</v>
      </c>
      <c r="F253" s="20"/>
      <c r="G253" s="20"/>
      <c r="H253" s="20"/>
      <c r="I253" s="20">
        <v>4</v>
      </c>
      <c r="J253" s="20" t="s">
        <v>1960</v>
      </c>
      <c r="K253" s="20" t="s">
        <v>645</v>
      </c>
      <c r="L253" s="20" t="s">
        <v>708</v>
      </c>
      <c r="M253" s="20" t="s">
        <v>50</v>
      </c>
      <c r="N253" s="20">
        <v>-1</v>
      </c>
      <c r="O253" s="20">
        <v>60</v>
      </c>
      <c r="P253" s="20" t="s">
        <v>644</v>
      </c>
      <c r="Q253" s="19">
        <f>+VLOOKUP(K253,Responsables!$A:$C,3,TRUE)</f>
        <v>721</v>
      </c>
      <c r="R253" s="19" t="str">
        <f>+VLOOKUP(K253,Responsables!$A:$C,2,TRUE)</f>
        <v>Secretaría de Salud</v>
      </c>
      <c r="S253" s="20" t="s">
        <v>46</v>
      </c>
      <c r="T253" s="20" t="s">
        <v>47</v>
      </c>
      <c r="U253" s="20">
        <f>+VLOOKUP(K253,Programación!$A:$F,3,FALSE)</f>
        <v>0</v>
      </c>
      <c r="V253" s="20">
        <f>+VLOOKUP(K253,Programación!$A:$F,4,FALSE)</f>
        <v>20</v>
      </c>
      <c r="W253" s="20">
        <f>+VLOOKUP(K253,Programación!$A:$F,5,FALSE)</f>
        <v>20</v>
      </c>
      <c r="X253" s="20">
        <f>+VLOOKUP(K253,Programación!$A:$F,6,FALSE)</f>
        <v>20</v>
      </c>
      <c r="Y253" s="20">
        <v>0</v>
      </c>
      <c r="Z253" s="20">
        <v>-2</v>
      </c>
      <c r="AA253" s="23">
        <v>0</v>
      </c>
      <c r="AB253" s="22">
        <v>0</v>
      </c>
      <c r="AC253" s="20">
        <v>0</v>
      </c>
      <c r="AD253" s="20">
        <f>+VLOOKUP(K253,Seguimiento!$A:$J,5,FALSE)</f>
        <v>0</v>
      </c>
      <c r="AE253" s="24">
        <v>0</v>
      </c>
      <c r="AF253" s="22">
        <v>0</v>
      </c>
      <c r="AG253" s="20">
        <v>-1</v>
      </c>
      <c r="AH253" s="20">
        <f>+VLOOKUP(K253,Seguimiento!$A:$J,6,FALSE)</f>
        <v>0</v>
      </c>
      <c r="AI253" s="23">
        <v>0</v>
      </c>
      <c r="AJ253" s="23">
        <v>0</v>
      </c>
      <c r="AK253" s="23">
        <v>0</v>
      </c>
      <c r="AL253" s="20" t="str">
        <f>+VLOOKUP(K253,Seguimiento!$A:$J,7,FALSE)</f>
        <v>El porcentaje de avance establecido es anual y será ejecutado a través de la secretaría de innovación digital con la entrega de subsistemas o modulos implementados y puestos en produccion, se realizó traslado de recursos  a dicha secretaría a finales del mes de enero, donde se estableció cronograma para la implementación de los diferentes módulos o subsistemas del proyecto, se estima entrega de productos terminados para el segundo semestre de 2021. La Secretaría de innovación digital inicia contratación en el mes febrero de 2021.</v>
      </c>
      <c r="AM253" s="20">
        <f t="shared" si="3"/>
        <v>0</v>
      </c>
      <c r="AN253" s="22">
        <v>0</v>
      </c>
      <c r="AO253" s="22">
        <v>0</v>
      </c>
      <c r="AP253" s="22">
        <v>0</v>
      </c>
      <c r="AQ253" s="41">
        <f>+VLOOKUP(K253,Seguimiento!$A:$J,9,FALSE)</f>
        <v>0</v>
      </c>
      <c r="AR253" s="40">
        <f>+VLOOKUP(K253,Seguimiento!$A:$J,10,FALSE)</f>
        <v>1</v>
      </c>
      <c r="AS253" s="20">
        <v>0</v>
      </c>
      <c r="AT253" s="40">
        <f>+VLOOKUP(K253,Seguimiento!$A:$J,4,FALSE)</f>
        <v>0</v>
      </c>
      <c r="AU253" s="22">
        <v>0</v>
      </c>
      <c r="AV253" s="22">
        <v>0</v>
      </c>
    </row>
    <row r="254" spans="1:48" x14ac:dyDescent="0.2">
      <c r="A254" s="20">
        <v>3</v>
      </c>
      <c r="B254" s="20" t="s">
        <v>637</v>
      </c>
      <c r="C254" s="20">
        <v>1</v>
      </c>
      <c r="D254" s="20" t="s">
        <v>638</v>
      </c>
      <c r="E254" s="20" t="s">
        <v>639</v>
      </c>
      <c r="F254" s="20">
        <v>5</v>
      </c>
      <c r="G254" s="20" t="s">
        <v>661</v>
      </c>
      <c r="H254" s="20" t="s">
        <v>662</v>
      </c>
      <c r="I254" s="20">
        <v>2</v>
      </c>
      <c r="J254" s="20" t="s">
        <v>1961</v>
      </c>
      <c r="K254" s="20" t="s">
        <v>663</v>
      </c>
      <c r="L254" s="20" t="s">
        <v>664</v>
      </c>
      <c r="M254" s="20" t="s">
        <v>50</v>
      </c>
      <c r="N254" s="20">
        <v>100</v>
      </c>
      <c r="O254" s="20">
        <v>100</v>
      </c>
      <c r="P254" s="20" t="s">
        <v>644</v>
      </c>
      <c r="Q254" s="19">
        <f>+VLOOKUP(K254,Responsables!$A:$C,3,TRUE)</f>
        <v>721</v>
      </c>
      <c r="R254" s="19" t="str">
        <f>+VLOOKUP(K254,Responsables!$A:$C,2,TRUE)</f>
        <v>Secretaría de Salud</v>
      </c>
      <c r="S254" s="20" t="s">
        <v>70</v>
      </c>
      <c r="T254" s="20" t="s">
        <v>47</v>
      </c>
      <c r="U254" s="20">
        <f>+VLOOKUP(K254,Programación!$A:$F,3,FALSE)</f>
        <v>100</v>
      </c>
      <c r="V254" s="20">
        <f>+VLOOKUP(K254,Programación!$A:$F,4,FALSE)</f>
        <v>100</v>
      </c>
      <c r="W254" s="20">
        <f>+VLOOKUP(K254,Programación!$A:$F,5,FALSE)</f>
        <v>100</v>
      </c>
      <c r="X254" s="20">
        <f>+VLOOKUP(K254,Programación!$A:$F,6,FALSE)</f>
        <v>100</v>
      </c>
      <c r="Y254" s="20">
        <v>100</v>
      </c>
      <c r="Z254" s="20">
        <f>+VLOOKUP(K254,Seguimiento!$A:$C,3,FALSE)</f>
        <v>100</v>
      </c>
      <c r="AA254" s="23">
        <v>0</v>
      </c>
      <c r="AB254" s="22">
        <v>0</v>
      </c>
      <c r="AC254" s="20">
        <v>0.25</v>
      </c>
      <c r="AD254" s="20">
        <f>+VLOOKUP(K254,Seguimiento!$A:$J,5,FALSE)</f>
        <v>0.375</v>
      </c>
      <c r="AE254" s="22">
        <v>0</v>
      </c>
      <c r="AF254" s="22">
        <v>0</v>
      </c>
      <c r="AG254" s="20">
        <v>1</v>
      </c>
      <c r="AH254" s="20">
        <f>+VLOOKUP(K254,Seguimiento!$A:$J,6,FALSE)</f>
        <v>0.5</v>
      </c>
      <c r="AI254" s="23">
        <v>0</v>
      </c>
      <c r="AJ254" s="23">
        <v>0</v>
      </c>
      <c r="AK254" s="23">
        <v>0</v>
      </c>
      <c r="AL254" s="20" t="str">
        <f>+VLOOKUP(K254,Seguimiento!$A:$J,7,FALSE)</f>
        <v>Se  garantiza  la atención de primer nivel de complejidad a la Población Pobre No Asegurada- PPNA, según  las competencias del ente territorial, acorde a  la Ley 715 de 2001, mediante la oferta de los servicios de salud de la red pública de primer nivel y el reconocimiento del pago de las atenciones de urgencias a esta población, en otras IPS del Territorio Nacional.</v>
      </c>
      <c r="AM254" s="20">
        <f t="shared" si="3"/>
        <v>0.375</v>
      </c>
      <c r="AN254" s="22">
        <v>1.6143845293155013E-3</v>
      </c>
      <c r="AO254" s="22">
        <v>0</v>
      </c>
      <c r="AP254" s="22">
        <v>0</v>
      </c>
      <c r="AQ254" s="41">
        <f>+VLOOKUP(K254,Seguimiento!$A:$J,9,FALSE)</f>
        <v>5.0449499999999999E-4</v>
      </c>
      <c r="AR254" s="40">
        <f>+VLOOKUP(K254,Seguimiento!$A:$J,10,FALSE)</f>
        <v>3</v>
      </c>
      <c r="AS254" s="20">
        <v>100</v>
      </c>
      <c r="AT254" s="40">
        <f>+VLOOKUP(K254,Seguimiento!$A:$J,4,FALSE)</f>
        <v>100</v>
      </c>
      <c r="AU254" s="22">
        <v>0</v>
      </c>
      <c r="AV254" s="22">
        <v>0</v>
      </c>
    </row>
    <row r="255" spans="1:48" x14ac:dyDescent="0.2">
      <c r="A255" s="20">
        <v>3</v>
      </c>
      <c r="B255" s="20" t="s">
        <v>637</v>
      </c>
      <c r="C255" s="20">
        <v>1</v>
      </c>
      <c r="D255" s="20" t="s">
        <v>638</v>
      </c>
      <c r="E255" s="20" t="s">
        <v>639</v>
      </c>
      <c r="F255" s="20"/>
      <c r="G255" s="20"/>
      <c r="H255" s="20"/>
      <c r="I255" s="20">
        <v>15</v>
      </c>
      <c r="J255" s="20" t="s">
        <v>1960</v>
      </c>
      <c r="K255" s="20" t="s">
        <v>757</v>
      </c>
      <c r="L255" s="20" t="s">
        <v>758</v>
      </c>
      <c r="M255" s="20" t="s">
        <v>50</v>
      </c>
      <c r="N255" s="20">
        <v>59</v>
      </c>
      <c r="O255" s="20">
        <v>60</v>
      </c>
      <c r="P255" s="20" t="s">
        <v>644</v>
      </c>
      <c r="Q255" s="19">
        <f>+VLOOKUP(K255,Responsables!$A:$C,3,TRUE)</f>
        <v>721</v>
      </c>
      <c r="R255" s="19" t="str">
        <f>+VLOOKUP(K255,Responsables!$A:$C,2,TRUE)</f>
        <v>Secretaría de Salud</v>
      </c>
      <c r="S255" s="20" t="s">
        <v>51</v>
      </c>
      <c r="T255" s="20" t="s">
        <v>47</v>
      </c>
      <c r="U255" s="20">
        <f>+VLOOKUP(K255,Programación!$A:$F,3,FALSE)</f>
        <v>59</v>
      </c>
      <c r="V255" s="20">
        <f>+VLOOKUP(K255,Programación!$A:$F,4,FALSE)</f>
        <v>50</v>
      </c>
      <c r="W255" s="20">
        <f>+VLOOKUP(K255,Programación!$A:$F,5,FALSE)</f>
        <v>55</v>
      </c>
      <c r="X255" s="20">
        <f>+VLOOKUP(K255,Programación!$A:$F,6,FALSE)</f>
        <v>60</v>
      </c>
      <c r="Y255" s="20">
        <v>45</v>
      </c>
      <c r="Z255" s="20">
        <v>-2</v>
      </c>
      <c r="AA255" s="23">
        <v>0</v>
      </c>
      <c r="AB255" s="22">
        <v>0</v>
      </c>
      <c r="AC255" s="20">
        <v>0.75</v>
      </c>
      <c r="AD255" s="20">
        <f>+VLOOKUP(K255,Seguimiento!$A:$J,5,FALSE)</f>
        <v>0.75</v>
      </c>
      <c r="AE255" s="24">
        <v>0</v>
      </c>
      <c r="AF255" s="22">
        <v>0</v>
      </c>
      <c r="AG255" s="20">
        <v>0.76271186440677996</v>
      </c>
      <c r="AH255" s="20">
        <v>-2</v>
      </c>
      <c r="AI255" s="23">
        <v>0</v>
      </c>
      <c r="AJ255" s="23">
        <v>0</v>
      </c>
      <c r="AK255" s="23">
        <v>0</v>
      </c>
      <c r="AL255" s="20" t="str">
        <f>+VLOOKUP(K255,Seguimiento!$A:$J,7,FALSE)</f>
        <v>Se tiene proyectado calcular el indice dos veces, uno al terminar el primer semestre y otro al terminar el año</v>
      </c>
      <c r="AM255" s="20">
        <f t="shared" si="3"/>
        <v>0.75</v>
      </c>
      <c r="AN255" s="22">
        <v>0</v>
      </c>
      <c r="AO255" s="22">
        <v>0</v>
      </c>
      <c r="AP255" s="22">
        <v>0</v>
      </c>
      <c r="AQ255" s="41">
        <f>+VLOOKUP(K255,Seguimiento!$A:$J,9,FALSE)</f>
        <v>0</v>
      </c>
      <c r="AR255" s="40">
        <f>+VLOOKUP(K255,Seguimiento!$A:$J,10,FALSE)</f>
        <v>3</v>
      </c>
      <c r="AS255" s="20">
        <v>45</v>
      </c>
      <c r="AT255" s="40">
        <f>+VLOOKUP(K255,Seguimiento!$A:$J,4,FALSE)</f>
        <v>45</v>
      </c>
      <c r="AU255" s="22">
        <v>0</v>
      </c>
      <c r="AV255" s="22">
        <v>0</v>
      </c>
    </row>
    <row r="256" spans="1:48" x14ac:dyDescent="0.2">
      <c r="A256" s="20">
        <v>3</v>
      </c>
      <c r="B256" s="20" t="s">
        <v>637</v>
      </c>
      <c r="C256" s="20">
        <v>1</v>
      </c>
      <c r="D256" s="20" t="s">
        <v>638</v>
      </c>
      <c r="E256" s="20" t="s">
        <v>639</v>
      </c>
      <c r="F256" s="20">
        <v>1</v>
      </c>
      <c r="G256" s="20" t="s">
        <v>667</v>
      </c>
      <c r="H256" s="20" t="s">
        <v>668</v>
      </c>
      <c r="I256" s="20">
        <v>2</v>
      </c>
      <c r="J256" s="20" t="s">
        <v>1961</v>
      </c>
      <c r="K256" s="20" t="s">
        <v>709</v>
      </c>
      <c r="L256" s="20" t="s">
        <v>710</v>
      </c>
      <c r="M256" s="20" t="s">
        <v>50</v>
      </c>
      <c r="N256" s="20">
        <v>62</v>
      </c>
      <c r="O256" s="20">
        <v>100</v>
      </c>
      <c r="P256" s="20" t="s">
        <v>644</v>
      </c>
      <c r="Q256" s="19">
        <f>+VLOOKUP(K256,Responsables!$A:$C,3,TRUE)</f>
        <v>721</v>
      </c>
      <c r="R256" s="19" t="str">
        <f>+VLOOKUP(K256,Responsables!$A:$C,2,TRUE)</f>
        <v>Secretaría de Salud</v>
      </c>
      <c r="S256" s="20" t="s">
        <v>51</v>
      </c>
      <c r="T256" s="20" t="s">
        <v>47</v>
      </c>
      <c r="U256" s="20">
        <f>+VLOOKUP(K256,Programación!$A:$F,3,FALSE)</f>
        <v>65</v>
      </c>
      <c r="V256" s="20">
        <f>+VLOOKUP(K256,Programación!$A:$F,4,FALSE)</f>
        <v>75</v>
      </c>
      <c r="W256" s="20">
        <f>+VLOOKUP(K256,Programación!$A:$F,5,FALSE)</f>
        <v>80</v>
      </c>
      <c r="X256" s="20">
        <f>+VLOOKUP(K256,Programación!$A:$F,6,FALSE)</f>
        <v>100</v>
      </c>
      <c r="Y256" s="20">
        <v>71.400000000000006</v>
      </c>
      <c r="Z256" s="20">
        <f>+VLOOKUP(K256,Seguimiento!$A:$C,3,FALSE)</f>
        <v>76.599999999999994</v>
      </c>
      <c r="AA256" s="23">
        <v>0</v>
      </c>
      <c r="AB256" s="22">
        <v>0</v>
      </c>
      <c r="AC256" s="20">
        <v>0.71399999999999997</v>
      </c>
      <c r="AD256" s="20">
        <f>+VLOOKUP(K256,Seguimiento!$A:$J,5,FALSE)</f>
        <v>0.76600000000000001</v>
      </c>
      <c r="AE256" s="22">
        <v>0</v>
      </c>
      <c r="AF256" s="22">
        <v>0</v>
      </c>
      <c r="AG256" s="20">
        <v>1.0984615384615399</v>
      </c>
      <c r="AH256" s="20">
        <f>+VLOOKUP(K256,Seguimiento!$A:$J,6,FALSE)</f>
        <v>1.0213333330000001</v>
      </c>
      <c r="AI256" s="23">
        <v>0</v>
      </c>
      <c r="AJ256" s="23">
        <v>0</v>
      </c>
      <c r="AK256" s="23">
        <v>0</v>
      </c>
      <c r="AL256" s="20" t="str">
        <f>+VLOOKUP(K256,Seguimiento!$A:$J,7,FALSE)</f>
        <v>Informacion sobre el seguimiento a la implementacion del plan de accion de la PPSB de Medellin, con corte a 30 de junio de 2021.</v>
      </c>
      <c r="AM256" s="20">
        <f t="shared" si="3"/>
        <v>0.76600000000000001</v>
      </c>
      <c r="AN256" s="22">
        <v>4.207645196429411E-4</v>
      </c>
      <c r="AO256" s="22">
        <v>0</v>
      </c>
      <c r="AP256" s="22">
        <v>0</v>
      </c>
      <c r="AQ256" s="41">
        <f>+VLOOKUP(K256,Seguimiento!$A:$J,9,FALSE)</f>
        <v>3.0042600000000001E-4</v>
      </c>
      <c r="AR256" s="40">
        <f>+VLOOKUP(K256,Seguimiento!$A:$J,10,FALSE)</f>
        <v>3</v>
      </c>
      <c r="AS256" s="20">
        <v>71.400000000000006</v>
      </c>
      <c r="AT256" s="40">
        <f>+VLOOKUP(K256,Seguimiento!$A:$J,4,FALSE)</f>
        <v>76.599999999999994</v>
      </c>
      <c r="AU256" s="22">
        <v>0</v>
      </c>
      <c r="AV256" s="22">
        <v>0</v>
      </c>
    </row>
    <row r="257" spans="1:48" x14ac:dyDescent="0.2">
      <c r="A257" s="20">
        <v>3</v>
      </c>
      <c r="B257" s="20" t="s">
        <v>637</v>
      </c>
      <c r="C257" s="20">
        <v>1</v>
      </c>
      <c r="D257" s="20" t="s">
        <v>638</v>
      </c>
      <c r="E257" s="20" t="s">
        <v>639</v>
      </c>
      <c r="F257" s="20"/>
      <c r="G257" s="20"/>
      <c r="H257" s="20"/>
      <c r="I257" s="20">
        <v>17</v>
      </c>
      <c r="J257" s="20" t="s">
        <v>1960</v>
      </c>
      <c r="K257" s="20" t="s">
        <v>753</v>
      </c>
      <c r="L257" s="20" t="s">
        <v>754</v>
      </c>
      <c r="M257" s="20" t="s">
        <v>50</v>
      </c>
      <c r="N257" s="20">
        <v>107.3</v>
      </c>
      <c r="O257" s="20">
        <v>100</v>
      </c>
      <c r="P257" s="20" t="s">
        <v>644</v>
      </c>
      <c r="Q257" s="19">
        <f>+VLOOKUP(K257,Responsables!$A:$C,3,TRUE)</f>
        <v>721</v>
      </c>
      <c r="R257" s="19" t="str">
        <f>+VLOOKUP(K257,Responsables!$A:$C,2,TRUE)</f>
        <v>Secretaría de Salud</v>
      </c>
      <c r="S257" s="20" t="s">
        <v>51</v>
      </c>
      <c r="T257" s="20" t="s">
        <v>47</v>
      </c>
      <c r="U257" s="20">
        <f>+VLOOKUP(K257,Programación!$A:$F,3,FALSE)</f>
        <v>100</v>
      </c>
      <c r="V257" s="20">
        <f>+VLOOKUP(K257,Programación!$A:$F,4,FALSE)</f>
        <v>100</v>
      </c>
      <c r="W257" s="20">
        <f>+VLOOKUP(K257,Programación!$A:$F,5,FALSE)</f>
        <v>100</v>
      </c>
      <c r="X257" s="20">
        <f>+VLOOKUP(K257,Programación!$A:$F,6,FALSE)</f>
        <v>100</v>
      </c>
      <c r="Y257" s="20">
        <v>109.8</v>
      </c>
      <c r="Z257" s="20">
        <f>+VLOOKUP(K257,Seguimiento!$A:$C,3,FALSE)</f>
        <v>109.7</v>
      </c>
      <c r="AA257" s="23">
        <v>0</v>
      </c>
      <c r="AB257" s="22">
        <v>0</v>
      </c>
      <c r="AC257" s="20">
        <v>1.0980000000000001</v>
      </c>
      <c r="AD257" s="20">
        <f>+VLOOKUP(K257,Seguimiento!$A:$J,5,FALSE)</f>
        <v>1.097</v>
      </c>
      <c r="AE257" s="24">
        <v>0</v>
      </c>
      <c r="AF257" s="22">
        <v>0</v>
      </c>
      <c r="AG257" s="20">
        <v>1.0980000000000001</v>
      </c>
      <c r="AH257" s="20">
        <f>+VLOOKUP(K257,Seguimiento!$A:$J,6,FALSE)</f>
        <v>1.097</v>
      </c>
      <c r="AI257" s="23">
        <v>0</v>
      </c>
      <c r="AJ257" s="23">
        <v>0</v>
      </c>
      <c r="AK257" s="23">
        <v>0</v>
      </c>
      <c r="AL257" s="20" t="str">
        <f>+VLOOKUP(K257,Seguimiento!$A:$J,7,FALSE)</f>
        <v>Cobertura de afiliación al SGSSS con corte al 30 de junio de 2021. Afiliados al régimen contributivo y subsidiado con relación a proyección de población DANE</v>
      </c>
      <c r="AM257" s="20">
        <f t="shared" si="3"/>
        <v>1.097</v>
      </c>
      <c r="AN257" s="22">
        <v>0</v>
      </c>
      <c r="AO257" s="22">
        <v>0</v>
      </c>
      <c r="AP257" s="22">
        <v>0</v>
      </c>
      <c r="AQ257" s="41">
        <f>+VLOOKUP(K257,Seguimiento!$A:$J,9,FALSE)</f>
        <v>0</v>
      </c>
      <c r="AR257" s="40">
        <f>+VLOOKUP(K257,Seguimiento!$A:$J,10,FALSE)</f>
        <v>3</v>
      </c>
      <c r="AS257" s="20">
        <v>109.8</v>
      </c>
      <c r="AT257" s="40">
        <f>+VLOOKUP(K257,Seguimiento!$A:$J,4,FALSE)</f>
        <v>109.7</v>
      </c>
      <c r="AU257" s="22">
        <v>0</v>
      </c>
      <c r="AV257" s="22">
        <v>0</v>
      </c>
    </row>
    <row r="258" spans="1:48" x14ac:dyDescent="0.2">
      <c r="A258" s="20">
        <v>3</v>
      </c>
      <c r="B258" s="20" t="s">
        <v>637</v>
      </c>
      <c r="C258" s="20">
        <v>1</v>
      </c>
      <c r="D258" s="20" t="s">
        <v>638</v>
      </c>
      <c r="E258" s="20" t="s">
        <v>639</v>
      </c>
      <c r="F258" s="20">
        <v>6</v>
      </c>
      <c r="G258" s="20" t="s">
        <v>689</v>
      </c>
      <c r="H258" s="20" t="s">
        <v>690</v>
      </c>
      <c r="I258" s="20">
        <v>1</v>
      </c>
      <c r="J258" s="20" t="s">
        <v>1961</v>
      </c>
      <c r="K258" s="20" t="s">
        <v>711</v>
      </c>
      <c r="L258" s="20" t="s">
        <v>712</v>
      </c>
      <c r="M258" s="20" t="s">
        <v>44</v>
      </c>
      <c r="N258" s="20">
        <v>5669</v>
      </c>
      <c r="O258" s="20">
        <v>5669</v>
      </c>
      <c r="P258" s="20" t="s">
        <v>693</v>
      </c>
      <c r="Q258" s="19">
        <f>+VLOOKUP(K258,Responsables!$A:$C,3,TRUE)</f>
        <v>905</v>
      </c>
      <c r="R258" s="19" t="str">
        <f>+VLOOKUP(K258,Responsables!$A:$C,2,TRUE)</f>
        <v>INDER</v>
      </c>
      <c r="S258" s="20" t="s">
        <v>51</v>
      </c>
      <c r="T258" s="20" t="s">
        <v>47</v>
      </c>
      <c r="U258" s="20">
        <f>+VLOOKUP(K258,Programación!$A:$F,3,FALSE)</f>
        <v>5349</v>
      </c>
      <c r="V258" s="20">
        <f>+VLOOKUP(K258,Programación!$A:$F,4,FALSE)</f>
        <v>5669</v>
      </c>
      <c r="W258" s="20">
        <f>+VLOOKUP(K258,Programación!$A:$F,5,FALSE)</f>
        <v>5669</v>
      </c>
      <c r="X258" s="20">
        <f>+VLOOKUP(K258,Programación!$A:$F,6,FALSE)</f>
        <v>5669</v>
      </c>
      <c r="Y258" s="20">
        <v>5710</v>
      </c>
      <c r="Z258" s="20">
        <f>+VLOOKUP(K258,Seguimiento!$A:$C,3,FALSE)</f>
        <v>5706</v>
      </c>
      <c r="AA258" s="23">
        <v>0</v>
      </c>
      <c r="AB258" s="22">
        <v>0</v>
      </c>
      <c r="AC258" s="20">
        <v>1.00723231610513</v>
      </c>
      <c r="AD258" s="20">
        <f>+VLOOKUP(K258,Seguimiento!$A:$J,5,FALSE)</f>
        <v>1.006526724</v>
      </c>
      <c r="AE258" s="22">
        <v>0</v>
      </c>
      <c r="AF258" s="22">
        <v>0</v>
      </c>
      <c r="AG258" s="20">
        <v>1.06748925032716</v>
      </c>
      <c r="AH258" s="20">
        <f>+VLOOKUP(K258,Seguimiento!$A:$J,6,FALSE)</f>
        <v>1.006526724</v>
      </c>
      <c r="AI258" s="23">
        <v>0</v>
      </c>
      <c r="AJ258" s="23">
        <v>0</v>
      </c>
      <c r="AK258" s="23">
        <v>0</v>
      </c>
      <c r="AL258" s="20" t="str">
        <f>+VLOOKUP(K258,Seguimiento!$A:$J,7,FALSE)</f>
        <v>El aumento se presenta debido a la buena convocatoria para la participación de los usuarios</v>
      </c>
      <c r="AM258" s="20">
        <f t="shared" si="3"/>
        <v>1.006526724</v>
      </c>
      <c r="AN258" s="22">
        <v>1.2921380216167789E-3</v>
      </c>
      <c r="AO258" s="22">
        <v>0</v>
      </c>
      <c r="AP258" s="22">
        <v>0</v>
      </c>
      <c r="AQ258" s="41">
        <f>+VLOOKUP(K258,Seguimiento!$A:$J,9,FALSE)</f>
        <v>1.194812E-3</v>
      </c>
      <c r="AR258" s="40">
        <f>+VLOOKUP(K258,Seguimiento!$A:$J,10,FALSE)</f>
        <v>3</v>
      </c>
      <c r="AS258" s="20">
        <v>5710</v>
      </c>
      <c r="AT258" s="40">
        <f>+VLOOKUP(K258,Seguimiento!$A:$J,4,FALSE)</f>
        <v>5706</v>
      </c>
      <c r="AU258" s="22">
        <v>0</v>
      </c>
      <c r="AV258" s="22">
        <v>0</v>
      </c>
    </row>
    <row r="259" spans="1:48" x14ac:dyDescent="0.2">
      <c r="A259" s="20">
        <v>3</v>
      </c>
      <c r="B259" s="20" t="s">
        <v>637</v>
      </c>
      <c r="C259" s="20">
        <v>1</v>
      </c>
      <c r="D259" s="20" t="s">
        <v>638</v>
      </c>
      <c r="E259" s="20" t="s">
        <v>639</v>
      </c>
      <c r="F259" s="20">
        <v>1</v>
      </c>
      <c r="G259" s="20" t="s">
        <v>667</v>
      </c>
      <c r="H259" s="20" t="s">
        <v>668</v>
      </c>
      <c r="I259" s="20">
        <v>1</v>
      </c>
      <c r="J259" s="20" t="s">
        <v>1961</v>
      </c>
      <c r="K259" s="20" t="s">
        <v>740</v>
      </c>
      <c r="L259" s="20" t="s">
        <v>741</v>
      </c>
      <c r="M259" s="20" t="s">
        <v>50</v>
      </c>
      <c r="N259" s="20">
        <v>-1</v>
      </c>
      <c r="O259" s="20">
        <v>52</v>
      </c>
      <c r="P259" s="20" t="s">
        <v>644</v>
      </c>
      <c r="Q259" s="19">
        <f>+VLOOKUP(K259,Responsables!$A:$C,3,TRUE)</f>
        <v>721</v>
      </c>
      <c r="R259" s="19" t="str">
        <f>+VLOOKUP(K259,Responsables!$A:$C,2,TRUE)</f>
        <v>Secretaría de Salud</v>
      </c>
      <c r="S259" s="20" t="s">
        <v>51</v>
      </c>
      <c r="T259" s="20" t="s">
        <v>47</v>
      </c>
      <c r="U259" s="20">
        <f>+VLOOKUP(K259,Programación!$A:$F,3,FALSE)</f>
        <v>13</v>
      </c>
      <c r="V259" s="20">
        <f>+VLOOKUP(K259,Programación!$A:$F,4,FALSE)</f>
        <v>10</v>
      </c>
      <c r="W259" s="20">
        <f>+VLOOKUP(K259,Programación!$A:$F,5,FALSE)</f>
        <v>39</v>
      </c>
      <c r="X259" s="20">
        <f>+VLOOKUP(K259,Programación!$A:$F,6,FALSE)</f>
        <v>52</v>
      </c>
      <c r="Y259" s="20">
        <v>4.32</v>
      </c>
      <c r="Z259" s="20">
        <f>+VLOOKUP(K259,Seguimiento!$A:$C,3,FALSE)</f>
        <v>5.23</v>
      </c>
      <c r="AA259" s="23">
        <v>0</v>
      </c>
      <c r="AB259" s="22">
        <v>0</v>
      </c>
      <c r="AC259" s="20">
        <v>8.3076923076923104E-2</v>
      </c>
      <c r="AD259" s="20">
        <f>+VLOOKUP(K259,Seguimiento!$A:$J,5,FALSE)</f>
        <v>0.100576923</v>
      </c>
      <c r="AE259" s="22">
        <v>0</v>
      </c>
      <c r="AF259" s="22">
        <v>0</v>
      </c>
      <c r="AG259" s="20">
        <v>0.33230769230769203</v>
      </c>
      <c r="AH259" s="20">
        <f>+VLOOKUP(K259,Seguimiento!$A:$J,6,FALSE)</f>
        <v>0.52300000000000002</v>
      </c>
      <c r="AI259" s="23">
        <v>0</v>
      </c>
      <c r="AJ259" s="23">
        <v>0</v>
      </c>
      <c r="AK259" s="23">
        <v>0</v>
      </c>
      <c r="AL259" s="20" t="str">
        <f>+VLOOKUP(K259,Seguimiento!$A:$J,7,FALSE)</f>
        <v>Información  con corte a 30 de junio de 2021.</v>
      </c>
      <c r="AM259" s="20">
        <f t="shared" ref="AM259:AM322" si="4">+AD259</f>
        <v>0.100576923</v>
      </c>
      <c r="AN259" s="22">
        <v>6.4464828390912929E-3</v>
      </c>
      <c r="AO259" s="22">
        <v>0</v>
      </c>
      <c r="AP259" s="22">
        <v>0</v>
      </c>
      <c r="AQ259" s="41">
        <f>+VLOOKUP(K259,Seguimiento!$A:$J,9,FALSE)</f>
        <v>5.9506000000000001E-4</v>
      </c>
      <c r="AR259" s="40">
        <f>+VLOOKUP(K259,Seguimiento!$A:$J,10,FALSE)</f>
        <v>1</v>
      </c>
      <c r="AS259" s="20">
        <v>4.32</v>
      </c>
      <c r="AT259" s="40">
        <f>+VLOOKUP(K259,Seguimiento!$A:$J,4,FALSE)</f>
        <v>5.23</v>
      </c>
      <c r="AU259" s="22">
        <v>0</v>
      </c>
      <c r="AV259" s="22">
        <v>0</v>
      </c>
    </row>
    <row r="260" spans="1:48" x14ac:dyDescent="0.2">
      <c r="A260" s="20">
        <v>3</v>
      </c>
      <c r="B260" s="20" t="s">
        <v>637</v>
      </c>
      <c r="C260" s="20">
        <v>1</v>
      </c>
      <c r="D260" s="20" t="s">
        <v>638</v>
      </c>
      <c r="E260" s="20" t="s">
        <v>639</v>
      </c>
      <c r="F260" s="20"/>
      <c r="G260" s="20"/>
      <c r="H260" s="20"/>
      <c r="I260" s="20">
        <v>23</v>
      </c>
      <c r="J260" s="20" t="s">
        <v>1960</v>
      </c>
      <c r="K260" s="20" t="s">
        <v>742</v>
      </c>
      <c r="L260" s="20" t="s">
        <v>743</v>
      </c>
      <c r="M260" s="20" t="s">
        <v>50</v>
      </c>
      <c r="N260" s="20">
        <v>-1</v>
      </c>
      <c r="O260" s="20">
        <v>100</v>
      </c>
      <c r="P260" s="20" t="s">
        <v>644</v>
      </c>
      <c r="Q260" s="19">
        <f>+VLOOKUP(K260,Responsables!$A:$C,3,TRUE)</f>
        <v>721</v>
      </c>
      <c r="R260" s="19" t="str">
        <f>+VLOOKUP(K260,Responsables!$A:$C,2,TRUE)</f>
        <v>Secretaría de Salud</v>
      </c>
      <c r="S260" s="20" t="s">
        <v>70</v>
      </c>
      <c r="T260" s="20" t="s">
        <v>47</v>
      </c>
      <c r="U260" s="20">
        <f>+VLOOKUP(K260,Programación!$A:$F,3,FALSE)</f>
        <v>100</v>
      </c>
      <c r="V260" s="20">
        <f>+VLOOKUP(K260,Programación!$A:$F,4,FALSE)</f>
        <v>100</v>
      </c>
      <c r="W260" s="20">
        <f>+VLOOKUP(K260,Programación!$A:$F,5,FALSE)</f>
        <v>100</v>
      </c>
      <c r="X260" s="20">
        <f>+VLOOKUP(K260,Programación!$A:$F,6,FALSE)</f>
        <v>100</v>
      </c>
      <c r="Y260" s="20">
        <v>100</v>
      </c>
      <c r="Z260" s="20">
        <v>-2</v>
      </c>
      <c r="AA260" s="23">
        <v>0</v>
      </c>
      <c r="AB260" s="22">
        <v>0</v>
      </c>
      <c r="AC260" s="20">
        <v>0.25</v>
      </c>
      <c r="AD260" s="20">
        <f>+VLOOKUP(K260,Seguimiento!$A:$J,5,FALSE)</f>
        <v>0.25</v>
      </c>
      <c r="AE260" s="24">
        <v>0</v>
      </c>
      <c r="AF260" s="22">
        <v>0</v>
      </c>
      <c r="AG260" s="20">
        <v>1</v>
      </c>
      <c r="AH260" s="20">
        <v>-2</v>
      </c>
      <c r="AI260" s="23">
        <v>0</v>
      </c>
      <c r="AJ260" s="23">
        <v>0</v>
      </c>
      <c r="AK260" s="23">
        <v>0</v>
      </c>
      <c r="AL260" s="20" t="str">
        <f>+VLOOKUP(K260,Seguimiento!$A:$J,7,FALSE)</f>
        <v>No existe disponibilidad presupuestal hasta el momento</v>
      </c>
      <c r="AM260" s="20">
        <f t="shared" si="4"/>
        <v>0.25</v>
      </c>
      <c r="AN260" s="22">
        <v>0</v>
      </c>
      <c r="AO260" s="22">
        <v>0</v>
      </c>
      <c r="AP260" s="22">
        <v>0</v>
      </c>
      <c r="AQ260" s="41">
        <f>+VLOOKUP(K260,Seguimiento!$A:$J,9,FALSE)</f>
        <v>0</v>
      </c>
      <c r="AR260" s="40">
        <f>+VLOOKUP(K260,Seguimiento!$A:$J,10,FALSE)</f>
        <v>2</v>
      </c>
      <c r="AS260" s="20">
        <v>100</v>
      </c>
      <c r="AT260" s="40">
        <f>+VLOOKUP(K260,Seguimiento!$A:$J,4,FALSE)</f>
        <v>-2</v>
      </c>
      <c r="AU260" s="22">
        <v>0</v>
      </c>
      <c r="AV260" s="22">
        <v>0</v>
      </c>
    </row>
    <row r="261" spans="1:48" x14ac:dyDescent="0.2">
      <c r="A261" s="20">
        <v>3</v>
      </c>
      <c r="B261" s="20" t="s">
        <v>637</v>
      </c>
      <c r="C261" s="20">
        <v>1</v>
      </c>
      <c r="D261" s="20" t="s">
        <v>638</v>
      </c>
      <c r="E261" s="20" t="s">
        <v>639</v>
      </c>
      <c r="F261" s="20">
        <v>4</v>
      </c>
      <c r="G261" s="20" t="s">
        <v>645</v>
      </c>
      <c r="H261" s="20" t="s">
        <v>646</v>
      </c>
      <c r="I261" s="20">
        <v>2</v>
      </c>
      <c r="J261" s="20" t="s">
        <v>1961</v>
      </c>
      <c r="K261" s="20" t="s">
        <v>677</v>
      </c>
      <c r="L261" s="20" t="s">
        <v>678</v>
      </c>
      <c r="M261" s="20" t="s">
        <v>50</v>
      </c>
      <c r="N261" s="20">
        <v>0</v>
      </c>
      <c r="O261" s="20">
        <v>50</v>
      </c>
      <c r="P261" s="20" t="s">
        <v>644</v>
      </c>
      <c r="Q261" s="19">
        <f>+VLOOKUP(K261,Responsables!$A:$C,3,TRUE)</f>
        <v>721</v>
      </c>
      <c r="R261" s="19" t="str">
        <f>+VLOOKUP(K261,Responsables!$A:$C,2,TRUE)</f>
        <v>Secretaría de Salud</v>
      </c>
      <c r="S261" s="20" t="s">
        <v>51</v>
      </c>
      <c r="T261" s="20" t="s">
        <v>47</v>
      </c>
      <c r="U261" s="20">
        <f>+VLOOKUP(K261,Programación!$A:$F,3,FALSE)</f>
        <v>0</v>
      </c>
      <c r="V261" s="20">
        <f>+VLOOKUP(K261,Programación!$A:$F,4,FALSE)</f>
        <v>10</v>
      </c>
      <c r="W261" s="20">
        <f>+VLOOKUP(K261,Programación!$A:$F,5,FALSE)</f>
        <v>25</v>
      </c>
      <c r="X261" s="20">
        <f>+VLOOKUP(K261,Programación!$A:$F,6,FALSE)</f>
        <v>50</v>
      </c>
      <c r="Y261" s="20">
        <v>0</v>
      </c>
      <c r="Z261" s="20">
        <v>-2</v>
      </c>
      <c r="AA261" s="23">
        <v>0</v>
      </c>
      <c r="AB261" s="22">
        <v>0</v>
      </c>
      <c r="AC261" s="20">
        <v>0</v>
      </c>
      <c r="AD261" s="20">
        <v>-2</v>
      </c>
      <c r="AE261" s="22">
        <v>0</v>
      </c>
      <c r="AF261" s="22">
        <v>0</v>
      </c>
      <c r="AG261" s="20">
        <v>-1</v>
      </c>
      <c r="AH261" s="20">
        <v>-2</v>
      </c>
      <c r="AI261" s="23">
        <v>0</v>
      </c>
      <c r="AJ261" s="23">
        <v>0</v>
      </c>
      <c r="AK261" s="23">
        <v>0</v>
      </c>
      <c r="AL261" s="20" t="str">
        <f>+VLOOKUP(K261,Seguimiento!$A:$J,7,FALSE)</f>
        <v>No se tiene presupuesto definido. Se tiene proyectado para el año avanzar en un 20% con personal propio</v>
      </c>
      <c r="AM261" s="20">
        <f t="shared" si="4"/>
        <v>-2</v>
      </c>
      <c r="AN261" s="22">
        <v>6.4618424950629221E-4</v>
      </c>
      <c r="AO261" s="22">
        <v>0</v>
      </c>
      <c r="AP261" s="22">
        <v>0</v>
      </c>
      <c r="AQ261" s="41">
        <f>+VLOOKUP(K261,Seguimiento!$A:$J,9,FALSE)</f>
        <v>0</v>
      </c>
      <c r="AR261" s="40">
        <f>+VLOOKUP(K261,Seguimiento!$A:$J,10,FALSE)</f>
        <v>3</v>
      </c>
      <c r="AS261" s="20">
        <v>0</v>
      </c>
      <c r="AT261" s="40">
        <f>+VLOOKUP(K261,Seguimiento!$A:$J,4,FALSE)</f>
        <v>-2</v>
      </c>
      <c r="AU261" s="22">
        <v>0</v>
      </c>
      <c r="AV261" s="22">
        <v>0</v>
      </c>
    </row>
    <row r="262" spans="1:48" x14ac:dyDescent="0.2">
      <c r="A262" s="20">
        <v>3</v>
      </c>
      <c r="B262" s="20" t="s">
        <v>637</v>
      </c>
      <c r="C262" s="20">
        <v>1</v>
      </c>
      <c r="D262" s="20" t="s">
        <v>638</v>
      </c>
      <c r="E262" s="20" t="s">
        <v>639</v>
      </c>
      <c r="F262" s="20">
        <v>5</v>
      </c>
      <c r="G262" s="20" t="s">
        <v>661</v>
      </c>
      <c r="H262" s="20" t="s">
        <v>662</v>
      </c>
      <c r="I262" s="20">
        <v>7</v>
      </c>
      <c r="J262" s="20" t="s">
        <v>1961</v>
      </c>
      <c r="K262" s="20" t="s">
        <v>698</v>
      </c>
      <c r="L262" s="20" t="s">
        <v>699</v>
      </c>
      <c r="M262" s="20" t="s">
        <v>50</v>
      </c>
      <c r="N262" s="20">
        <v>100</v>
      </c>
      <c r="O262" s="20">
        <v>100</v>
      </c>
      <c r="P262" s="20" t="s">
        <v>644</v>
      </c>
      <c r="Q262" s="19">
        <f>+VLOOKUP(K262,Responsables!$A:$C,3,TRUE)</f>
        <v>721</v>
      </c>
      <c r="R262" s="19" t="str">
        <f>+VLOOKUP(K262,Responsables!$A:$C,2,TRUE)</f>
        <v>Secretaría de Salud</v>
      </c>
      <c r="S262" s="20" t="s">
        <v>70</v>
      </c>
      <c r="T262" s="20" t="s">
        <v>47</v>
      </c>
      <c r="U262" s="20">
        <f>+VLOOKUP(K262,Programación!$A:$F,3,FALSE)</f>
        <v>100</v>
      </c>
      <c r="V262" s="20">
        <f>+VLOOKUP(K262,Programación!$A:$F,4,FALSE)</f>
        <v>100</v>
      </c>
      <c r="W262" s="20">
        <f>+VLOOKUP(K262,Programación!$A:$F,5,FALSE)</f>
        <v>100</v>
      </c>
      <c r="X262" s="20">
        <f>+VLOOKUP(K262,Programación!$A:$F,6,FALSE)</f>
        <v>100</v>
      </c>
      <c r="Y262" s="20">
        <v>100</v>
      </c>
      <c r="Z262" s="20">
        <f>+VLOOKUP(K262,Seguimiento!$A:$C,3,FALSE)</f>
        <v>75</v>
      </c>
      <c r="AA262" s="23">
        <v>0</v>
      </c>
      <c r="AB262" s="22">
        <v>0</v>
      </c>
      <c r="AC262" s="20">
        <v>0.25</v>
      </c>
      <c r="AD262" s="20">
        <f>+VLOOKUP(K262,Seguimiento!$A:$J,5,FALSE)</f>
        <v>0.34375</v>
      </c>
      <c r="AE262" s="22">
        <v>0</v>
      </c>
      <c r="AF262" s="22">
        <v>0</v>
      </c>
      <c r="AG262" s="20">
        <v>1</v>
      </c>
      <c r="AH262" s="20">
        <f>+VLOOKUP(K262,Seguimiento!$A:$J,6,FALSE)</f>
        <v>0.375</v>
      </c>
      <c r="AI262" s="23">
        <v>0</v>
      </c>
      <c r="AJ262" s="23">
        <v>0</v>
      </c>
      <c r="AK262" s="23">
        <v>0</v>
      </c>
      <c r="AL262" s="20" t="str">
        <f>+VLOOKUP(K262,Seguimiento!$A:$J,7,FALSE)</f>
        <v>se fortalecio finacieramente a metrosalud con 5.000.000.000</v>
      </c>
      <c r="AM262" s="20">
        <f t="shared" si="4"/>
        <v>0.34375</v>
      </c>
      <c r="AN262" s="22">
        <v>4.5360920932275657E-3</v>
      </c>
      <c r="AO262" s="22">
        <v>0</v>
      </c>
      <c r="AP262" s="22">
        <v>0</v>
      </c>
      <c r="AQ262" s="41">
        <f>+VLOOKUP(K262,Seguimiento!$A:$J,9,FALSE)</f>
        <v>1.2757759999999999E-3</v>
      </c>
      <c r="AR262" s="40">
        <f>+VLOOKUP(K262,Seguimiento!$A:$J,10,FALSE)</f>
        <v>3</v>
      </c>
      <c r="AS262" s="20">
        <v>100</v>
      </c>
      <c r="AT262" s="40">
        <f>+VLOOKUP(K262,Seguimiento!$A:$J,4,FALSE)</f>
        <v>75</v>
      </c>
      <c r="AU262" s="22">
        <v>0</v>
      </c>
      <c r="AV262" s="22">
        <v>0</v>
      </c>
    </row>
    <row r="263" spans="1:48" x14ac:dyDescent="0.2">
      <c r="A263" s="20">
        <v>3</v>
      </c>
      <c r="B263" s="20" t="s">
        <v>637</v>
      </c>
      <c r="C263" s="20">
        <v>1</v>
      </c>
      <c r="D263" s="20" t="s">
        <v>638</v>
      </c>
      <c r="E263" s="20" t="s">
        <v>639</v>
      </c>
      <c r="F263" s="20">
        <v>4</v>
      </c>
      <c r="G263" s="20" t="s">
        <v>645</v>
      </c>
      <c r="H263" s="20" t="s">
        <v>646</v>
      </c>
      <c r="I263" s="20">
        <v>3</v>
      </c>
      <c r="J263" s="20" t="s">
        <v>1961</v>
      </c>
      <c r="K263" s="20" t="s">
        <v>706</v>
      </c>
      <c r="L263" s="20" t="s">
        <v>707</v>
      </c>
      <c r="M263" s="20" t="s">
        <v>50</v>
      </c>
      <c r="N263" s="20">
        <v>-2</v>
      </c>
      <c r="O263" s="20">
        <v>80</v>
      </c>
      <c r="P263" s="20" t="s">
        <v>644</v>
      </c>
      <c r="Q263" s="19">
        <f>+VLOOKUP(K263,Responsables!$A:$C,3,TRUE)</f>
        <v>721</v>
      </c>
      <c r="R263" s="19" t="str">
        <f>+VLOOKUP(K263,Responsables!$A:$C,2,TRUE)</f>
        <v>Secretaría de Salud</v>
      </c>
      <c r="S263" s="20" t="s">
        <v>51</v>
      </c>
      <c r="T263" s="20" t="s">
        <v>47</v>
      </c>
      <c r="U263" s="20">
        <f>+VLOOKUP(K263,Programación!$A:$F,3,FALSE)</f>
        <v>77</v>
      </c>
      <c r="V263" s="20">
        <f>+VLOOKUP(K263,Programación!$A:$F,4,FALSE)</f>
        <v>78</v>
      </c>
      <c r="W263" s="20">
        <f>+VLOOKUP(K263,Programación!$A:$F,5,FALSE)</f>
        <v>79</v>
      </c>
      <c r="X263" s="20">
        <f>+VLOOKUP(K263,Programación!$A:$F,6,FALSE)</f>
        <v>80</v>
      </c>
      <c r="Y263" s="20">
        <v>77</v>
      </c>
      <c r="Z263" s="20">
        <v>-2</v>
      </c>
      <c r="AA263" s="23">
        <v>0</v>
      </c>
      <c r="AB263" s="22">
        <v>0</v>
      </c>
      <c r="AC263" s="20">
        <v>0.96250000000000002</v>
      </c>
      <c r="AD263" s="20">
        <f>+VLOOKUP(K263,Seguimiento!$A:$J,5,FALSE)</f>
        <v>0.96250000000000002</v>
      </c>
      <c r="AE263" s="22">
        <v>0</v>
      </c>
      <c r="AF263" s="22">
        <v>0</v>
      </c>
      <c r="AG263" s="20">
        <v>1</v>
      </c>
      <c r="AH263" s="20">
        <v>-2</v>
      </c>
      <c r="AI263" s="23">
        <v>0</v>
      </c>
      <c r="AJ263" s="23">
        <v>0</v>
      </c>
      <c r="AK263" s="23">
        <v>0</v>
      </c>
      <c r="AL263" s="20" t="str">
        <f>+VLOOKUP(K263,Seguimiento!$A:$J,7,FALSE)</f>
        <v>Se esta en la etapa contractual, para 2021 se tiene proyectado realizar 1071 Visitas (dos por establecimiento) , así: 51  a grandes, 153 a medianos y  867 a  pequeños generadores de residuos en atención en salud, para una selección de 536 establecimientos. Esto corresponde al 78% de los establecimeintos priorizados y se empieza a partir del mes de julio</v>
      </c>
      <c r="AM263" s="20">
        <f t="shared" si="4"/>
        <v>0.96250000000000002</v>
      </c>
      <c r="AN263" s="22">
        <v>4.7877992441792581E-4</v>
      </c>
      <c r="AO263" s="22">
        <v>0</v>
      </c>
      <c r="AP263" s="22">
        <v>0</v>
      </c>
      <c r="AQ263" s="41">
        <f>+VLOOKUP(K263,Seguimiento!$A:$J,9,FALSE)</f>
        <v>4.6082600000000001E-4</v>
      </c>
      <c r="AR263" s="40">
        <f>+VLOOKUP(K263,Seguimiento!$A:$J,10,FALSE)</f>
        <v>3</v>
      </c>
      <c r="AS263" s="20">
        <v>77</v>
      </c>
      <c r="AT263" s="40">
        <f>+VLOOKUP(K263,Seguimiento!$A:$J,4,FALSE)</f>
        <v>77</v>
      </c>
      <c r="AU263" s="22">
        <v>0</v>
      </c>
      <c r="AV263" s="22">
        <v>0</v>
      </c>
    </row>
    <row r="264" spans="1:48" x14ac:dyDescent="0.2">
      <c r="A264" s="20">
        <v>3</v>
      </c>
      <c r="B264" s="20" t="s">
        <v>637</v>
      </c>
      <c r="C264" s="20">
        <v>1</v>
      </c>
      <c r="D264" s="20" t="s">
        <v>638</v>
      </c>
      <c r="E264" s="20" t="s">
        <v>639</v>
      </c>
      <c r="F264" s="20"/>
      <c r="G264" s="20"/>
      <c r="H264" s="20"/>
      <c r="I264" s="20">
        <v>16</v>
      </c>
      <c r="J264" s="20" t="s">
        <v>1960</v>
      </c>
      <c r="K264" s="20" t="s">
        <v>755</v>
      </c>
      <c r="L264" s="20" t="s">
        <v>756</v>
      </c>
      <c r="M264" s="20" t="s">
        <v>50</v>
      </c>
      <c r="N264" s="20">
        <v>100</v>
      </c>
      <c r="O264" s="20">
        <v>2</v>
      </c>
      <c r="P264" s="20" t="s">
        <v>644</v>
      </c>
      <c r="Q264" s="19">
        <f>+VLOOKUP(K264,Responsables!$A:$C,3,TRUE)</f>
        <v>721</v>
      </c>
      <c r="R264" s="19" t="str">
        <f>+VLOOKUP(K264,Responsables!$A:$C,2,TRUE)</f>
        <v>Secretaría de Salud</v>
      </c>
      <c r="S264" s="20" t="s">
        <v>70</v>
      </c>
      <c r="T264" s="20" t="s">
        <v>356</v>
      </c>
      <c r="U264" s="20">
        <f>+VLOOKUP(K264,Programación!$A:$F,3,FALSE)</f>
        <v>2</v>
      </c>
      <c r="V264" s="20">
        <f>+VLOOKUP(K264,Programación!$A:$F,4,FALSE)</f>
        <v>2</v>
      </c>
      <c r="W264" s="20">
        <f>+VLOOKUP(K264,Programación!$A:$F,5,FALSE)</f>
        <v>2</v>
      </c>
      <c r="X264" s="20">
        <f>+VLOOKUP(K264,Programación!$A:$F,6,FALSE)</f>
        <v>2</v>
      </c>
      <c r="Y264" s="20">
        <v>0</v>
      </c>
      <c r="Z264" s="20">
        <f>+VLOOKUP(K264,Seguimiento!$A:$C,3,FALSE)</f>
        <v>0</v>
      </c>
      <c r="AA264" s="23">
        <v>0</v>
      </c>
      <c r="AB264" s="22">
        <v>0</v>
      </c>
      <c r="AC264" s="20">
        <v>0.25</v>
      </c>
      <c r="AD264" s="20">
        <f>+VLOOKUP(K264,Seguimiento!$A:$J,5,FALSE)</f>
        <v>0.375</v>
      </c>
      <c r="AE264" s="24">
        <v>0</v>
      </c>
      <c r="AF264" s="22">
        <v>0</v>
      </c>
      <c r="AG264" s="20">
        <v>1</v>
      </c>
      <c r="AH264" s="20">
        <f>+VLOOKUP(K264,Seguimiento!$A:$J,6,FALSE)</f>
        <v>0.5</v>
      </c>
      <c r="AI264" s="23">
        <v>0</v>
      </c>
      <c r="AJ264" s="23">
        <v>0</v>
      </c>
      <c r="AK264" s="23">
        <v>0</v>
      </c>
      <c r="AL264" s="20" t="str">
        <f>+VLOOKUP(K264,Seguimiento!$A:$J,7,FALSE)</f>
        <v>Logro año 2020 Fuente DANE, cifras preliminares. Serán ajustados al cierre de bases de datos DANE, se espera para la segunda semana de diciembre de 2021.</v>
      </c>
      <c r="AM264" s="20">
        <f t="shared" si="4"/>
        <v>0.375</v>
      </c>
      <c r="AN264" s="22">
        <v>0</v>
      </c>
      <c r="AO264" s="22">
        <v>0</v>
      </c>
      <c r="AP264" s="22">
        <v>0</v>
      </c>
      <c r="AQ264" s="41">
        <f>+VLOOKUP(K264,Seguimiento!$A:$J,9,FALSE)</f>
        <v>0</v>
      </c>
      <c r="AR264" s="40">
        <f>+VLOOKUP(K264,Seguimiento!$A:$J,10,FALSE)</f>
        <v>3</v>
      </c>
      <c r="AS264" s="20">
        <v>0</v>
      </c>
      <c r="AT264" s="40">
        <f>+VLOOKUP(K264,Seguimiento!$A:$J,4,FALSE)</f>
        <v>0</v>
      </c>
      <c r="AU264" s="22">
        <v>0</v>
      </c>
      <c r="AV264" s="22">
        <v>0</v>
      </c>
    </row>
    <row r="265" spans="1:48" x14ac:dyDescent="0.2">
      <c r="A265" s="20">
        <v>3</v>
      </c>
      <c r="B265" s="20" t="s">
        <v>637</v>
      </c>
      <c r="C265" s="20">
        <v>1</v>
      </c>
      <c r="D265" s="20" t="s">
        <v>638</v>
      </c>
      <c r="E265" s="20" t="s">
        <v>639</v>
      </c>
      <c r="F265" s="20"/>
      <c r="G265" s="20"/>
      <c r="H265" s="20"/>
      <c r="I265" s="20">
        <v>5</v>
      </c>
      <c r="J265" s="20" t="s">
        <v>1960</v>
      </c>
      <c r="K265" s="20" t="s">
        <v>661</v>
      </c>
      <c r="L265" s="20" t="s">
        <v>716</v>
      </c>
      <c r="M265" s="20" t="s">
        <v>50</v>
      </c>
      <c r="N265" s="20">
        <v>0.6</v>
      </c>
      <c r="O265" s="20">
        <v>0.5</v>
      </c>
      <c r="P265" s="20" t="s">
        <v>644</v>
      </c>
      <c r="Q265" s="19">
        <f>+VLOOKUP(K265,Responsables!$A:$C,3,TRUE)</f>
        <v>721</v>
      </c>
      <c r="R265" s="19" t="str">
        <f>+VLOOKUP(K265,Responsables!$A:$C,2,TRUE)</f>
        <v>Secretaría de Salud</v>
      </c>
      <c r="S265" s="20" t="s">
        <v>51</v>
      </c>
      <c r="T265" s="20" t="s">
        <v>356</v>
      </c>
      <c r="U265" s="20">
        <f>+VLOOKUP(K265,Programación!$A:$F,3,FALSE)</f>
        <v>0.57999999999999996</v>
      </c>
      <c r="V265" s="20">
        <f>+VLOOKUP(K265,Programación!$A:$F,4,FALSE)</f>
        <v>0.56000000000000005</v>
      </c>
      <c r="W265" s="20">
        <f>+VLOOKUP(K265,Programación!$A:$F,5,FALSE)</f>
        <v>0.54</v>
      </c>
      <c r="X265" s="20">
        <f>+VLOOKUP(K265,Programación!$A:$F,6,FALSE)</f>
        <v>0.5</v>
      </c>
      <c r="Y265" s="20">
        <v>0.57999999999999996</v>
      </c>
      <c r="Z265" s="20">
        <f>+VLOOKUP(K265,Seguimiento!$A:$C,3,FALSE)</f>
        <v>0.54</v>
      </c>
      <c r="AA265" s="23">
        <v>0</v>
      </c>
      <c r="AB265" s="22">
        <v>0</v>
      </c>
      <c r="AC265" s="20">
        <v>0.2</v>
      </c>
      <c r="AD265" s="20">
        <f>+VLOOKUP(K265,Seguimiento!$A:$J,5,FALSE)</f>
        <v>0.6</v>
      </c>
      <c r="AE265" s="24">
        <v>0</v>
      </c>
      <c r="AF265" s="22">
        <v>0</v>
      </c>
      <c r="AG265" s="20">
        <v>1</v>
      </c>
      <c r="AH265" s="20">
        <f>+VLOOKUP(K265,Seguimiento!$A:$J,6,FALSE)</f>
        <v>2</v>
      </c>
      <c r="AI265" s="23">
        <v>0</v>
      </c>
      <c r="AJ265" s="23">
        <v>0</v>
      </c>
      <c r="AK265" s="23">
        <v>0</v>
      </c>
      <c r="AL265" s="20" t="str">
        <f>+VLOOKUP(K265,Seguimiento!$A:$J,7,FALSE)</f>
        <v>Cifras preliminares año 2021 fuente RUAF.</v>
      </c>
      <c r="AM265" s="20">
        <f t="shared" si="4"/>
        <v>0.6</v>
      </c>
      <c r="AN265" s="22">
        <v>0</v>
      </c>
      <c r="AO265" s="22">
        <v>0</v>
      </c>
      <c r="AP265" s="22">
        <v>0</v>
      </c>
      <c r="AQ265" s="41">
        <f>+VLOOKUP(K265,Seguimiento!$A:$J,9,FALSE)</f>
        <v>0</v>
      </c>
      <c r="AR265" s="40">
        <f>+VLOOKUP(K265,Seguimiento!$A:$J,10,FALSE)</f>
        <v>3</v>
      </c>
      <c r="AS265" s="20">
        <v>0.57999999999999996</v>
      </c>
      <c r="AT265" s="40">
        <f>+VLOOKUP(K265,Seguimiento!$A:$J,4,FALSE)</f>
        <v>0.54</v>
      </c>
      <c r="AU265" s="22">
        <v>0</v>
      </c>
      <c r="AV265" s="22">
        <v>0</v>
      </c>
    </row>
    <row r="266" spans="1:48" x14ac:dyDescent="0.2">
      <c r="A266" s="20">
        <v>3</v>
      </c>
      <c r="B266" s="20" t="s">
        <v>637</v>
      </c>
      <c r="C266" s="20">
        <v>1</v>
      </c>
      <c r="D266" s="20" t="s">
        <v>638</v>
      </c>
      <c r="E266" s="20" t="s">
        <v>639</v>
      </c>
      <c r="F266" s="20">
        <v>3</v>
      </c>
      <c r="G266" s="20" t="s">
        <v>649</v>
      </c>
      <c r="H266" s="20" t="s">
        <v>650</v>
      </c>
      <c r="I266" s="20">
        <v>4</v>
      </c>
      <c r="J266" s="20" t="s">
        <v>1961</v>
      </c>
      <c r="K266" s="20" t="s">
        <v>653</v>
      </c>
      <c r="L266" s="20" t="s">
        <v>654</v>
      </c>
      <c r="M266" s="20" t="s">
        <v>50</v>
      </c>
      <c r="N266" s="20">
        <v>60</v>
      </c>
      <c r="O266" s="20">
        <v>100</v>
      </c>
      <c r="P266" s="20" t="s">
        <v>644</v>
      </c>
      <c r="Q266" s="19">
        <f>+VLOOKUP(K266,Responsables!$A:$C,3,TRUE)</f>
        <v>721</v>
      </c>
      <c r="R266" s="19" t="str">
        <f>+VLOOKUP(K266,Responsables!$A:$C,2,TRUE)</f>
        <v>Secretaría de Salud</v>
      </c>
      <c r="S266" s="20" t="s">
        <v>51</v>
      </c>
      <c r="T266" s="20" t="s">
        <v>47</v>
      </c>
      <c r="U266" s="20">
        <f>+VLOOKUP(K266,Programación!$A:$F,3,FALSE)</f>
        <v>80</v>
      </c>
      <c r="V266" s="20">
        <f>+VLOOKUP(K266,Programación!$A:$F,4,FALSE)</f>
        <v>90</v>
      </c>
      <c r="W266" s="20">
        <f>+VLOOKUP(K266,Programación!$A:$F,5,FALSE)</f>
        <v>100</v>
      </c>
      <c r="X266" s="20">
        <f>+VLOOKUP(K266,Programación!$A:$F,6,FALSE)</f>
        <v>100</v>
      </c>
      <c r="Y266" s="20">
        <v>15</v>
      </c>
      <c r="Z266" s="20">
        <v>-2</v>
      </c>
      <c r="AA266" s="23">
        <v>0</v>
      </c>
      <c r="AB266" s="22">
        <v>0</v>
      </c>
      <c r="AC266" s="20">
        <v>0.15</v>
      </c>
      <c r="AD266" s="20">
        <f>+VLOOKUP(K266,Seguimiento!$A:$J,5,FALSE)</f>
        <v>0.15</v>
      </c>
      <c r="AE266" s="22">
        <v>0</v>
      </c>
      <c r="AF266" s="22">
        <v>0</v>
      </c>
      <c r="AG266" s="20">
        <v>0.1875</v>
      </c>
      <c r="AH266" s="20">
        <v>-2</v>
      </c>
      <c r="AI266" s="23">
        <v>0</v>
      </c>
      <c r="AJ266" s="23">
        <v>0</v>
      </c>
      <c r="AK266" s="23">
        <v>0</v>
      </c>
      <c r="AL266" s="20" t="str">
        <f>+VLOOKUP(K266,Seguimiento!$A:$J,7,FALSE)</f>
        <v>Se esta en la etapa contractual, para 2021 se tiene proyectado implementar los protocolos en un 80  %</v>
      </c>
      <c r="AM266" s="20">
        <f t="shared" si="4"/>
        <v>0.15</v>
      </c>
      <c r="AN266" s="22">
        <v>4.7188501270284866E-4</v>
      </c>
      <c r="AO266" s="22">
        <v>0</v>
      </c>
      <c r="AP266" s="22">
        <v>0</v>
      </c>
      <c r="AQ266" s="41">
        <f>+VLOOKUP(K266,Seguimiento!$A:$J,9,FALSE)</f>
        <v>7.0782800000000003E-5</v>
      </c>
      <c r="AR266" s="40">
        <f>+VLOOKUP(K266,Seguimiento!$A:$J,10,FALSE)</f>
        <v>1</v>
      </c>
      <c r="AS266" s="20">
        <v>15</v>
      </c>
      <c r="AT266" s="40">
        <f>+VLOOKUP(K266,Seguimiento!$A:$J,4,FALSE)</f>
        <v>15</v>
      </c>
      <c r="AU266" s="22">
        <v>0</v>
      </c>
      <c r="AV266" s="22">
        <v>0</v>
      </c>
    </row>
    <row r="267" spans="1:48" x14ac:dyDescent="0.2">
      <c r="A267" s="20">
        <v>3</v>
      </c>
      <c r="B267" s="20" t="s">
        <v>637</v>
      </c>
      <c r="C267" s="20">
        <v>1</v>
      </c>
      <c r="D267" s="20" t="s">
        <v>638</v>
      </c>
      <c r="E267" s="20" t="s">
        <v>639</v>
      </c>
      <c r="F267" s="20"/>
      <c r="G267" s="20"/>
      <c r="H267" s="20"/>
      <c r="I267" s="20">
        <v>3</v>
      </c>
      <c r="J267" s="20" t="s">
        <v>1960</v>
      </c>
      <c r="K267" s="20" t="s">
        <v>649</v>
      </c>
      <c r="L267" s="20" t="s">
        <v>714</v>
      </c>
      <c r="M267" s="20" t="s">
        <v>715</v>
      </c>
      <c r="N267" s="20">
        <v>7.1</v>
      </c>
      <c r="O267" s="20">
        <v>7</v>
      </c>
      <c r="P267" s="20" t="s">
        <v>644</v>
      </c>
      <c r="Q267" s="19">
        <f>+VLOOKUP(K267,Responsables!$A:$C,3,TRUE)</f>
        <v>721</v>
      </c>
      <c r="R267" s="19" t="str">
        <f>+VLOOKUP(K267,Responsables!$A:$C,2,TRUE)</f>
        <v>Secretaría de Salud</v>
      </c>
      <c r="S267" s="20" t="s">
        <v>51</v>
      </c>
      <c r="T267" s="20" t="s">
        <v>356</v>
      </c>
      <c r="U267" s="20">
        <f>+VLOOKUP(K267,Programación!$A:$F,3,FALSE)</f>
        <v>7.1</v>
      </c>
      <c r="V267" s="20">
        <f>+VLOOKUP(K267,Programación!$A:$F,4,FALSE)</f>
        <v>7.1</v>
      </c>
      <c r="W267" s="20">
        <f>+VLOOKUP(K267,Programación!$A:$F,5,FALSE)</f>
        <v>7</v>
      </c>
      <c r="X267" s="20">
        <f>+VLOOKUP(K267,Programación!$A:$F,6,FALSE)</f>
        <v>7</v>
      </c>
      <c r="Y267" s="20">
        <v>6.8</v>
      </c>
      <c r="Z267" s="20">
        <f>+VLOOKUP(K267,Seguimiento!$A:$C,3,FALSE)</f>
        <v>6.9</v>
      </c>
      <c r="AA267" s="23">
        <v>0</v>
      </c>
      <c r="AB267" s="22">
        <v>0</v>
      </c>
      <c r="AC267" s="20">
        <v>3.0000000000000102</v>
      </c>
      <c r="AD267" s="20">
        <f>+VLOOKUP(K267,Seguimiento!$A:$J,5,FALSE)</f>
        <v>2</v>
      </c>
      <c r="AE267" s="24">
        <v>0</v>
      </c>
      <c r="AF267" s="22">
        <v>0</v>
      </c>
      <c r="AG267" s="20">
        <v>1</v>
      </c>
      <c r="AH267" s="20">
        <f>+VLOOKUP(K267,Seguimiento!$A:$J,6,FALSE)</f>
        <v>1.028985507</v>
      </c>
      <c r="AI267" s="23">
        <v>0</v>
      </c>
      <c r="AJ267" s="23">
        <v>0</v>
      </c>
      <c r="AK267" s="23">
        <v>0</v>
      </c>
      <c r="AL267" s="20" t="str">
        <f>+VLOOKUP(K267,Seguimiento!$A:$J,7,FALSE)</f>
        <v>Logro año 2020 Fuente DANE, cifras preliminares. Serán ajustados al cierre de bases de datos DANE, se espera para la segunda semana de diciembre de 2021.</v>
      </c>
      <c r="AM267" s="20">
        <f t="shared" si="4"/>
        <v>2</v>
      </c>
      <c r="AN267" s="22">
        <v>0</v>
      </c>
      <c r="AO267" s="22">
        <v>0</v>
      </c>
      <c r="AP267" s="22">
        <v>0</v>
      </c>
      <c r="AQ267" s="41">
        <f>+VLOOKUP(K267,Seguimiento!$A:$J,9,FALSE)</f>
        <v>0</v>
      </c>
      <c r="AR267" s="40">
        <f>+VLOOKUP(K267,Seguimiento!$A:$J,10,FALSE)</f>
        <v>3</v>
      </c>
      <c r="AS267" s="20">
        <v>6.8</v>
      </c>
      <c r="AT267" s="40">
        <f>+VLOOKUP(K267,Seguimiento!$A:$J,4,FALSE)</f>
        <v>6.9</v>
      </c>
      <c r="AU267" s="22">
        <v>0</v>
      </c>
      <c r="AV267" s="22">
        <v>0</v>
      </c>
    </row>
    <row r="268" spans="1:48" x14ac:dyDescent="0.2">
      <c r="A268" s="20">
        <v>3</v>
      </c>
      <c r="B268" s="20" t="s">
        <v>637</v>
      </c>
      <c r="C268" s="20">
        <v>1</v>
      </c>
      <c r="D268" s="20" t="s">
        <v>638</v>
      </c>
      <c r="E268" s="20" t="s">
        <v>639</v>
      </c>
      <c r="F268" s="20"/>
      <c r="G268" s="20"/>
      <c r="H268" s="20"/>
      <c r="I268" s="20">
        <v>14</v>
      </c>
      <c r="J268" s="20" t="s">
        <v>1960</v>
      </c>
      <c r="K268" s="20" t="s">
        <v>759</v>
      </c>
      <c r="L268" s="20" t="s">
        <v>760</v>
      </c>
      <c r="M268" s="20" t="s">
        <v>761</v>
      </c>
      <c r="N268" s="20">
        <v>0</v>
      </c>
      <c r="O268" s="20">
        <v>0</v>
      </c>
      <c r="P268" s="20" t="s">
        <v>644</v>
      </c>
      <c r="Q268" s="19">
        <f>+VLOOKUP(K268,Responsables!$A:$C,3,TRUE)</f>
        <v>721</v>
      </c>
      <c r="R268" s="19" t="str">
        <f>+VLOOKUP(K268,Responsables!$A:$C,2,TRUE)</f>
        <v>Secretaría de Salud</v>
      </c>
      <c r="S268" s="20" t="s">
        <v>70</v>
      </c>
      <c r="T268" s="20" t="s">
        <v>356</v>
      </c>
      <c r="U268" s="20">
        <f>+VLOOKUP(K268,Programación!$A:$F,3,FALSE)</f>
        <v>0</v>
      </c>
      <c r="V268" s="20">
        <f>+VLOOKUP(K268,Programación!$A:$F,4,FALSE)</f>
        <v>0</v>
      </c>
      <c r="W268" s="20">
        <f>+VLOOKUP(K268,Programación!$A:$F,5,FALSE)</f>
        <v>0</v>
      </c>
      <c r="X268" s="20">
        <f>+VLOOKUP(K268,Programación!$A:$F,6,FALSE)</f>
        <v>0</v>
      </c>
      <c r="Y268" s="20">
        <v>0</v>
      </c>
      <c r="Z268" s="20">
        <f>+VLOOKUP(K268,Seguimiento!$A:$C,3,FALSE)</f>
        <v>0</v>
      </c>
      <c r="AA268" s="23">
        <v>0</v>
      </c>
      <c r="AB268" s="22">
        <v>0</v>
      </c>
      <c r="AC268" s="20">
        <v>0.25</v>
      </c>
      <c r="AD268" s="20">
        <f>+VLOOKUP(K268,Seguimiento!$A:$J,5,FALSE)</f>
        <v>0.375</v>
      </c>
      <c r="AE268" s="24">
        <v>0</v>
      </c>
      <c r="AF268" s="22">
        <v>0</v>
      </c>
      <c r="AG268" s="20">
        <v>1</v>
      </c>
      <c r="AH268" s="20">
        <f>+VLOOKUP(K268,Seguimiento!$A:$J,6,FALSE)</f>
        <v>0.5</v>
      </c>
      <c r="AI268" s="23">
        <v>0</v>
      </c>
      <c r="AJ268" s="23">
        <v>0</v>
      </c>
      <c r="AK268" s="23">
        <v>0</v>
      </c>
      <c r="AL268" s="20" t="str">
        <f>+VLOOKUP(K268,Seguimiento!$A:$J,7,FALSE)</f>
        <v>Durante el año 2021, no se han reportado casos confirmados de los eventos en eliminación</v>
      </c>
      <c r="AM268" s="20">
        <f t="shared" si="4"/>
        <v>0.375</v>
      </c>
      <c r="AN268" s="22">
        <v>0</v>
      </c>
      <c r="AO268" s="22">
        <v>0</v>
      </c>
      <c r="AP268" s="22">
        <v>0</v>
      </c>
      <c r="AQ268" s="41">
        <f>+VLOOKUP(K268,Seguimiento!$A:$J,9,FALSE)</f>
        <v>0</v>
      </c>
      <c r="AR268" s="40">
        <f>+VLOOKUP(K268,Seguimiento!$A:$J,10,FALSE)</f>
        <v>3</v>
      </c>
      <c r="AS268" s="20">
        <v>0</v>
      </c>
      <c r="AT268" s="40">
        <f>+VLOOKUP(K268,Seguimiento!$A:$J,4,FALSE)</f>
        <v>0</v>
      </c>
      <c r="AU268" s="22">
        <v>0</v>
      </c>
      <c r="AV268" s="22">
        <v>0</v>
      </c>
    </row>
    <row r="269" spans="1:48" x14ac:dyDescent="0.2">
      <c r="A269" s="20">
        <v>3</v>
      </c>
      <c r="B269" s="20" t="s">
        <v>637</v>
      </c>
      <c r="C269" s="20">
        <v>1</v>
      </c>
      <c r="D269" s="20" t="s">
        <v>638</v>
      </c>
      <c r="E269" s="20" t="s">
        <v>639</v>
      </c>
      <c r="F269" s="20">
        <v>5</v>
      </c>
      <c r="G269" s="20" t="s">
        <v>661</v>
      </c>
      <c r="H269" s="20" t="s">
        <v>662</v>
      </c>
      <c r="I269" s="20">
        <v>5</v>
      </c>
      <c r="J269" s="20" t="s">
        <v>1961</v>
      </c>
      <c r="K269" s="20" t="s">
        <v>685</v>
      </c>
      <c r="L269" s="20" t="s">
        <v>686</v>
      </c>
      <c r="M269" s="20" t="s">
        <v>50</v>
      </c>
      <c r="N269" s="20">
        <v>67</v>
      </c>
      <c r="O269" s="20">
        <v>100</v>
      </c>
      <c r="P269" s="20" t="s">
        <v>644</v>
      </c>
      <c r="Q269" s="19">
        <f>+VLOOKUP(K269,Responsables!$A:$C,3,TRUE)</f>
        <v>721</v>
      </c>
      <c r="R269" s="19" t="str">
        <f>+VLOOKUP(K269,Responsables!$A:$C,2,TRUE)</f>
        <v>Secretaría de Salud</v>
      </c>
      <c r="S269" s="20" t="s">
        <v>51</v>
      </c>
      <c r="T269" s="20" t="s">
        <v>47</v>
      </c>
      <c r="U269" s="20">
        <f>+VLOOKUP(K269,Programación!$A:$F,3,FALSE)</f>
        <v>75.25</v>
      </c>
      <c r="V269" s="20">
        <f>+VLOOKUP(K269,Programación!$A:$F,4,FALSE)</f>
        <v>89.11</v>
      </c>
      <c r="W269" s="20">
        <f>+VLOOKUP(K269,Programación!$A:$F,5,FALSE)</f>
        <v>100</v>
      </c>
      <c r="X269" s="20">
        <f>+VLOOKUP(K269,Programación!$A:$F,6,FALSE)</f>
        <v>100</v>
      </c>
      <c r="Y269" s="20">
        <v>78</v>
      </c>
      <c r="Z269" s="20">
        <f>+VLOOKUP(K269,Seguimiento!$A:$C,3,FALSE)</f>
        <v>85.9</v>
      </c>
      <c r="AA269" s="23">
        <v>0</v>
      </c>
      <c r="AB269" s="22">
        <v>0</v>
      </c>
      <c r="AC269" s="20">
        <v>0.78</v>
      </c>
      <c r="AD269" s="20">
        <f>+VLOOKUP(K269,Seguimiento!$A:$J,5,FALSE)</f>
        <v>0.85899999999999999</v>
      </c>
      <c r="AE269" s="22">
        <v>0</v>
      </c>
      <c r="AF269" s="22">
        <v>0</v>
      </c>
      <c r="AG269" s="20">
        <v>1.0365448504983401</v>
      </c>
      <c r="AH269" s="20">
        <f>+VLOOKUP(K269,Seguimiento!$A:$J,6,FALSE)</f>
        <v>0.96397710700000006</v>
      </c>
      <c r="AI269" s="23">
        <v>0</v>
      </c>
      <c r="AJ269" s="23">
        <v>0</v>
      </c>
      <c r="AK269" s="23">
        <v>0</v>
      </c>
      <c r="AL269" s="20" t="str">
        <f>+VLOOKUP(K269,Seguimiento!$A:$J,7,FALSE)</f>
        <v>CT 4600085515: Para este periodo se presentó  un atraso de obra del 20% debido a los bloqueos que se han presentado por las marchas, que conlleva a escases de materias primas e insumos. II FASE o Convenio 4600077733 - 99% III FASE o Contrato 4600085515 - 60% A partir del presente informe se presentara un avance general con base a las dos últimas fases. Avance general programado: 88 % Avance general ejecutado: 75.6 %</v>
      </c>
      <c r="AM269" s="20">
        <f t="shared" si="4"/>
        <v>0.85899999999999999</v>
      </c>
      <c r="AN269" s="22">
        <v>5.6833689284803467E-3</v>
      </c>
      <c r="AO269" s="22">
        <v>0</v>
      </c>
      <c r="AP269" s="22">
        <v>0</v>
      </c>
      <c r="AQ269" s="41">
        <f>+VLOOKUP(K269,Seguimiento!$A:$J,9,FALSE)</f>
        <v>4.7314050000000002E-3</v>
      </c>
      <c r="AR269" s="40">
        <f>+VLOOKUP(K269,Seguimiento!$A:$J,10,FALSE)</f>
        <v>3</v>
      </c>
      <c r="AS269" s="20">
        <v>78</v>
      </c>
      <c r="AT269" s="40">
        <f>+VLOOKUP(K269,Seguimiento!$A:$J,4,FALSE)</f>
        <v>85.9</v>
      </c>
      <c r="AU269" s="22">
        <v>0</v>
      </c>
      <c r="AV269" s="22">
        <v>0</v>
      </c>
    </row>
    <row r="270" spans="1:48" x14ac:dyDescent="0.2">
      <c r="A270" s="20">
        <v>3</v>
      </c>
      <c r="B270" s="20" t="s">
        <v>637</v>
      </c>
      <c r="C270" s="20">
        <v>1</v>
      </c>
      <c r="D270" s="20" t="s">
        <v>638</v>
      </c>
      <c r="E270" s="20" t="s">
        <v>639</v>
      </c>
      <c r="F270" s="20">
        <v>6</v>
      </c>
      <c r="G270" s="20" t="s">
        <v>689</v>
      </c>
      <c r="H270" s="20" t="s">
        <v>690</v>
      </c>
      <c r="I270" s="20">
        <v>3</v>
      </c>
      <c r="J270" s="20" t="s">
        <v>1961</v>
      </c>
      <c r="K270" s="20" t="s">
        <v>704</v>
      </c>
      <c r="L270" s="20" t="s">
        <v>705</v>
      </c>
      <c r="M270" s="20" t="s">
        <v>44</v>
      </c>
      <c r="N270" s="20">
        <v>41994</v>
      </c>
      <c r="O270" s="20">
        <v>44276</v>
      </c>
      <c r="P270" s="20" t="s">
        <v>693</v>
      </c>
      <c r="Q270" s="19">
        <f>+VLOOKUP(K270,Responsables!$A:$C,3,TRUE)</f>
        <v>905</v>
      </c>
      <c r="R270" s="19" t="str">
        <f>+VLOOKUP(K270,Responsables!$A:$C,2,TRUE)</f>
        <v>INDER</v>
      </c>
      <c r="S270" s="20" t="s">
        <v>51</v>
      </c>
      <c r="T270" s="20" t="s">
        <v>47</v>
      </c>
      <c r="U270" s="20">
        <f>+VLOOKUP(K270,Programación!$A:$F,3,FALSE)</f>
        <v>38700</v>
      </c>
      <c r="V270" s="20">
        <f>+VLOOKUP(K270,Programación!$A:$F,4,FALSE)</f>
        <v>41994</v>
      </c>
      <c r="W270" s="20">
        <f>+VLOOKUP(K270,Programación!$A:$F,5,FALSE)</f>
        <v>44276</v>
      </c>
      <c r="X270" s="20">
        <f>+VLOOKUP(K270,Programación!$A:$F,6,FALSE)</f>
        <v>44276</v>
      </c>
      <c r="Y270" s="20">
        <v>33127</v>
      </c>
      <c r="Z270" s="20">
        <f>+VLOOKUP(K270,Seguimiento!$A:$C,3,FALSE)</f>
        <v>34413</v>
      </c>
      <c r="AA270" s="23">
        <v>0</v>
      </c>
      <c r="AB270" s="22">
        <v>0</v>
      </c>
      <c r="AC270" s="20">
        <v>0.74819315204625503</v>
      </c>
      <c r="AD270" s="20">
        <f>+VLOOKUP(K270,Seguimiento!$A:$J,5,FALSE)</f>
        <v>0.77723823299999995</v>
      </c>
      <c r="AE270" s="22">
        <v>0</v>
      </c>
      <c r="AF270" s="22">
        <v>0</v>
      </c>
      <c r="AG270" s="20">
        <v>0.85599483204134397</v>
      </c>
      <c r="AH270" s="20">
        <f>+VLOOKUP(K270,Seguimiento!$A:$J,6,FALSE)</f>
        <v>0.81947421099999995</v>
      </c>
      <c r="AI270" s="23">
        <v>0</v>
      </c>
      <c r="AJ270" s="23">
        <v>0</v>
      </c>
      <c r="AK270" s="23">
        <v>0</v>
      </c>
      <c r="AL270" s="20">
        <f>+VLOOKUP(K270,Seguimiento!$A:$J,7,FALSE)</f>
        <v>0</v>
      </c>
      <c r="AM270" s="20">
        <f t="shared" si="4"/>
        <v>0.77723823299999995</v>
      </c>
      <c r="AN270" s="22">
        <v>2.3687633628325898E-3</v>
      </c>
      <c r="AO270" s="22">
        <v>0</v>
      </c>
      <c r="AP270" s="22">
        <v>0</v>
      </c>
      <c r="AQ270" s="41">
        <f>+VLOOKUP(K270,Seguimiento!$A:$J,9,FALSE)</f>
        <v>1.4753679999999999E-3</v>
      </c>
      <c r="AR270" s="40">
        <f>+VLOOKUP(K270,Seguimiento!$A:$J,10,FALSE)</f>
        <v>3</v>
      </c>
      <c r="AS270" s="20">
        <v>33127</v>
      </c>
      <c r="AT270" s="40">
        <f>+VLOOKUP(K270,Seguimiento!$A:$J,4,FALSE)</f>
        <v>34413</v>
      </c>
      <c r="AU270" s="22">
        <v>0</v>
      </c>
      <c r="AV270" s="22">
        <v>0</v>
      </c>
    </row>
    <row r="271" spans="1:48" x14ac:dyDescent="0.2">
      <c r="A271" s="20">
        <v>3</v>
      </c>
      <c r="B271" s="20" t="s">
        <v>637</v>
      </c>
      <c r="C271" s="20">
        <v>1</v>
      </c>
      <c r="D271" s="20" t="s">
        <v>638</v>
      </c>
      <c r="E271" s="20" t="s">
        <v>639</v>
      </c>
      <c r="F271" s="20"/>
      <c r="G271" s="20"/>
      <c r="H271" s="20"/>
      <c r="I271" s="20">
        <v>11</v>
      </c>
      <c r="J271" s="20" t="s">
        <v>1960</v>
      </c>
      <c r="K271" s="20" t="s">
        <v>730</v>
      </c>
      <c r="L271" s="20" t="s">
        <v>731</v>
      </c>
      <c r="M271" s="20" t="s">
        <v>50</v>
      </c>
      <c r="N271" s="20">
        <v>72</v>
      </c>
      <c r="O271" s="20">
        <v>75</v>
      </c>
      <c r="P271" s="20" t="s">
        <v>644</v>
      </c>
      <c r="Q271" s="19">
        <f>+VLOOKUP(K271,Responsables!$A:$C,3,TRUE)</f>
        <v>721</v>
      </c>
      <c r="R271" s="19" t="str">
        <f>+VLOOKUP(K271,Responsables!$A:$C,2,TRUE)</f>
        <v>Secretaría de Salud</v>
      </c>
      <c r="S271" s="20" t="s">
        <v>51</v>
      </c>
      <c r="T271" s="20" t="s">
        <v>47</v>
      </c>
      <c r="U271" s="20">
        <f>+VLOOKUP(K271,Programación!$A:$F,3,FALSE)</f>
        <v>72</v>
      </c>
      <c r="V271" s="20">
        <f>+VLOOKUP(K271,Programación!$A:$F,4,FALSE)</f>
        <v>73</v>
      </c>
      <c r="W271" s="20">
        <f>+VLOOKUP(K271,Programación!$A:$F,5,FALSE)</f>
        <v>74</v>
      </c>
      <c r="X271" s="20">
        <f>+VLOOKUP(K271,Programación!$A:$F,6,FALSE)</f>
        <v>75</v>
      </c>
      <c r="Y271" s="20">
        <v>72</v>
      </c>
      <c r="Z271" s="20">
        <f>+VLOOKUP(K271,Seguimiento!$A:$C,3,FALSE)</f>
        <v>73</v>
      </c>
      <c r="AA271" s="23">
        <v>0</v>
      </c>
      <c r="AB271" s="22">
        <v>0</v>
      </c>
      <c r="AC271" s="20">
        <v>0.96</v>
      </c>
      <c r="AD271" s="20">
        <f>+VLOOKUP(K271,Seguimiento!$A:$J,5,FALSE)</f>
        <v>0.97333333300000002</v>
      </c>
      <c r="AE271" s="24">
        <v>0</v>
      </c>
      <c r="AF271" s="22">
        <v>0</v>
      </c>
      <c r="AG271" s="20">
        <v>1</v>
      </c>
      <c r="AH271" s="20">
        <f>+VLOOKUP(K271,Seguimiento!$A:$J,6,FALSE)</f>
        <v>1</v>
      </c>
      <c r="AI271" s="23">
        <v>0</v>
      </c>
      <c r="AJ271" s="23">
        <v>0</v>
      </c>
      <c r="AK271" s="23">
        <v>0</v>
      </c>
      <c r="AL271" s="20" t="str">
        <f>+VLOOKUP(K271,Seguimiento!$A:$J,7,FALSE)</f>
        <v>Dato Preliminar. Este indicador se genera de forma anualizada , se requiere consolidar 9 meses posteriores al ingreso del ultimo paciente al Programa de Control de la Tuberculosis (En Diciembre). Siempre se hace de manera retrospectiva. Apenas tenemos datos de 2019 con porcentaje del 75 de éxito en el tratamiento.</v>
      </c>
      <c r="AM271" s="20">
        <f t="shared" si="4"/>
        <v>0.97333333300000002</v>
      </c>
      <c r="AN271" s="22">
        <v>0</v>
      </c>
      <c r="AO271" s="22">
        <v>0</v>
      </c>
      <c r="AP271" s="22">
        <v>0</v>
      </c>
      <c r="AQ271" s="41">
        <f>+VLOOKUP(K271,Seguimiento!$A:$J,9,FALSE)</f>
        <v>0</v>
      </c>
      <c r="AR271" s="40">
        <f>+VLOOKUP(K271,Seguimiento!$A:$J,10,FALSE)</f>
        <v>3</v>
      </c>
      <c r="AS271" s="20">
        <v>72</v>
      </c>
      <c r="AT271" s="40">
        <f>+VLOOKUP(K271,Seguimiento!$A:$J,4,FALSE)</f>
        <v>73</v>
      </c>
      <c r="AU271" s="22">
        <v>0</v>
      </c>
      <c r="AV271" s="22">
        <v>0</v>
      </c>
    </row>
    <row r="272" spans="1:48" x14ac:dyDescent="0.2">
      <c r="A272" s="20">
        <v>3</v>
      </c>
      <c r="B272" s="20" t="s">
        <v>637</v>
      </c>
      <c r="C272" s="20">
        <v>1</v>
      </c>
      <c r="D272" s="20" t="s">
        <v>638</v>
      </c>
      <c r="E272" s="20" t="s">
        <v>639</v>
      </c>
      <c r="F272" s="20"/>
      <c r="G272" s="20"/>
      <c r="H272" s="20"/>
      <c r="I272" s="20">
        <v>19</v>
      </c>
      <c r="J272" s="20" t="s">
        <v>1960</v>
      </c>
      <c r="K272" s="20" t="s">
        <v>748</v>
      </c>
      <c r="L272" s="20" t="s">
        <v>749</v>
      </c>
      <c r="M272" s="20" t="s">
        <v>44</v>
      </c>
      <c r="N272" s="20">
        <v>-1</v>
      </c>
      <c r="O272" s="20">
        <v>1</v>
      </c>
      <c r="P272" s="20" t="s">
        <v>644</v>
      </c>
      <c r="Q272" s="19">
        <f>+VLOOKUP(K272,Responsables!$A:$C,3,TRUE)</f>
        <v>721</v>
      </c>
      <c r="R272" s="19" t="str">
        <f>+VLOOKUP(K272,Responsables!$A:$C,2,TRUE)</f>
        <v>Secretaría de Salud</v>
      </c>
      <c r="S272" s="20" t="s">
        <v>46</v>
      </c>
      <c r="T272" s="20" t="s">
        <v>47</v>
      </c>
      <c r="U272" s="20">
        <f>+VLOOKUP(K272,Programación!$A:$F,3,FALSE)</f>
        <v>0</v>
      </c>
      <c r="V272" s="20">
        <f>+VLOOKUP(K272,Programación!$A:$F,4,FALSE)</f>
        <v>0</v>
      </c>
      <c r="W272" s="20">
        <f>+VLOOKUP(K272,Programación!$A:$F,5,FALSE)</f>
        <v>0</v>
      </c>
      <c r="X272" s="20">
        <f>+VLOOKUP(K272,Programación!$A:$F,6,FALSE)</f>
        <v>1</v>
      </c>
      <c r="Y272" s="20">
        <v>0</v>
      </c>
      <c r="Z272" s="20">
        <v>-1</v>
      </c>
      <c r="AA272" s="23">
        <v>0</v>
      </c>
      <c r="AB272" s="22">
        <v>0</v>
      </c>
      <c r="AC272" s="20">
        <v>0</v>
      </c>
      <c r="AD272" s="20">
        <f>+VLOOKUP(K272,Seguimiento!$A:$J,5,FALSE)</f>
        <v>0</v>
      </c>
      <c r="AE272" s="24">
        <v>0</v>
      </c>
      <c r="AF272" s="22">
        <v>0</v>
      </c>
      <c r="AG272" s="20">
        <v>-1</v>
      </c>
      <c r="AH272" s="20">
        <v>-1</v>
      </c>
      <c r="AI272" s="23">
        <v>0</v>
      </c>
      <c r="AJ272" s="23">
        <v>0</v>
      </c>
      <c r="AK272" s="23">
        <v>0</v>
      </c>
      <c r="AL272" s="20" t="str">
        <f>+VLOOKUP(K272,Seguimiento!$A:$J,7,FALSE)</f>
        <v>no hay avances sobre lo reportado. Para 2021 no se programo meta</v>
      </c>
      <c r="AM272" s="20">
        <f t="shared" si="4"/>
        <v>0</v>
      </c>
      <c r="AN272" s="22">
        <v>0</v>
      </c>
      <c r="AO272" s="22">
        <v>0</v>
      </c>
      <c r="AP272" s="22">
        <v>0</v>
      </c>
      <c r="AQ272" s="41">
        <f>+VLOOKUP(K272,Seguimiento!$A:$J,9,FALSE)</f>
        <v>0</v>
      </c>
      <c r="AR272" s="40">
        <f>+VLOOKUP(K272,Seguimiento!$A:$J,10,FALSE)</f>
        <v>0</v>
      </c>
      <c r="AS272" s="20">
        <v>0</v>
      </c>
      <c r="AT272" s="40">
        <f>+VLOOKUP(K272,Seguimiento!$A:$J,4,FALSE)</f>
        <v>0</v>
      </c>
      <c r="AU272" s="22">
        <v>0</v>
      </c>
      <c r="AV272" s="22">
        <v>0</v>
      </c>
    </row>
    <row r="273" spans="1:48" x14ac:dyDescent="0.2">
      <c r="A273" s="20">
        <v>3</v>
      </c>
      <c r="B273" s="20" t="s">
        <v>637</v>
      </c>
      <c r="C273" s="20">
        <v>1</v>
      </c>
      <c r="D273" s="20" t="s">
        <v>638</v>
      </c>
      <c r="E273" s="20" t="s">
        <v>639</v>
      </c>
      <c r="F273" s="20"/>
      <c r="G273" s="20"/>
      <c r="H273" s="20"/>
      <c r="I273" s="20">
        <v>7</v>
      </c>
      <c r="J273" s="20" t="s">
        <v>1960</v>
      </c>
      <c r="K273" s="20" t="s">
        <v>719</v>
      </c>
      <c r="L273" s="20" t="s">
        <v>720</v>
      </c>
      <c r="M273" s="20" t="s">
        <v>50</v>
      </c>
      <c r="N273" s="20">
        <v>15.8</v>
      </c>
      <c r="O273" s="20">
        <v>14</v>
      </c>
      <c r="P273" s="20" t="s">
        <v>644</v>
      </c>
      <c r="Q273" s="19">
        <f>+VLOOKUP(K273,Responsables!$A:$C,3,TRUE)</f>
        <v>721</v>
      </c>
      <c r="R273" s="19" t="str">
        <f>+VLOOKUP(K273,Responsables!$A:$C,2,TRUE)</f>
        <v>Secretaría de Salud</v>
      </c>
      <c r="S273" s="20" t="s">
        <v>51</v>
      </c>
      <c r="T273" s="20" t="s">
        <v>356</v>
      </c>
      <c r="U273" s="20">
        <f>+VLOOKUP(K273,Programación!$A:$F,3,FALSE)</f>
        <v>15.4</v>
      </c>
      <c r="V273" s="20">
        <f>+VLOOKUP(K273,Programación!$A:$F,4,FALSE)</f>
        <v>14.15</v>
      </c>
      <c r="W273" s="20">
        <f>+VLOOKUP(K273,Programación!$A:$F,5,FALSE)</f>
        <v>14.1</v>
      </c>
      <c r="X273" s="20">
        <f>+VLOOKUP(K273,Programación!$A:$F,6,FALSE)</f>
        <v>14</v>
      </c>
      <c r="Y273" s="20">
        <v>14.19</v>
      </c>
      <c r="Z273" s="20">
        <f>+VLOOKUP(K273,Seguimiento!$A:$C,3,FALSE)</f>
        <v>13.07</v>
      </c>
      <c r="AA273" s="23">
        <v>0</v>
      </c>
      <c r="AB273" s="22">
        <v>0</v>
      </c>
      <c r="AC273" s="20">
        <v>0.89444444444444504</v>
      </c>
      <c r="AD273" s="20">
        <f>+VLOOKUP(K273,Seguimiento!$A:$J,5,FALSE)</f>
        <v>1.516666667</v>
      </c>
      <c r="AE273" s="24">
        <v>0</v>
      </c>
      <c r="AF273" s="22">
        <v>0</v>
      </c>
      <c r="AG273" s="20">
        <v>4.0250000000000004</v>
      </c>
      <c r="AH273" s="20">
        <f>+VLOOKUP(K273,Seguimiento!$A:$J,6,FALSE)</f>
        <v>28</v>
      </c>
      <c r="AI273" s="23">
        <v>0</v>
      </c>
      <c r="AJ273" s="23">
        <v>0</v>
      </c>
      <c r="AK273" s="23">
        <v>0</v>
      </c>
      <c r="AL273" s="20" t="str">
        <f>+VLOOKUP(K273,Seguimiento!$A:$J,7,FALSE)</f>
        <v>Cifras preliminares año 2021 fuente RUAF.</v>
      </c>
      <c r="AM273" s="20">
        <f t="shared" si="4"/>
        <v>1.516666667</v>
      </c>
      <c r="AN273" s="22">
        <v>0</v>
      </c>
      <c r="AO273" s="22">
        <v>0</v>
      </c>
      <c r="AP273" s="22">
        <v>0</v>
      </c>
      <c r="AQ273" s="41">
        <f>+VLOOKUP(K273,Seguimiento!$A:$J,9,FALSE)</f>
        <v>0</v>
      </c>
      <c r="AR273" s="40">
        <f>+VLOOKUP(K273,Seguimiento!$A:$J,10,FALSE)</f>
        <v>3</v>
      </c>
      <c r="AS273" s="20">
        <v>14.19</v>
      </c>
      <c r="AT273" s="40">
        <f>+VLOOKUP(K273,Seguimiento!$A:$J,4,FALSE)</f>
        <v>13.07</v>
      </c>
      <c r="AU273" s="22">
        <v>0</v>
      </c>
      <c r="AV273" s="22">
        <v>0</v>
      </c>
    </row>
    <row r="274" spans="1:48" x14ac:dyDescent="0.2">
      <c r="A274" s="20">
        <v>3</v>
      </c>
      <c r="B274" s="20" t="s">
        <v>637</v>
      </c>
      <c r="C274" s="20">
        <v>1</v>
      </c>
      <c r="D274" s="20" t="s">
        <v>638</v>
      </c>
      <c r="E274" s="20" t="s">
        <v>639</v>
      </c>
      <c r="F274" s="20">
        <v>2</v>
      </c>
      <c r="G274" s="20" t="s">
        <v>640</v>
      </c>
      <c r="H274" s="20" t="s">
        <v>641</v>
      </c>
      <c r="I274" s="20">
        <v>1</v>
      </c>
      <c r="J274" s="20" t="s">
        <v>1961</v>
      </c>
      <c r="K274" s="20" t="s">
        <v>665</v>
      </c>
      <c r="L274" s="20" t="s">
        <v>666</v>
      </c>
      <c r="M274" s="20" t="s">
        <v>50</v>
      </c>
      <c r="N274" s="20">
        <v>-1</v>
      </c>
      <c r="O274" s="20">
        <v>80</v>
      </c>
      <c r="P274" s="20" t="s">
        <v>644</v>
      </c>
      <c r="Q274" s="19">
        <f>+VLOOKUP(K274,Responsables!$A:$C,3,TRUE)</f>
        <v>721</v>
      </c>
      <c r="R274" s="19" t="str">
        <f>+VLOOKUP(K274,Responsables!$A:$C,2,TRUE)</f>
        <v>Secretaría de Salud</v>
      </c>
      <c r="S274" s="20" t="s">
        <v>46</v>
      </c>
      <c r="T274" s="20" t="s">
        <v>47</v>
      </c>
      <c r="U274" s="20">
        <f>+VLOOKUP(K274,Programación!$A:$F,3,FALSE)</f>
        <v>0</v>
      </c>
      <c r="V274" s="20">
        <f>+VLOOKUP(K274,Programación!$A:$F,4,FALSE)</f>
        <v>0</v>
      </c>
      <c r="W274" s="20">
        <f>+VLOOKUP(K274,Programación!$A:$F,5,FALSE)</f>
        <v>60</v>
      </c>
      <c r="X274" s="20">
        <f>+VLOOKUP(K274,Programación!$A:$F,6,FALSE)</f>
        <v>20</v>
      </c>
      <c r="Y274" s="20">
        <v>0</v>
      </c>
      <c r="Z274" s="20">
        <f>+VLOOKUP(K274,Seguimiento!$A:$C,3,FALSE)</f>
        <v>10.34</v>
      </c>
      <c r="AA274" s="23">
        <v>0</v>
      </c>
      <c r="AB274" s="22">
        <v>0</v>
      </c>
      <c r="AC274" s="20">
        <v>0</v>
      </c>
      <c r="AD274" s="20">
        <f>+VLOOKUP(K274,Seguimiento!$A:$J,5,FALSE)</f>
        <v>0.12925</v>
      </c>
      <c r="AE274" s="22">
        <v>0</v>
      </c>
      <c r="AF274" s="22">
        <v>0</v>
      </c>
      <c r="AG274" s="20">
        <v>-1</v>
      </c>
      <c r="AH274" s="20">
        <f>+VLOOKUP(K274,Seguimiento!$A:$J,6,FALSE)</f>
        <v>1</v>
      </c>
      <c r="AI274" s="23">
        <v>0</v>
      </c>
      <c r="AJ274" s="23">
        <v>0</v>
      </c>
      <c r="AK274" s="23">
        <v>0</v>
      </c>
      <c r="AL274" s="20" t="str">
        <f>+VLOOKUP(K274,Seguimiento!$A:$J,7,FALSE)</f>
        <v>Corresponde al avance en telesalud que se soporta en la ejecucion de 2 contratos y el desarrollo del evento del webinar en transformación digital.</v>
      </c>
      <c r="AM274" s="20">
        <f t="shared" si="4"/>
        <v>0.12925</v>
      </c>
      <c r="AN274" s="22">
        <v>4.6038399005545409E-3</v>
      </c>
      <c r="AO274" s="22">
        <v>0</v>
      </c>
      <c r="AP274" s="22">
        <v>0</v>
      </c>
      <c r="AQ274" s="41">
        <f>+VLOOKUP(K274,Seguimiento!$A:$J,9,FALSE)</f>
        <v>0</v>
      </c>
      <c r="AR274" s="40">
        <f>+VLOOKUP(K274,Seguimiento!$A:$J,10,FALSE)</f>
        <v>0</v>
      </c>
      <c r="AS274" s="20">
        <v>0</v>
      </c>
      <c r="AT274" s="40">
        <f>+VLOOKUP(K274,Seguimiento!$A:$J,4,FALSE)</f>
        <v>10.34</v>
      </c>
      <c r="AU274" s="22">
        <v>0</v>
      </c>
      <c r="AV274" s="22">
        <v>0</v>
      </c>
    </row>
    <row r="275" spans="1:48" x14ac:dyDescent="0.2">
      <c r="A275" s="20">
        <v>3</v>
      </c>
      <c r="B275" s="20" t="s">
        <v>637</v>
      </c>
      <c r="C275" s="20">
        <v>1</v>
      </c>
      <c r="D275" s="20" t="s">
        <v>638</v>
      </c>
      <c r="E275" s="20" t="s">
        <v>639</v>
      </c>
      <c r="F275" s="20"/>
      <c r="G275" s="20"/>
      <c r="H275" s="20"/>
      <c r="I275" s="20">
        <v>6</v>
      </c>
      <c r="J275" s="20" t="s">
        <v>1960</v>
      </c>
      <c r="K275" s="20" t="s">
        <v>689</v>
      </c>
      <c r="L275" s="20" t="s">
        <v>717</v>
      </c>
      <c r="M275" s="20" t="s">
        <v>718</v>
      </c>
      <c r="N275" s="20">
        <v>6.8</v>
      </c>
      <c r="O275" s="20">
        <v>6.6</v>
      </c>
      <c r="P275" s="20" t="s">
        <v>644</v>
      </c>
      <c r="Q275" s="19">
        <f>+VLOOKUP(K275,Responsables!$A:$C,3,TRUE)</f>
        <v>721</v>
      </c>
      <c r="R275" s="19" t="str">
        <f>+VLOOKUP(K275,Responsables!$A:$C,2,TRUE)</f>
        <v>Secretaría de Salud</v>
      </c>
      <c r="S275" s="20" t="s">
        <v>51</v>
      </c>
      <c r="T275" s="20" t="s">
        <v>356</v>
      </c>
      <c r="U275" s="20">
        <f>+VLOOKUP(K275,Programación!$A:$F,3,FALSE)</f>
        <v>6.8</v>
      </c>
      <c r="V275" s="20">
        <f>+VLOOKUP(K275,Programación!$A:$F,4,FALSE)</f>
        <v>7.1</v>
      </c>
      <c r="W275" s="20">
        <f>+VLOOKUP(K275,Programación!$A:$F,5,FALSE)</f>
        <v>6.8</v>
      </c>
      <c r="X275" s="20">
        <f>+VLOOKUP(K275,Programación!$A:$F,6,FALSE)</f>
        <v>6.6</v>
      </c>
      <c r="Y275" s="20">
        <v>7.3</v>
      </c>
      <c r="Z275" s="20">
        <f>+VLOOKUP(K275,Seguimiento!$A:$C,3,FALSE)</f>
        <v>7.3</v>
      </c>
      <c r="AA275" s="23">
        <v>0</v>
      </c>
      <c r="AB275" s="22">
        <v>0</v>
      </c>
      <c r="AC275" s="20">
        <v>0</v>
      </c>
      <c r="AD275" s="20">
        <f>+VLOOKUP(K275,Seguimiento!$A:$J,5,FALSE)</f>
        <v>0</v>
      </c>
      <c r="AE275" s="24">
        <v>0</v>
      </c>
      <c r="AF275" s="22">
        <v>0</v>
      </c>
      <c r="AG275" s="20">
        <v>0</v>
      </c>
      <c r="AH275" s="20">
        <f>+VLOOKUP(K275,Seguimiento!$A:$J,6,FALSE)</f>
        <v>0</v>
      </c>
      <c r="AI275" s="23">
        <v>0</v>
      </c>
      <c r="AJ275" s="23">
        <v>0</v>
      </c>
      <c r="AK275" s="23">
        <v>0</v>
      </c>
      <c r="AL275" s="20" t="str">
        <f>+VLOOKUP(K275,Seguimiento!$A:$J,7,FALSE)</f>
        <v>Logro año 2020 Fuente DANE, cifras preliminares. Serán ajustados al cierre de bases de datos DANE, se espera para la segunda semana de diciembre de 2021.</v>
      </c>
      <c r="AM275" s="20">
        <f t="shared" si="4"/>
        <v>0</v>
      </c>
      <c r="AN275" s="22">
        <v>0</v>
      </c>
      <c r="AO275" s="22">
        <v>0</v>
      </c>
      <c r="AP275" s="22">
        <v>0</v>
      </c>
      <c r="AQ275" s="41">
        <f>+VLOOKUP(K275,Seguimiento!$A:$J,9,FALSE)</f>
        <v>0</v>
      </c>
      <c r="AR275" s="40">
        <f>+VLOOKUP(K275,Seguimiento!$A:$J,10,FALSE)</f>
        <v>1</v>
      </c>
      <c r="AS275" s="20">
        <v>7.3</v>
      </c>
      <c r="AT275" s="40">
        <f>+VLOOKUP(K275,Seguimiento!$A:$J,4,FALSE)</f>
        <v>7.3</v>
      </c>
      <c r="AU275" s="22">
        <v>0</v>
      </c>
      <c r="AV275" s="22">
        <v>0</v>
      </c>
    </row>
    <row r="276" spans="1:48" x14ac:dyDescent="0.2">
      <c r="A276" s="20">
        <v>3</v>
      </c>
      <c r="B276" s="20" t="s">
        <v>637</v>
      </c>
      <c r="C276" s="20">
        <v>1</v>
      </c>
      <c r="D276" s="20" t="s">
        <v>638</v>
      </c>
      <c r="E276" s="20" t="s">
        <v>639</v>
      </c>
      <c r="F276" s="20">
        <v>3</v>
      </c>
      <c r="G276" s="20" t="s">
        <v>649</v>
      </c>
      <c r="H276" s="20" t="s">
        <v>650</v>
      </c>
      <c r="I276" s="20">
        <v>5</v>
      </c>
      <c r="J276" s="20" t="s">
        <v>1961</v>
      </c>
      <c r="K276" s="20" t="s">
        <v>651</v>
      </c>
      <c r="L276" s="20" t="s">
        <v>652</v>
      </c>
      <c r="M276" s="20" t="s">
        <v>50</v>
      </c>
      <c r="N276" s="20">
        <v>76</v>
      </c>
      <c r="O276" s="20">
        <v>80</v>
      </c>
      <c r="P276" s="20" t="s">
        <v>644</v>
      </c>
      <c r="Q276" s="19">
        <f>+VLOOKUP(K276,Responsables!$A:$C,3,TRUE)</f>
        <v>721</v>
      </c>
      <c r="R276" s="19" t="str">
        <f>+VLOOKUP(K276,Responsables!$A:$C,2,TRUE)</f>
        <v>Secretaría de Salud</v>
      </c>
      <c r="S276" s="20" t="s">
        <v>51</v>
      </c>
      <c r="T276" s="20" t="s">
        <v>47</v>
      </c>
      <c r="U276" s="20">
        <f>+VLOOKUP(K276,Programación!$A:$F,3,FALSE)</f>
        <v>77</v>
      </c>
      <c r="V276" s="20">
        <f>+VLOOKUP(K276,Programación!$A:$F,4,FALSE)</f>
        <v>78</v>
      </c>
      <c r="W276" s="20">
        <f>+VLOOKUP(K276,Programación!$A:$F,5,FALSE)</f>
        <v>79</v>
      </c>
      <c r="X276" s="20">
        <f>+VLOOKUP(K276,Programación!$A:$F,6,FALSE)</f>
        <v>80</v>
      </c>
      <c r="Y276" s="20">
        <v>112</v>
      </c>
      <c r="Z276" s="20">
        <f>+VLOOKUP(K276,Seguimiento!$A:$C,3,FALSE)</f>
        <v>38</v>
      </c>
      <c r="AA276" s="23">
        <v>0</v>
      </c>
      <c r="AB276" s="22">
        <v>0</v>
      </c>
      <c r="AC276" s="20">
        <v>1.4</v>
      </c>
      <c r="AD276" s="20">
        <f>+VLOOKUP(K276,Seguimiento!$A:$J,5,FALSE)</f>
        <v>0.47499999999999998</v>
      </c>
      <c r="AE276" s="22">
        <v>0</v>
      </c>
      <c r="AF276" s="22">
        <v>0</v>
      </c>
      <c r="AG276" s="20">
        <v>1.4545454545454499</v>
      </c>
      <c r="AH276" s="20">
        <f>+VLOOKUP(K276,Seguimiento!$A:$J,6,FALSE)</f>
        <v>0.48717948700000002</v>
      </c>
      <c r="AI276" s="23">
        <v>0</v>
      </c>
      <c r="AJ276" s="23">
        <v>0</v>
      </c>
      <c r="AK276" s="23">
        <v>0</v>
      </c>
      <c r="AL276" s="20" t="str">
        <f>+VLOOKUP(K276,Seguimiento!$A:$J,7,FALSE)</f>
        <v>El 78% de establecimientos priorizados corresponde a 4434 establecimientos, correspondiente a : 1725 auditorias +477 muestreos de alimentos + 2132 especios libres de humo.                          En enero de realizaron 502 establecimientos y 502 espacios libres de humo, pero con el contrato que venia desde el año anterior. En febrero se realizaron 512 visitas y 512 espacios libres de humo, pero con el contrato que venía del año anterior , En marzo se ejecutaron 43 visitas y 43 espacios libres de humo, corresponden a 27 expendios de carne, 14 hogares geriatricos, 2 grandes superficies.  Abril: se realizaron 192 visitas, en las que se verifica espacios libres de humo, corresponden a 8 expendios de carne, 8 hogares geriatricos, 172 protocolos de seguridad. estas visitas son del contrato 2020, para 2021 no se ha realizado contrato.para 2021 no se ha realizado contrato.</v>
      </c>
      <c r="AM276" s="20">
        <f t="shared" si="4"/>
        <v>0.47499999999999998</v>
      </c>
      <c r="AN276" s="22">
        <v>7.6517255101927356E-4</v>
      </c>
      <c r="AO276" s="22">
        <v>0</v>
      </c>
      <c r="AP276" s="22">
        <v>0</v>
      </c>
      <c r="AQ276" s="41">
        <f>+VLOOKUP(K276,Seguimiento!$A:$J,9,FALSE)</f>
        <v>3.6345700000000003E-4</v>
      </c>
      <c r="AR276" s="40">
        <f>+VLOOKUP(K276,Seguimiento!$A:$J,10,FALSE)</f>
        <v>3</v>
      </c>
      <c r="AS276" s="20">
        <v>112</v>
      </c>
      <c r="AT276" s="40">
        <f>+VLOOKUP(K276,Seguimiento!$A:$J,4,FALSE)</f>
        <v>38</v>
      </c>
      <c r="AU276" s="22">
        <v>0</v>
      </c>
      <c r="AV276" s="22">
        <v>0</v>
      </c>
    </row>
    <row r="277" spans="1:48" x14ac:dyDescent="0.2">
      <c r="A277" s="20">
        <v>3</v>
      </c>
      <c r="B277" s="20" t="s">
        <v>637</v>
      </c>
      <c r="C277" s="20">
        <v>1</v>
      </c>
      <c r="D277" s="20" t="s">
        <v>638</v>
      </c>
      <c r="E277" s="20" t="s">
        <v>639</v>
      </c>
      <c r="F277" s="20">
        <v>3</v>
      </c>
      <c r="G277" s="20" t="s">
        <v>649</v>
      </c>
      <c r="H277" s="20" t="s">
        <v>650</v>
      </c>
      <c r="I277" s="20">
        <v>2</v>
      </c>
      <c r="J277" s="20" t="s">
        <v>1961</v>
      </c>
      <c r="K277" s="20" t="s">
        <v>657</v>
      </c>
      <c r="L277" s="20" t="s">
        <v>658</v>
      </c>
      <c r="M277" s="20" t="s">
        <v>50</v>
      </c>
      <c r="N277" s="20">
        <v>100</v>
      </c>
      <c r="O277" s="20">
        <v>95</v>
      </c>
      <c r="P277" s="20" t="s">
        <v>644</v>
      </c>
      <c r="Q277" s="19">
        <f>+VLOOKUP(K277,Responsables!$A:$C,3,TRUE)</f>
        <v>721</v>
      </c>
      <c r="R277" s="19" t="str">
        <f>+VLOOKUP(K277,Responsables!$A:$C,2,TRUE)</f>
        <v>Secretaría de Salud</v>
      </c>
      <c r="S277" s="20" t="s">
        <v>70</v>
      </c>
      <c r="T277" s="20" t="s">
        <v>47</v>
      </c>
      <c r="U277" s="20">
        <f>+VLOOKUP(K277,Programación!$A:$F,3,FALSE)</f>
        <v>95</v>
      </c>
      <c r="V277" s="20">
        <f>+VLOOKUP(K277,Programación!$A:$F,4,FALSE)</f>
        <v>95</v>
      </c>
      <c r="W277" s="20">
        <f>+VLOOKUP(K277,Programación!$A:$F,5,FALSE)</f>
        <v>95</v>
      </c>
      <c r="X277" s="20">
        <f>+VLOOKUP(K277,Programación!$A:$F,6,FALSE)</f>
        <v>95</v>
      </c>
      <c r="Y277" s="20">
        <v>90</v>
      </c>
      <c r="Z277" s="20">
        <f>+VLOOKUP(K277,Seguimiento!$A:$C,3,FALSE)</f>
        <v>95</v>
      </c>
      <c r="AA277" s="23">
        <v>0</v>
      </c>
      <c r="AB277" s="22">
        <v>0</v>
      </c>
      <c r="AC277" s="20">
        <v>0.23684210526315799</v>
      </c>
      <c r="AD277" s="20">
        <f>+VLOOKUP(K277,Seguimiento!$A:$J,5,FALSE)</f>
        <v>0.36184210500000002</v>
      </c>
      <c r="AE277" s="22">
        <v>0</v>
      </c>
      <c r="AF277" s="22">
        <v>0</v>
      </c>
      <c r="AG277" s="20">
        <v>0.94736842105263197</v>
      </c>
      <c r="AH277" s="20">
        <f>+VLOOKUP(K277,Seguimiento!$A:$J,6,FALSE)</f>
        <v>0.5</v>
      </c>
      <c r="AI277" s="23">
        <v>0</v>
      </c>
      <c r="AJ277" s="23">
        <v>0</v>
      </c>
      <c r="AK277" s="23">
        <v>0</v>
      </c>
      <c r="AL277" s="20" t="str">
        <f>+VLOOKUP(K277,Seguimiento!$A:$J,7,FALSE)</f>
        <v>Por lineamientos Nacionales se debe cumplir con el 100% de investigaciones epidemiológicas de eventos de interés en salud pública notificados. Sin embargo no se alcanza el 100% ya que muchos pacientes se rehusan a recibir las visitas domiciliarias o algunos reportan datos de teléfono o direcciones erradas.</v>
      </c>
      <c r="AM277" s="20">
        <f t="shared" si="4"/>
        <v>0.36184210500000002</v>
      </c>
      <c r="AN277" s="22">
        <v>6.3898108743048467E-4</v>
      </c>
      <c r="AO277" s="22">
        <v>0</v>
      </c>
      <c r="AP277" s="22">
        <v>0</v>
      </c>
      <c r="AQ277" s="41">
        <f>+VLOOKUP(K277,Seguimiento!$A:$J,9,FALSE)</f>
        <v>1.9127400000000001E-4</v>
      </c>
      <c r="AR277" s="40">
        <f>+VLOOKUP(K277,Seguimiento!$A:$J,10,FALSE)</f>
        <v>3</v>
      </c>
      <c r="AS277" s="20">
        <v>90</v>
      </c>
      <c r="AT277" s="40">
        <f>+VLOOKUP(K277,Seguimiento!$A:$J,4,FALSE)</f>
        <v>95</v>
      </c>
      <c r="AU277" s="22">
        <v>0</v>
      </c>
      <c r="AV277" s="22">
        <v>0</v>
      </c>
    </row>
    <row r="278" spans="1:48" x14ac:dyDescent="0.2">
      <c r="A278" s="20">
        <v>3</v>
      </c>
      <c r="B278" s="20" t="s">
        <v>637</v>
      </c>
      <c r="C278" s="20">
        <v>1</v>
      </c>
      <c r="D278" s="20" t="s">
        <v>638</v>
      </c>
      <c r="E278" s="20" t="s">
        <v>639</v>
      </c>
      <c r="F278" s="20">
        <v>3</v>
      </c>
      <c r="G278" s="20" t="s">
        <v>649</v>
      </c>
      <c r="H278" s="20" t="s">
        <v>650</v>
      </c>
      <c r="I278" s="20">
        <v>1</v>
      </c>
      <c r="J278" s="20" t="s">
        <v>1961</v>
      </c>
      <c r="K278" s="20" t="s">
        <v>675</v>
      </c>
      <c r="L278" s="20" t="s">
        <v>676</v>
      </c>
      <c r="M278" s="20" t="s">
        <v>50</v>
      </c>
      <c r="N278" s="20">
        <v>100</v>
      </c>
      <c r="O278" s="20">
        <v>100</v>
      </c>
      <c r="P278" s="20" t="s">
        <v>644</v>
      </c>
      <c r="Q278" s="19">
        <f>+VLOOKUP(K278,Responsables!$A:$C,3,TRUE)</f>
        <v>721</v>
      </c>
      <c r="R278" s="19" t="str">
        <f>+VLOOKUP(K278,Responsables!$A:$C,2,TRUE)</f>
        <v>Secretaría de Salud</v>
      </c>
      <c r="S278" s="20" t="s">
        <v>70</v>
      </c>
      <c r="T278" s="20" t="s">
        <v>47</v>
      </c>
      <c r="U278" s="20">
        <f>+VLOOKUP(K278,Programación!$A:$F,3,FALSE)</f>
        <v>100</v>
      </c>
      <c r="V278" s="20">
        <f>+VLOOKUP(K278,Programación!$A:$F,4,FALSE)</f>
        <v>100</v>
      </c>
      <c r="W278" s="20">
        <f>+VLOOKUP(K278,Programación!$A:$F,5,FALSE)</f>
        <v>100</v>
      </c>
      <c r="X278" s="20">
        <f>+VLOOKUP(K278,Programación!$A:$F,6,FALSE)</f>
        <v>100</v>
      </c>
      <c r="Y278" s="20">
        <v>100</v>
      </c>
      <c r="Z278" s="20">
        <f>+VLOOKUP(K278,Seguimiento!$A:$C,3,FALSE)</f>
        <v>100</v>
      </c>
      <c r="AA278" s="23">
        <v>0</v>
      </c>
      <c r="AB278" s="22">
        <v>0</v>
      </c>
      <c r="AC278" s="20">
        <v>0.25</v>
      </c>
      <c r="AD278" s="20">
        <f>+VLOOKUP(K278,Seguimiento!$A:$J,5,FALSE)</f>
        <v>0.375</v>
      </c>
      <c r="AE278" s="22">
        <v>0</v>
      </c>
      <c r="AF278" s="22">
        <v>0</v>
      </c>
      <c r="AG278" s="20">
        <v>1</v>
      </c>
      <c r="AH278" s="20">
        <f>+VLOOKUP(K278,Seguimiento!$A:$J,6,FALSE)</f>
        <v>0.5</v>
      </c>
      <c r="AI278" s="23">
        <v>0</v>
      </c>
      <c r="AJ278" s="23">
        <v>0</v>
      </c>
      <c r="AK278" s="23">
        <v>0</v>
      </c>
      <c r="AL278" s="20" t="str">
        <f>+VLOOKUP(K278,Seguimiento!$A:$J,7,FALSE)</f>
        <v>se realizan visitas a las 102 ips programadas inicialmente con el recurso disponible</v>
      </c>
      <c r="AM278" s="20">
        <f t="shared" si="4"/>
        <v>0.375</v>
      </c>
      <c r="AN278" s="22">
        <v>6.7983587509300376E-4</v>
      </c>
      <c r="AO278" s="22">
        <v>0</v>
      </c>
      <c r="AP278" s="22">
        <v>0</v>
      </c>
      <c r="AQ278" s="41">
        <f>+VLOOKUP(K278,Seguimiento!$A:$J,9,FALSE)</f>
        <v>1.7038399999999999E-4</v>
      </c>
      <c r="AR278" s="40">
        <f>+VLOOKUP(K278,Seguimiento!$A:$J,10,FALSE)</f>
        <v>3</v>
      </c>
      <c r="AS278" s="20">
        <v>100</v>
      </c>
      <c r="AT278" s="40">
        <f>+VLOOKUP(K278,Seguimiento!$A:$J,4,FALSE)</f>
        <v>100</v>
      </c>
      <c r="AU278" s="22">
        <v>0</v>
      </c>
      <c r="AV278" s="22">
        <v>0</v>
      </c>
    </row>
    <row r="279" spans="1:48" x14ac:dyDescent="0.2">
      <c r="A279" s="20">
        <v>3</v>
      </c>
      <c r="B279" s="20" t="s">
        <v>637</v>
      </c>
      <c r="C279" s="20">
        <v>1</v>
      </c>
      <c r="D279" s="20" t="s">
        <v>638</v>
      </c>
      <c r="E279" s="20" t="s">
        <v>639</v>
      </c>
      <c r="F279" s="20"/>
      <c r="G279" s="20"/>
      <c r="H279" s="20"/>
      <c r="I279" s="20">
        <v>12</v>
      </c>
      <c r="J279" s="20" t="s">
        <v>1960</v>
      </c>
      <c r="K279" s="20" t="s">
        <v>732</v>
      </c>
      <c r="L279" s="20" t="s">
        <v>733</v>
      </c>
      <c r="M279" s="20" t="s">
        <v>734</v>
      </c>
      <c r="N279" s="20">
        <v>1.4</v>
      </c>
      <c r="O279" s="20">
        <v>0.7</v>
      </c>
      <c r="P279" s="20" t="s">
        <v>644</v>
      </c>
      <c r="Q279" s="19">
        <f>+VLOOKUP(K279,Responsables!$A:$C,3,TRUE)</f>
        <v>721</v>
      </c>
      <c r="R279" s="19" t="str">
        <f>+VLOOKUP(K279,Responsables!$A:$C,2,TRUE)</f>
        <v>Secretaría de Salud</v>
      </c>
      <c r="S279" s="20" t="s">
        <v>51</v>
      </c>
      <c r="T279" s="20" t="s">
        <v>356</v>
      </c>
      <c r="U279" s="20">
        <f>+VLOOKUP(K279,Programación!$A:$F,3,FALSE)</f>
        <v>0.7</v>
      </c>
      <c r="V279" s="20">
        <f>+VLOOKUP(K279,Programación!$A:$F,4,FALSE)</f>
        <v>0.7</v>
      </c>
      <c r="W279" s="20">
        <f>+VLOOKUP(K279,Programación!$A:$F,5,FALSE)</f>
        <v>0.7</v>
      </c>
      <c r="X279" s="20">
        <f>+VLOOKUP(K279,Programación!$A:$F,6,FALSE)</f>
        <v>0.7</v>
      </c>
      <c r="Y279" s="20">
        <v>-2</v>
      </c>
      <c r="Z279" s="20">
        <f>+VLOOKUP(K279,Seguimiento!$A:$C,3,FALSE)</f>
        <v>1.3</v>
      </c>
      <c r="AA279" s="23">
        <v>0</v>
      </c>
      <c r="AB279" s="22">
        <v>0</v>
      </c>
      <c r="AC279" s="20">
        <v>0</v>
      </c>
      <c r="AD279" s="20">
        <f>+VLOOKUP(K279,Seguimiento!$A:$J,5,FALSE)</f>
        <v>0.14285714299999999</v>
      </c>
      <c r="AE279" s="24">
        <v>0</v>
      </c>
      <c r="AF279" s="22">
        <v>0</v>
      </c>
      <c r="AG279" s="20">
        <v>-2</v>
      </c>
      <c r="AH279" s="20">
        <f>+VLOOKUP(K279,Seguimiento!$A:$J,6,FALSE)</f>
        <v>0</v>
      </c>
      <c r="AI279" s="23">
        <v>0</v>
      </c>
      <c r="AJ279" s="23">
        <v>0</v>
      </c>
      <c r="AK279" s="23">
        <v>0</v>
      </c>
      <c r="AL279" s="20" t="str">
        <f>+VLOOKUP(K279,Seguimiento!$A:$J,7,FALSE)</f>
        <v>Logro año 2020 Fuente DANE, cifras preliminares. Serán ajustados al cierre de bases de datos DANE, se espera para la segunda semana de diciembre de 2021.</v>
      </c>
      <c r="AM279" s="20">
        <f t="shared" si="4"/>
        <v>0.14285714299999999</v>
      </c>
      <c r="AN279" s="22">
        <v>0</v>
      </c>
      <c r="AO279" s="22">
        <v>0</v>
      </c>
      <c r="AP279" s="22">
        <v>0</v>
      </c>
      <c r="AQ279" s="41">
        <f>+VLOOKUP(K279,Seguimiento!$A:$J,9,FALSE)</f>
        <v>0</v>
      </c>
      <c r="AR279" s="40">
        <f>+VLOOKUP(K279,Seguimiento!$A:$J,10,FALSE)</f>
        <v>1</v>
      </c>
      <c r="AS279" s="20">
        <v>-2</v>
      </c>
      <c r="AT279" s="40">
        <f>+VLOOKUP(K279,Seguimiento!$A:$J,4,FALSE)</f>
        <v>1.3</v>
      </c>
      <c r="AU279" s="22">
        <v>0</v>
      </c>
      <c r="AV279" s="22">
        <v>0</v>
      </c>
    </row>
    <row r="280" spans="1:48" x14ac:dyDescent="0.2">
      <c r="A280" s="20">
        <v>3</v>
      </c>
      <c r="B280" s="20" t="s">
        <v>637</v>
      </c>
      <c r="C280" s="20">
        <v>1</v>
      </c>
      <c r="D280" s="20" t="s">
        <v>638</v>
      </c>
      <c r="E280" s="20" t="s">
        <v>639</v>
      </c>
      <c r="F280" s="20">
        <v>1</v>
      </c>
      <c r="G280" s="20" t="s">
        <v>667</v>
      </c>
      <c r="H280" s="20" t="s">
        <v>668</v>
      </c>
      <c r="I280" s="20">
        <v>4</v>
      </c>
      <c r="J280" s="20" t="s">
        <v>1961</v>
      </c>
      <c r="K280" s="20" t="s">
        <v>673</v>
      </c>
      <c r="L280" s="20" t="s">
        <v>674</v>
      </c>
      <c r="M280" s="20" t="s">
        <v>50</v>
      </c>
      <c r="N280" s="20">
        <v>-1</v>
      </c>
      <c r="O280" s="20">
        <v>50</v>
      </c>
      <c r="P280" s="20" t="s">
        <v>644</v>
      </c>
      <c r="Q280" s="19">
        <f>+VLOOKUP(K280,Responsables!$A:$C,3,TRUE)</f>
        <v>721</v>
      </c>
      <c r="R280" s="19" t="str">
        <f>+VLOOKUP(K280,Responsables!$A:$C,2,TRUE)</f>
        <v>Secretaría de Salud</v>
      </c>
      <c r="S280" s="20" t="s">
        <v>51</v>
      </c>
      <c r="T280" s="20" t="s">
        <v>47</v>
      </c>
      <c r="U280" s="20">
        <f>+VLOOKUP(K280,Programación!$A:$F,3,FALSE)</f>
        <v>20</v>
      </c>
      <c r="V280" s="20">
        <f>+VLOOKUP(K280,Programación!$A:$F,4,FALSE)</f>
        <v>30</v>
      </c>
      <c r="W280" s="20">
        <f>+VLOOKUP(K280,Programación!$A:$F,5,FALSE)</f>
        <v>40</v>
      </c>
      <c r="X280" s="20">
        <f>+VLOOKUP(K280,Programación!$A:$F,6,FALSE)</f>
        <v>50</v>
      </c>
      <c r="Y280" s="20">
        <v>20</v>
      </c>
      <c r="Z280" s="20">
        <f>+VLOOKUP(K280,Seguimiento!$A:$C,3,FALSE)</f>
        <v>23.8</v>
      </c>
      <c r="AA280" s="23">
        <v>0</v>
      </c>
      <c r="AB280" s="22">
        <v>0</v>
      </c>
      <c r="AC280" s="20">
        <v>0.4</v>
      </c>
      <c r="AD280" s="20">
        <f>+VLOOKUP(K280,Seguimiento!$A:$J,5,FALSE)</f>
        <v>0.47599999999999998</v>
      </c>
      <c r="AE280" s="22">
        <v>0</v>
      </c>
      <c r="AF280" s="22">
        <v>0</v>
      </c>
      <c r="AG280" s="20">
        <v>1</v>
      </c>
      <c r="AH280" s="20">
        <f>+VLOOKUP(K280,Seguimiento!$A:$J,6,FALSE)</f>
        <v>0.79333333299999997</v>
      </c>
      <c r="AI280" s="23">
        <v>0</v>
      </c>
      <c r="AJ280" s="23">
        <v>0</v>
      </c>
      <c r="AK280" s="23">
        <v>0</v>
      </c>
      <c r="AL280" s="20" t="str">
        <f>+VLOOKUP(K280,Seguimiento!$A:$J,7,FALSE)</f>
        <v>Esta pendiente la aprobacion del plan estrategico en la mesa municipal de salud mental</v>
      </c>
      <c r="AM280" s="20">
        <f t="shared" si="4"/>
        <v>0.47599999999999998</v>
      </c>
      <c r="AN280" s="22">
        <v>2.7634762578315959E-3</v>
      </c>
      <c r="AO280" s="22">
        <v>0</v>
      </c>
      <c r="AP280" s="22">
        <v>0</v>
      </c>
      <c r="AQ280" s="41">
        <f>+VLOOKUP(K280,Seguimiento!$A:$J,9,FALSE)</f>
        <v>1.1053910000000001E-3</v>
      </c>
      <c r="AR280" s="40">
        <f>+VLOOKUP(K280,Seguimiento!$A:$J,10,FALSE)</f>
        <v>3</v>
      </c>
      <c r="AS280" s="20">
        <v>20</v>
      </c>
      <c r="AT280" s="40">
        <f>+VLOOKUP(K280,Seguimiento!$A:$J,4,FALSE)</f>
        <v>23.8</v>
      </c>
      <c r="AU280" s="22">
        <v>0</v>
      </c>
      <c r="AV280" s="22">
        <v>0</v>
      </c>
    </row>
    <row r="281" spans="1:48" x14ac:dyDescent="0.2">
      <c r="A281" s="20">
        <v>3</v>
      </c>
      <c r="B281" s="20" t="s">
        <v>637</v>
      </c>
      <c r="C281" s="20">
        <v>1</v>
      </c>
      <c r="D281" s="20" t="s">
        <v>638</v>
      </c>
      <c r="E281" s="20" t="s">
        <v>639</v>
      </c>
      <c r="F281" s="20"/>
      <c r="G281" s="20"/>
      <c r="H281" s="20"/>
      <c r="I281" s="20">
        <v>13</v>
      </c>
      <c r="J281" s="20" t="s">
        <v>1960</v>
      </c>
      <c r="K281" s="20" t="s">
        <v>738</v>
      </c>
      <c r="L281" s="20" t="s">
        <v>739</v>
      </c>
      <c r="M281" s="20" t="s">
        <v>50</v>
      </c>
      <c r="N281" s="20">
        <v>85</v>
      </c>
      <c r="O281" s="20">
        <v>90</v>
      </c>
      <c r="P281" s="20" t="s">
        <v>644</v>
      </c>
      <c r="Q281" s="19">
        <f>+VLOOKUP(K281,Responsables!$A:$C,3,TRUE)</f>
        <v>721</v>
      </c>
      <c r="R281" s="19" t="str">
        <f>+VLOOKUP(K281,Responsables!$A:$C,2,TRUE)</f>
        <v>Secretaría de Salud</v>
      </c>
      <c r="S281" s="20" t="s">
        <v>51</v>
      </c>
      <c r="T281" s="20" t="s">
        <v>47</v>
      </c>
      <c r="U281" s="20">
        <f>+VLOOKUP(K281,Programación!$A:$F,3,FALSE)</f>
        <v>86</v>
      </c>
      <c r="V281" s="20">
        <f>+VLOOKUP(K281,Programación!$A:$F,4,FALSE)</f>
        <v>87</v>
      </c>
      <c r="W281" s="20">
        <f>+VLOOKUP(K281,Programación!$A:$F,5,FALSE)</f>
        <v>88</v>
      </c>
      <c r="X281" s="20">
        <f>+VLOOKUP(K281,Programación!$A:$F,6,FALSE)</f>
        <v>90</v>
      </c>
      <c r="Y281" s="20">
        <v>-2</v>
      </c>
      <c r="Z281" s="20">
        <f>+VLOOKUP(K281,Seguimiento!$A:$C,3,FALSE)</f>
        <v>84</v>
      </c>
      <c r="AA281" s="23">
        <v>0</v>
      </c>
      <c r="AB281" s="22">
        <v>0</v>
      </c>
      <c r="AC281" s="20">
        <v>0</v>
      </c>
      <c r="AD281" s="20">
        <f>+VLOOKUP(K281,Seguimiento!$A:$J,5,FALSE)</f>
        <v>0.93333333299999999</v>
      </c>
      <c r="AE281" s="24">
        <v>0</v>
      </c>
      <c r="AF281" s="22">
        <v>0</v>
      </c>
      <c r="AG281" s="20">
        <v>-2</v>
      </c>
      <c r="AH281" s="20">
        <f>+VLOOKUP(K281,Seguimiento!$A:$J,6,FALSE)</f>
        <v>0.96551724100000003</v>
      </c>
      <c r="AI281" s="23">
        <v>0</v>
      </c>
      <c r="AJ281" s="23">
        <v>0</v>
      </c>
      <c r="AK281" s="23">
        <v>0</v>
      </c>
      <c r="AL281" s="20" t="str">
        <f>+VLOOKUP(K281,Seguimiento!$A:$J,7,FALSE)</f>
        <v>Logro año 2020 Fuente DANE, cifras preliminares. Indicador "No disponible" dado que su periodicidad es anual debido a que para su cálculo se debe contar tanto con la morbilidad como la mortalidad del evento y está última es generada por DANE en forma anual.</v>
      </c>
      <c r="AM281" s="20">
        <f t="shared" si="4"/>
        <v>0.93333333299999999</v>
      </c>
      <c r="AN281" s="22">
        <v>0</v>
      </c>
      <c r="AO281" s="22">
        <v>0</v>
      </c>
      <c r="AP281" s="22">
        <v>0</v>
      </c>
      <c r="AQ281" s="41">
        <f>+VLOOKUP(K281,Seguimiento!$A:$J,9,FALSE)</f>
        <v>0</v>
      </c>
      <c r="AR281" s="40">
        <f>+VLOOKUP(K281,Seguimiento!$A:$J,10,FALSE)</f>
        <v>3</v>
      </c>
      <c r="AS281" s="20">
        <v>-2</v>
      </c>
      <c r="AT281" s="40">
        <f>+VLOOKUP(K281,Seguimiento!$A:$J,4,FALSE)</f>
        <v>84</v>
      </c>
      <c r="AU281" s="22">
        <v>0</v>
      </c>
      <c r="AV281" s="22">
        <v>0</v>
      </c>
    </row>
    <row r="282" spans="1:48" x14ac:dyDescent="0.2">
      <c r="A282" s="20">
        <v>3</v>
      </c>
      <c r="B282" s="20" t="s">
        <v>637</v>
      </c>
      <c r="C282" s="20">
        <v>1</v>
      </c>
      <c r="D282" s="20" t="s">
        <v>638</v>
      </c>
      <c r="E282" s="20" t="s">
        <v>639</v>
      </c>
      <c r="F282" s="20"/>
      <c r="G282" s="20"/>
      <c r="H282" s="20"/>
      <c r="I282" s="20">
        <v>2</v>
      </c>
      <c r="J282" s="20" t="s">
        <v>1960</v>
      </c>
      <c r="K282" s="20" t="s">
        <v>640</v>
      </c>
      <c r="L282" s="20" t="s">
        <v>737</v>
      </c>
      <c r="M282" s="20" t="s">
        <v>718</v>
      </c>
      <c r="N282" s="20">
        <v>14.3</v>
      </c>
      <c r="O282" s="20">
        <v>13.9</v>
      </c>
      <c r="P282" s="20" t="s">
        <v>644</v>
      </c>
      <c r="Q282" s="19">
        <f>+VLOOKUP(K282,Responsables!$A:$C,3,TRUE)</f>
        <v>721</v>
      </c>
      <c r="R282" s="19" t="str">
        <f>+VLOOKUP(K282,Responsables!$A:$C,2,TRUE)</f>
        <v>Secretaría de Salud</v>
      </c>
      <c r="S282" s="20" t="s">
        <v>51</v>
      </c>
      <c r="T282" s="20" t="s">
        <v>356</v>
      </c>
      <c r="U282" s="20">
        <f>+VLOOKUP(K282,Programación!$A:$F,3,FALSE)</f>
        <v>14.2</v>
      </c>
      <c r="V282" s="20">
        <f>+VLOOKUP(K282,Programación!$A:$F,4,FALSE)</f>
        <v>14.1</v>
      </c>
      <c r="W282" s="20">
        <f>+VLOOKUP(K282,Programación!$A:$F,5,FALSE)</f>
        <v>14</v>
      </c>
      <c r="X282" s="20">
        <f>+VLOOKUP(K282,Programación!$A:$F,6,FALSE)</f>
        <v>13.9</v>
      </c>
      <c r="Y282" s="20">
        <v>-2</v>
      </c>
      <c r="Z282" s="20">
        <f>+VLOOKUP(K282,Seguimiento!$A:$C,3,FALSE)</f>
        <v>13.3</v>
      </c>
      <c r="AA282" s="23">
        <v>0</v>
      </c>
      <c r="AB282" s="22">
        <v>0</v>
      </c>
      <c r="AC282" s="20">
        <v>0</v>
      </c>
      <c r="AD282" s="20">
        <f>+VLOOKUP(K282,Seguimiento!$A:$J,5,FALSE)</f>
        <v>2.5</v>
      </c>
      <c r="AE282" s="24">
        <v>0</v>
      </c>
      <c r="AF282" s="22">
        <v>0</v>
      </c>
      <c r="AG282" s="20">
        <v>-2</v>
      </c>
      <c r="AH282" s="20">
        <f>+VLOOKUP(K282,Seguimiento!$A:$J,6,FALSE)</f>
        <v>9</v>
      </c>
      <c r="AI282" s="23">
        <v>0</v>
      </c>
      <c r="AJ282" s="23">
        <v>0</v>
      </c>
      <c r="AK282" s="23">
        <v>0</v>
      </c>
      <c r="AL282" s="20" t="str">
        <f>+VLOOKUP(K282,Seguimiento!$A:$J,7,FALSE)</f>
        <v>Logro año 2020 Fuente DANE, cifras preliminares. Serán ajustados al cierre de bases de datos DANE, se espera para la segunda semana de diciembre de 2021.</v>
      </c>
      <c r="AM282" s="20">
        <f t="shared" si="4"/>
        <v>2.5</v>
      </c>
      <c r="AN282" s="22">
        <v>0</v>
      </c>
      <c r="AO282" s="22">
        <v>0</v>
      </c>
      <c r="AP282" s="22">
        <v>0</v>
      </c>
      <c r="AQ282" s="41">
        <f>+VLOOKUP(K282,Seguimiento!$A:$J,9,FALSE)</f>
        <v>0</v>
      </c>
      <c r="AR282" s="40">
        <f>+VLOOKUP(K282,Seguimiento!$A:$J,10,FALSE)</f>
        <v>3</v>
      </c>
      <c r="AS282" s="20">
        <v>-2</v>
      </c>
      <c r="AT282" s="40">
        <f>+VLOOKUP(K282,Seguimiento!$A:$J,4,FALSE)</f>
        <v>13.3</v>
      </c>
      <c r="AU282" s="22">
        <v>0</v>
      </c>
      <c r="AV282" s="22">
        <v>0</v>
      </c>
    </row>
    <row r="283" spans="1:48" x14ac:dyDescent="0.2">
      <c r="A283" s="20">
        <v>3</v>
      </c>
      <c r="B283" s="20" t="s">
        <v>637</v>
      </c>
      <c r="C283" s="20">
        <v>1</v>
      </c>
      <c r="D283" s="20" t="s">
        <v>638</v>
      </c>
      <c r="E283" s="20" t="s">
        <v>639</v>
      </c>
      <c r="F283" s="20"/>
      <c r="G283" s="20"/>
      <c r="H283" s="20"/>
      <c r="I283" s="20">
        <v>10</v>
      </c>
      <c r="J283" s="20" t="s">
        <v>1960</v>
      </c>
      <c r="K283" s="20" t="s">
        <v>727</v>
      </c>
      <c r="L283" s="20" t="s">
        <v>728</v>
      </c>
      <c r="M283" s="20" t="s">
        <v>729</v>
      </c>
      <c r="N283" s="20">
        <v>1.3</v>
      </c>
      <c r="O283" s="20">
        <v>1.25</v>
      </c>
      <c r="P283" s="20" t="s">
        <v>644</v>
      </c>
      <c r="Q283" s="19">
        <f>+VLOOKUP(K283,Responsables!$A:$C,3,TRUE)</f>
        <v>721</v>
      </c>
      <c r="R283" s="19" t="str">
        <f>+VLOOKUP(K283,Responsables!$A:$C,2,TRUE)</f>
        <v>Secretaría de Salud</v>
      </c>
      <c r="S283" s="20" t="s">
        <v>51</v>
      </c>
      <c r="T283" s="20" t="s">
        <v>356</v>
      </c>
      <c r="U283" s="20">
        <f>+VLOOKUP(K283,Programación!$A:$F,3,FALSE)</f>
        <v>1.3</v>
      </c>
      <c r="V283" s="20">
        <f>+VLOOKUP(K283,Programación!$A:$F,4,FALSE)</f>
        <v>1.27</v>
      </c>
      <c r="W283" s="20">
        <f>+VLOOKUP(K283,Programación!$A:$F,5,FALSE)</f>
        <v>1.26</v>
      </c>
      <c r="X283" s="20">
        <f>+VLOOKUP(K283,Programación!$A:$F,6,FALSE)</f>
        <v>1.25</v>
      </c>
      <c r="Y283" s="20">
        <v>-2</v>
      </c>
      <c r="Z283" s="20">
        <f>+VLOOKUP(K283,Seguimiento!$A:$C,3,FALSE)</f>
        <v>1.1000000000000001</v>
      </c>
      <c r="AA283" s="23">
        <v>0</v>
      </c>
      <c r="AB283" s="22">
        <v>0</v>
      </c>
      <c r="AC283" s="20">
        <v>0</v>
      </c>
      <c r="AD283" s="20">
        <f>+VLOOKUP(K283,Seguimiento!$A:$J,5,FALSE)</f>
        <v>4</v>
      </c>
      <c r="AE283" s="24">
        <v>0</v>
      </c>
      <c r="AF283" s="22">
        <v>0</v>
      </c>
      <c r="AG283" s="20">
        <v>-2</v>
      </c>
      <c r="AH283" s="20">
        <f>+VLOOKUP(K283,Seguimiento!$A:$J,6,FALSE)</f>
        <v>6.6666666670000003</v>
      </c>
      <c r="AI283" s="23">
        <v>0</v>
      </c>
      <c r="AJ283" s="23">
        <v>0</v>
      </c>
      <c r="AK283" s="23">
        <v>0</v>
      </c>
      <c r="AL283" s="20" t="str">
        <f>+VLOOKUP(K283,Seguimiento!$A:$J,7,FALSE)</f>
        <v>Logro año 2020 Fuente DANE, cifras preliminares. Serán ajustados al cierre de bases de datos DANE, se espera para la segunda semana de diciembre de 2021.</v>
      </c>
      <c r="AM283" s="20">
        <f t="shared" si="4"/>
        <v>4</v>
      </c>
      <c r="AN283" s="22">
        <v>0</v>
      </c>
      <c r="AO283" s="22">
        <v>0</v>
      </c>
      <c r="AP283" s="22">
        <v>0</v>
      </c>
      <c r="AQ283" s="41">
        <f>+VLOOKUP(K283,Seguimiento!$A:$J,9,FALSE)</f>
        <v>0</v>
      </c>
      <c r="AR283" s="40">
        <f>+VLOOKUP(K283,Seguimiento!$A:$J,10,FALSE)</f>
        <v>3</v>
      </c>
      <c r="AS283" s="20">
        <v>-2</v>
      </c>
      <c r="AT283" s="40">
        <f>+VLOOKUP(K283,Seguimiento!$A:$J,4,FALSE)</f>
        <v>1.1000000000000001</v>
      </c>
      <c r="AU283" s="22">
        <v>0</v>
      </c>
      <c r="AV283" s="22">
        <v>0</v>
      </c>
    </row>
    <row r="284" spans="1:48" x14ac:dyDescent="0.2">
      <c r="A284" s="20">
        <v>3</v>
      </c>
      <c r="B284" s="20" t="s">
        <v>637</v>
      </c>
      <c r="C284" s="20">
        <v>1</v>
      </c>
      <c r="D284" s="20" t="s">
        <v>638</v>
      </c>
      <c r="E284" s="20" t="s">
        <v>639</v>
      </c>
      <c r="F284" s="20"/>
      <c r="G284" s="20"/>
      <c r="H284" s="20"/>
      <c r="I284" s="20">
        <v>8</v>
      </c>
      <c r="J284" s="20" t="s">
        <v>1960</v>
      </c>
      <c r="K284" s="20" t="s">
        <v>721</v>
      </c>
      <c r="L284" s="20" t="s">
        <v>722</v>
      </c>
      <c r="M284" s="20" t="s">
        <v>723</v>
      </c>
      <c r="N284" s="20">
        <v>17</v>
      </c>
      <c r="O284" s="20">
        <v>16.5</v>
      </c>
      <c r="P284" s="20" t="s">
        <v>644</v>
      </c>
      <c r="Q284" s="19">
        <f>+VLOOKUP(K284,Responsables!$A:$C,3,TRUE)</f>
        <v>721</v>
      </c>
      <c r="R284" s="19" t="str">
        <f>+VLOOKUP(K284,Responsables!$A:$C,2,TRUE)</f>
        <v>Secretaría de Salud</v>
      </c>
      <c r="S284" s="20" t="s">
        <v>51</v>
      </c>
      <c r="T284" s="20" t="s">
        <v>356</v>
      </c>
      <c r="U284" s="20">
        <f>+VLOOKUP(K284,Programación!$A:$F,3,FALSE)</f>
        <v>17</v>
      </c>
      <c r="V284" s="20">
        <f>+VLOOKUP(K284,Programación!$A:$F,4,FALSE)</f>
        <v>16.8</v>
      </c>
      <c r="W284" s="20">
        <f>+VLOOKUP(K284,Programación!$A:$F,5,FALSE)</f>
        <v>16.600000000000001</v>
      </c>
      <c r="X284" s="20">
        <f>+VLOOKUP(K284,Programación!$A:$F,6,FALSE)</f>
        <v>16.5</v>
      </c>
      <c r="Y284" s="20">
        <v>-2</v>
      </c>
      <c r="Z284" s="20">
        <f>+VLOOKUP(K284,Seguimiento!$A:$C,3,FALSE)</f>
        <v>15.6</v>
      </c>
      <c r="AA284" s="23">
        <v>0</v>
      </c>
      <c r="AB284" s="22">
        <v>0</v>
      </c>
      <c r="AC284" s="20">
        <v>0</v>
      </c>
      <c r="AD284" s="20">
        <f>+VLOOKUP(K284,Seguimiento!$A:$J,5,FALSE)</f>
        <v>2.8</v>
      </c>
      <c r="AE284" s="24">
        <v>0</v>
      </c>
      <c r="AF284" s="22">
        <v>0</v>
      </c>
      <c r="AG284" s="20">
        <v>-2</v>
      </c>
      <c r="AH284" s="20">
        <f>+VLOOKUP(K284,Seguimiento!$A:$J,6,FALSE)</f>
        <v>7</v>
      </c>
      <c r="AI284" s="23">
        <v>0</v>
      </c>
      <c r="AJ284" s="23">
        <v>0</v>
      </c>
      <c r="AK284" s="23">
        <v>0</v>
      </c>
      <c r="AL284" s="20" t="str">
        <f>+VLOOKUP(K284,Seguimiento!$A:$J,7,FALSE)</f>
        <v>Logro año 2020 Cifras preliminares. Fuente: Vigilancia Epidemiológica - NACER</v>
      </c>
      <c r="AM284" s="20">
        <f t="shared" si="4"/>
        <v>2.8</v>
      </c>
      <c r="AN284" s="22">
        <v>0</v>
      </c>
      <c r="AO284" s="22">
        <v>0</v>
      </c>
      <c r="AP284" s="22">
        <v>0</v>
      </c>
      <c r="AQ284" s="41">
        <f>+VLOOKUP(K284,Seguimiento!$A:$J,9,FALSE)</f>
        <v>0</v>
      </c>
      <c r="AR284" s="40">
        <f>+VLOOKUP(K284,Seguimiento!$A:$J,10,FALSE)</f>
        <v>3</v>
      </c>
      <c r="AS284" s="20">
        <v>-2</v>
      </c>
      <c r="AT284" s="40">
        <f>+VLOOKUP(K284,Seguimiento!$A:$J,4,FALSE)</f>
        <v>15.6</v>
      </c>
      <c r="AU284" s="22">
        <v>0</v>
      </c>
      <c r="AV284" s="22">
        <v>0</v>
      </c>
    </row>
    <row r="285" spans="1:48" x14ac:dyDescent="0.2">
      <c r="A285" s="20">
        <v>3</v>
      </c>
      <c r="B285" s="20" t="s">
        <v>637</v>
      </c>
      <c r="C285" s="20">
        <v>1</v>
      </c>
      <c r="D285" s="20" t="s">
        <v>638</v>
      </c>
      <c r="E285" s="20" t="s">
        <v>639</v>
      </c>
      <c r="F285" s="20"/>
      <c r="G285" s="20"/>
      <c r="H285" s="20"/>
      <c r="I285" s="20">
        <v>9</v>
      </c>
      <c r="J285" s="20" t="s">
        <v>1960</v>
      </c>
      <c r="K285" s="20" t="s">
        <v>724</v>
      </c>
      <c r="L285" s="20" t="s">
        <v>725</v>
      </c>
      <c r="M285" s="20" t="s">
        <v>726</v>
      </c>
      <c r="N285" s="20">
        <v>6.9</v>
      </c>
      <c r="O285" s="20">
        <v>6.8</v>
      </c>
      <c r="P285" s="20" t="s">
        <v>644</v>
      </c>
      <c r="Q285" s="19">
        <f>+VLOOKUP(K285,Responsables!$A:$C,3,TRUE)</f>
        <v>721</v>
      </c>
      <c r="R285" s="19" t="str">
        <f>+VLOOKUP(K285,Responsables!$A:$C,2,TRUE)</f>
        <v>Secretaría de Salud</v>
      </c>
      <c r="S285" s="20" t="s">
        <v>51</v>
      </c>
      <c r="T285" s="20" t="s">
        <v>356</v>
      </c>
      <c r="U285" s="20">
        <f>+VLOOKUP(K285,Programación!$A:$F,3,FALSE)</f>
        <v>6.9</v>
      </c>
      <c r="V285" s="20">
        <f>+VLOOKUP(K285,Programación!$A:$F,4,FALSE)</f>
        <v>6.9</v>
      </c>
      <c r="W285" s="20">
        <f>+VLOOKUP(K285,Programación!$A:$F,5,FALSE)</f>
        <v>6.8</v>
      </c>
      <c r="X285" s="20">
        <f>+VLOOKUP(K285,Programación!$A:$F,6,FALSE)</f>
        <v>6.8</v>
      </c>
      <c r="Y285" s="20">
        <v>-2</v>
      </c>
      <c r="Z285" s="20">
        <f>+VLOOKUP(K285,Seguimiento!$A:$C,3,FALSE)</f>
        <v>-6.9</v>
      </c>
      <c r="AA285" s="23">
        <v>0</v>
      </c>
      <c r="AB285" s="22">
        <v>0</v>
      </c>
      <c r="AC285" s="20">
        <v>0</v>
      </c>
      <c r="AD285" s="20">
        <f>+VLOOKUP(K285,Seguimiento!$A:$J,5,FALSE)</f>
        <v>0</v>
      </c>
      <c r="AE285" s="24">
        <v>0</v>
      </c>
      <c r="AF285" s="22">
        <v>0</v>
      </c>
      <c r="AG285" s="20">
        <v>-2</v>
      </c>
      <c r="AH285" s="20">
        <f>+VLOOKUP(K285,Seguimiento!$A:$J,6,FALSE)</f>
        <v>0</v>
      </c>
      <c r="AI285" s="23">
        <v>0</v>
      </c>
      <c r="AJ285" s="23">
        <v>0</v>
      </c>
      <c r="AK285" s="23">
        <v>0</v>
      </c>
      <c r="AL285" s="20" t="str">
        <f>+VLOOKUP(K285,Seguimiento!$A:$J,7,FALSE)</f>
        <v>Logro año 2020 Fuente DANE, cifras preliminares. Serán ajustados al cierre de bases de datos DANE, se espera para la segunda semana de diciembre de 2021.</v>
      </c>
      <c r="AM285" s="20">
        <f t="shared" si="4"/>
        <v>0</v>
      </c>
      <c r="AN285" s="22">
        <v>0</v>
      </c>
      <c r="AO285" s="22">
        <v>0</v>
      </c>
      <c r="AP285" s="22">
        <v>0</v>
      </c>
      <c r="AQ285" s="41">
        <f>+VLOOKUP(K285,Seguimiento!$A:$J,9,FALSE)</f>
        <v>0</v>
      </c>
      <c r="AR285" s="40">
        <f>+VLOOKUP(K285,Seguimiento!$A:$J,10,FALSE)</f>
        <v>1</v>
      </c>
      <c r="AS285" s="20">
        <v>-2</v>
      </c>
      <c r="AT285" s="40">
        <f>+VLOOKUP(K285,Seguimiento!$A:$J,4,FALSE)</f>
        <v>6.9</v>
      </c>
      <c r="AU285" s="22">
        <v>0</v>
      </c>
      <c r="AV285" s="22">
        <v>0</v>
      </c>
    </row>
    <row r="286" spans="1:48" x14ac:dyDescent="0.2">
      <c r="A286" s="20">
        <v>3</v>
      </c>
      <c r="B286" s="20" t="s">
        <v>637</v>
      </c>
      <c r="C286" s="20">
        <v>1</v>
      </c>
      <c r="D286" s="20" t="s">
        <v>638</v>
      </c>
      <c r="E286" s="20" t="s">
        <v>639</v>
      </c>
      <c r="F286" s="20">
        <v>5</v>
      </c>
      <c r="G286" s="20" t="s">
        <v>661</v>
      </c>
      <c r="H286" s="20" t="s">
        <v>662</v>
      </c>
      <c r="I286" s="20">
        <v>1</v>
      </c>
      <c r="J286" s="20" t="s">
        <v>1961</v>
      </c>
      <c r="K286" s="20" t="s">
        <v>679</v>
      </c>
      <c r="L286" s="20" t="s">
        <v>680</v>
      </c>
      <c r="M286" s="20" t="s">
        <v>50</v>
      </c>
      <c r="N286" s="20">
        <v>0.2</v>
      </c>
      <c r="O286" s="20">
        <v>0.15</v>
      </c>
      <c r="P286" s="20" t="s">
        <v>644</v>
      </c>
      <c r="Q286" s="19">
        <f>+VLOOKUP(K286,Responsables!$A:$C,3,TRUE)</f>
        <v>721</v>
      </c>
      <c r="R286" s="19" t="str">
        <f>+VLOOKUP(K286,Responsables!$A:$C,2,TRUE)</f>
        <v>Secretaría de Salud</v>
      </c>
      <c r="S286" s="20" t="s">
        <v>70</v>
      </c>
      <c r="T286" s="20" t="s">
        <v>356</v>
      </c>
      <c r="U286" s="20">
        <f>+VLOOKUP(K286,Programación!$A:$F,3,FALSE)</f>
        <v>0.15</v>
      </c>
      <c r="V286" s="20">
        <f>+VLOOKUP(K286,Programación!$A:$F,4,FALSE)</f>
        <v>0.15</v>
      </c>
      <c r="W286" s="20">
        <f>+VLOOKUP(K286,Programación!$A:$F,5,FALSE)</f>
        <v>0.15</v>
      </c>
      <c r="X286" s="20">
        <f>+VLOOKUP(K286,Programación!$A:$F,6,FALSE)</f>
        <v>0.15</v>
      </c>
      <c r="Y286" s="20">
        <v>-2</v>
      </c>
      <c r="Z286" s="20">
        <f>+VLOOKUP(K286,Seguimiento!$A:$C,3,FALSE)</f>
        <v>0.88</v>
      </c>
      <c r="AA286" s="23">
        <v>0</v>
      </c>
      <c r="AB286" s="22">
        <v>0</v>
      </c>
      <c r="AC286" s="20">
        <v>-2</v>
      </c>
      <c r="AD286" s="20">
        <f>+VLOOKUP(K286,Seguimiento!$A:$J,5,FALSE)</f>
        <v>0</v>
      </c>
      <c r="AE286" s="22">
        <v>0</v>
      </c>
      <c r="AF286" s="22">
        <v>0</v>
      </c>
      <c r="AG286" s="20">
        <v>-2</v>
      </c>
      <c r="AH286" s="20">
        <v>-1</v>
      </c>
      <c r="AI286" s="23">
        <v>0</v>
      </c>
      <c r="AJ286" s="23">
        <v>0</v>
      </c>
      <c r="AK286" s="23">
        <v>0</v>
      </c>
      <c r="AL286" s="20" t="str">
        <f>+VLOOKUP(K286,Seguimiento!$A:$J,7,FALSE)</f>
        <v>El déficit de cobertura es un dato certificado por el Ministerio de Salud, la cual es generada en marzo de cada año. La certificación de la vigencia 2021, será emitida en marzo de 2022. La cifra reportada corresponde al logro de la vigencia 2020 reportada por el Ministerio de Salud.</v>
      </c>
      <c r="AM286" s="20">
        <f t="shared" si="4"/>
        <v>0</v>
      </c>
      <c r="AN286" s="22">
        <v>4.5956488804737378E-2</v>
      </c>
      <c r="AO286" s="22">
        <v>0</v>
      </c>
      <c r="AP286" s="22">
        <v>0</v>
      </c>
      <c r="AQ286" s="41">
        <f>+VLOOKUP(K286,Seguimiento!$A:$J,9,FALSE)</f>
        <v>0</v>
      </c>
      <c r="AR286" s="40">
        <f>+VLOOKUP(K286,Seguimiento!$A:$J,10,FALSE)</f>
        <v>1</v>
      </c>
      <c r="AS286" s="20">
        <v>-2</v>
      </c>
      <c r="AT286" s="40">
        <f>+VLOOKUP(K286,Seguimiento!$A:$J,4,FALSE)</f>
        <v>0.88</v>
      </c>
      <c r="AU286" s="22">
        <v>0</v>
      </c>
      <c r="AV286" s="22">
        <v>0</v>
      </c>
    </row>
    <row r="287" spans="1:48" x14ac:dyDescent="0.2">
      <c r="A287" s="20">
        <v>3</v>
      </c>
      <c r="B287" s="20" t="s">
        <v>637</v>
      </c>
      <c r="C287" s="20">
        <v>1</v>
      </c>
      <c r="D287" s="20" t="s">
        <v>638</v>
      </c>
      <c r="E287" s="20" t="s">
        <v>639</v>
      </c>
      <c r="F287" s="20">
        <v>1</v>
      </c>
      <c r="G287" s="20" t="s">
        <v>667</v>
      </c>
      <c r="H287" s="20" t="s">
        <v>668</v>
      </c>
      <c r="I287" s="20">
        <v>5</v>
      </c>
      <c r="J287" s="20" t="s">
        <v>1961</v>
      </c>
      <c r="K287" s="20" t="s">
        <v>671</v>
      </c>
      <c r="L287" s="20" t="s">
        <v>672</v>
      </c>
      <c r="M287" s="20" t="s">
        <v>44</v>
      </c>
      <c r="N287" s="20">
        <v>21</v>
      </c>
      <c r="O287" s="20">
        <v>21</v>
      </c>
      <c r="P287" s="20" t="s">
        <v>644</v>
      </c>
      <c r="Q287" s="19">
        <f>+VLOOKUP(K287,Responsables!$A:$C,3,TRUE)</f>
        <v>721</v>
      </c>
      <c r="R287" s="19" t="str">
        <f>+VLOOKUP(K287,Responsables!$A:$C,2,TRUE)</f>
        <v>Secretaría de Salud</v>
      </c>
      <c r="S287" s="20" t="s">
        <v>70</v>
      </c>
      <c r="T287" s="20" t="s">
        <v>47</v>
      </c>
      <c r="U287" s="20">
        <f>+VLOOKUP(K287,Programación!$A:$F,3,FALSE)</f>
        <v>21</v>
      </c>
      <c r="V287" s="20">
        <f>+VLOOKUP(K287,Programación!$A:$F,4,FALSE)</f>
        <v>21</v>
      </c>
      <c r="W287" s="20">
        <f>+VLOOKUP(K287,Programación!$A:$F,5,FALSE)</f>
        <v>21</v>
      </c>
      <c r="X287" s="20">
        <f>+VLOOKUP(K287,Programación!$A:$F,6,FALSE)</f>
        <v>21</v>
      </c>
      <c r="Y287" s="20">
        <v>21</v>
      </c>
      <c r="Z287" s="20">
        <f>+VLOOKUP(K287,Seguimiento!$A:$C,3,FALSE)</f>
        <v>21</v>
      </c>
      <c r="AA287" s="23">
        <v>0</v>
      </c>
      <c r="AB287" s="22">
        <v>0</v>
      </c>
      <c r="AC287" s="20">
        <v>0.25</v>
      </c>
      <c r="AD287" s="20">
        <f>+VLOOKUP(K287,Seguimiento!$A:$J,5,FALSE)</f>
        <v>0.375</v>
      </c>
      <c r="AE287" s="22">
        <v>0</v>
      </c>
      <c r="AF287" s="22">
        <v>0</v>
      </c>
      <c r="AG287" s="20">
        <v>1</v>
      </c>
      <c r="AH287" s="20">
        <f>+VLOOKUP(K287,Seguimiento!$A:$J,6,FALSE)</f>
        <v>0.5</v>
      </c>
      <c r="AI287" s="23">
        <v>0</v>
      </c>
      <c r="AJ287" s="23">
        <v>0</v>
      </c>
      <c r="AK287" s="23">
        <v>0</v>
      </c>
      <c r="AL287" s="20" t="str">
        <f>+VLOOKUP(K287,Seguimiento!$A:$J,7,FALSE)</f>
        <v>El contrato 46000895058 termino el 10 de mayo de 2021, se procedió con la proyección de un nuevo estudio previo toda vez que no se seguirán realizado las acciones dentro de Medellín me cuida. Se encuentra en curso el proceso de contratación del equipo de participación social. Se adelantó la ruta de Presupuesto participativo con un profesional de la secretaria.</v>
      </c>
      <c r="AM287" s="20">
        <f t="shared" si="4"/>
        <v>0.375</v>
      </c>
      <c r="AN287" s="22">
        <v>4.5372549511874735E-3</v>
      </c>
      <c r="AO287" s="22">
        <v>0</v>
      </c>
      <c r="AP287" s="22">
        <v>0</v>
      </c>
      <c r="AQ287" s="41">
        <f>+VLOOKUP(K287,Seguimiento!$A:$J,9,FALSE)</f>
        <v>1.1613210000000001E-3</v>
      </c>
      <c r="AR287" s="40">
        <f>+VLOOKUP(K287,Seguimiento!$A:$J,10,FALSE)</f>
        <v>3</v>
      </c>
      <c r="AS287" s="20">
        <v>21</v>
      </c>
      <c r="AT287" s="40">
        <f>+VLOOKUP(K287,Seguimiento!$A:$J,4,FALSE)</f>
        <v>21</v>
      </c>
      <c r="AU287" s="22">
        <v>0</v>
      </c>
      <c r="AV287" s="22">
        <v>0</v>
      </c>
    </row>
    <row r="288" spans="1:48" x14ac:dyDescent="0.2">
      <c r="A288" s="20">
        <v>3</v>
      </c>
      <c r="B288" s="20" t="s">
        <v>637</v>
      </c>
      <c r="C288" s="20">
        <v>1</v>
      </c>
      <c r="D288" s="20" t="s">
        <v>638</v>
      </c>
      <c r="E288" s="20" t="s">
        <v>639</v>
      </c>
      <c r="F288" s="20">
        <v>1</v>
      </c>
      <c r="G288" s="20" t="s">
        <v>667</v>
      </c>
      <c r="H288" s="20" t="s">
        <v>668</v>
      </c>
      <c r="I288" s="20">
        <v>3</v>
      </c>
      <c r="J288" s="20" t="s">
        <v>1961</v>
      </c>
      <c r="K288" s="20" t="s">
        <v>700</v>
      </c>
      <c r="L288" s="20" t="s">
        <v>701</v>
      </c>
      <c r="M288" s="20" t="s">
        <v>50</v>
      </c>
      <c r="N288" s="20">
        <v>97</v>
      </c>
      <c r="O288" s="20">
        <v>95</v>
      </c>
      <c r="P288" s="20" t="s">
        <v>644</v>
      </c>
      <c r="Q288" s="19">
        <f>+VLOOKUP(K288,Responsables!$A:$C,3,TRUE)</f>
        <v>721</v>
      </c>
      <c r="R288" s="19" t="str">
        <f>+VLOOKUP(K288,Responsables!$A:$C,2,TRUE)</f>
        <v>Secretaría de Salud</v>
      </c>
      <c r="S288" s="20" t="s">
        <v>70</v>
      </c>
      <c r="T288" s="20" t="s">
        <v>47</v>
      </c>
      <c r="U288" s="20">
        <f>+VLOOKUP(K288,Programación!$A:$F,3,FALSE)</f>
        <v>95</v>
      </c>
      <c r="V288" s="20">
        <f>+VLOOKUP(K288,Programación!$A:$F,4,FALSE)</f>
        <v>95</v>
      </c>
      <c r="W288" s="20">
        <f>+VLOOKUP(K288,Programación!$A:$F,5,FALSE)</f>
        <v>95</v>
      </c>
      <c r="X288" s="20">
        <f>+VLOOKUP(K288,Programación!$A:$F,6,FALSE)</f>
        <v>95</v>
      </c>
      <c r="Y288" s="20">
        <v>82.4</v>
      </c>
      <c r="Z288" s="20">
        <f>+VLOOKUP(K288,Seguimiento!$A:$C,3,FALSE)</f>
        <v>42.03</v>
      </c>
      <c r="AA288" s="23">
        <v>0</v>
      </c>
      <c r="AB288" s="22">
        <v>0</v>
      </c>
      <c r="AC288" s="20">
        <v>0.216842105263158</v>
      </c>
      <c r="AD288" s="20">
        <f>+VLOOKUP(K288,Seguimiento!$A:$J,5,FALSE)</f>
        <v>0.27214473700000003</v>
      </c>
      <c r="AE288" s="22">
        <v>0</v>
      </c>
      <c r="AF288" s="22">
        <v>0</v>
      </c>
      <c r="AG288" s="20">
        <v>0.86736842105263201</v>
      </c>
      <c r="AH288" s="20">
        <f>+VLOOKUP(K288,Seguimiento!$A:$J,6,FALSE)</f>
        <v>0.22121052599999999</v>
      </c>
      <c r="AI288" s="23">
        <v>0</v>
      </c>
      <c r="AJ288" s="23">
        <v>0</v>
      </c>
      <c r="AK288" s="23">
        <v>0</v>
      </c>
      <c r="AL288" s="20" t="str">
        <f>+VLOOKUP(K288,Seguimiento!$A:$J,7,FALSE)</f>
        <v>Información preliminar con corte a 30 de Junio de 2021. La información se reporta mes vencido, actualmente se esta procesandon los datos de Junio de 2021.</v>
      </c>
      <c r="AM288" s="20">
        <f t="shared" si="4"/>
        <v>0.27214473700000003</v>
      </c>
      <c r="AN288" s="22">
        <v>5.1086881726558164E-4</v>
      </c>
      <c r="AO288" s="22">
        <v>0</v>
      </c>
      <c r="AP288" s="22">
        <v>0</v>
      </c>
      <c r="AQ288" s="41">
        <f>+VLOOKUP(K288,Seguimiento!$A:$J,9,FALSE)</f>
        <v>1.18034E-4</v>
      </c>
      <c r="AR288" s="40">
        <f>+VLOOKUP(K288,Seguimiento!$A:$J,10,FALSE)</f>
        <v>2</v>
      </c>
      <c r="AS288" s="20">
        <v>82.4</v>
      </c>
      <c r="AT288" s="40">
        <f>+VLOOKUP(K288,Seguimiento!$A:$J,4,FALSE)</f>
        <v>42.03</v>
      </c>
      <c r="AU288" s="22">
        <v>0</v>
      </c>
      <c r="AV288" s="22">
        <v>0</v>
      </c>
    </row>
    <row r="289" spans="1:48" x14ac:dyDescent="0.2">
      <c r="A289" s="20">
        <v>3</v>
      </c>
      <c r="B289" s="20" t="s">
        <v>637</v>
      </c>
      <c r="C289" s="20">
        <v>1</v>
      </c>
      <c r="D289" s="20" t="s">
        <v>638</v>
      </c>
      <c r="E289" s="20" t="s">
        <v>639</v>
      </c>
      <c r="F289" s="20">
        <v>5</v>
      </c>
      <c r="G289" s="20" t="s">
        <v>661</v>
      </c>
      <c r="H289" s="20" t="s">
        <v>662</v>
      </c>
      <c r="I289" s="20">
        <v>8</v>
      </c>
      <c r="J289" s="20" t="s">
        <v>1961</v>
      </c>
      <c r="K289" s="20" t="s">
        <v>694</v>
      </c>
      <c r="L289" s="20" t="s">
        <v>695</v>
      </c>
      <c r="M289" s="20" t="s">
        <v>44</v>
      </c>
      <c r="N289" s="20">
        <v>365</v>
      </c>
      <c r="O289" s="20">
        <v>365</v>
      </c>
      <c r="P289" s="20" t="s">
        <v>644</v>
      </c>
      <c r="Q289" s="19">
        <f>+VLOOKUP(K289,Responsables!$A:$C,3,TRUE)</f>
        <v>721</v>
      </c>
      <c r="R289" s="19" t="str">
        <f>+VLOOKUP(K289,Responsables!$A:$C,2,TRUE)</f>
        <v>Secretaría de Salud</v>
      </c>
      <c r="S289" s="20" t="s">
        <v>70</v>
      </c>
      <c r="T289" s="20" t="s">
        <v>47</v>
      </c>
      <c r="U289" s="20">
        <f>+VLOOKUP(K289,Programación!$A:$F,3,FALSE)</f>
        <v>365</v>
      </c>
      <c r="V289" s="20">
        <f>+VLOOKUP(K289,Programación!$A:$F,4,FALSE)</f>
        <v>365</v>
      </c>
      <c r="W289" s="20">
        <f>+VLOOKUP(K289,Programación!$A:$F,5,FALSE)</f>
        <v>365</v>
      </c>
      <c r="X289" s="20">
        <f>+VLOOKUP(K289,Programación!$A:$F,6,FALSE)</f>
        <v>365</v>
      </c>
      <c r="Y289" s="20">
        <v>365</v>
      </c>
      <c r="Z289" s="20">
        <f>+VLOOKUP(K289,Seguimiento!$A:$C,3,FALSE)</f>
        <v>181</v>
      </c>
      <c r="AA289" s="23">
        <v>0</v>
      </c>
      <c r="AB289" s="22">
        <v>0</v>
      </c>
      <c r="AC289" s="20">
        <v>0.25</v>
      </c>
      <c r="AD289" s="20">
        <f>+VLOOKUP(K289,Seguimiento!$A:$J,5,FALSE)</f>
        <v>0.31198630100000002</v>
      </c>
      <c r="AE289" s="22">
        <v>0</v>
      </c>
      <c r="AF289" s="22">
        <v>0</v>
      </c>
      <c r="AG289" s="20">
        <v>1</v>
      </c>
      <c r="AH289" s="20">
        <f>+VLOOKUP(K289,Seguimiento!$A:$J,6,FALSE)</f>
        <v>0.247945205</v>
      </c>
      <c r="AI289" s="23">
        <v>0</v>
      </c>
      <c r="AJ289" s="23">
        <v>0</v>
      </c>
      <c r="AK289" s="23">
        <v>0</v>
      </c>
      <c r="AL289" s="20" t="str">
        <f>+VLOOKUP(K289,Seguimiento!$A:$J,7,FALSE)</f>
        <v>La operación del Sistema de Emergencias Médicas para la atención de Urgencias, Emergencias y Desastres se ha desarrollado sin contratiempos las 24 horas del dia, durante lso 7 dias de la semana</v>
      </c>
      <c r="AM289" s="20">
        <f t="shared" si="4"/>
        <v>0.31198630100000002</v>
      </c>
      <c r="AN289" s="22">
        <v>1.9260423250215791E-3</v>
      </c>
      <c r="AO289" s="22">
        <v>0</v>
      </c>
      <c r="AP289" s="22">
        <v>0</v>
      </c>
      <c r="AQ289" s="41">
        <f>+VLOOKUP(K289,Seguimiento!$A:$J,9,FALSE)</f>
        <v>5.1119299999999996E-4</v>
      </c>
      <c r="AR289" s="40">
        <f>+VLOOKUP(K289,Seguimiento!$A:$J,10,FALSE)</f>
        <v>2</v>
      </c>
      <c r="AS289" s="20">
        <v>365</v>
      </c>
      <c r="AT289" s="40">
        <f>+VLOOKUP(K289,Seguimiento!$A:$J,4,FALSE)</f>
        <v>181</v>
      </c>
      <c r="AU289" s="22">
        <v>0</v>
      </c>
      <c r="AV289" s="22">
        <v>0</v>
      </c>
    </row>
    <row r="290" spans="1:48" x14ac:dyDescent="0.2">
      <c r="A290" s="20">
        <v>3</v>
      </c>
      <c r="B290" s="20" t="s">
        <v>637</v>
      </c>
      <c r="C290" s="20">
        <v>1</v>
      </c>
      <c r="D290" s="20" t="s">
        <v>638</v>
      </c>
      <c r="E290" s="20" t="s">
        <v>639</v>
      </c>
      <c r="F290" s="20">
        <v>6</v>
      </c>
      <c r="G290" s="20" t="s">
        <v>689</v>
      </c>
      <c r="H290" s="20" t="s">
        <v>690</v>
      </c>
      <c r="I290" s="20">
        <v>5</v>
      </c>
      <c r="J290" s="20" t="s">
        <v>1961</v>
      </c>
      <c r="K290" s="20" t="s">
        <v>691</v>
      </c>
      <c r="L290" s="20" t="s">
        <v>692</v>
      </c>
      <c r="M290" s="20" t="s">
        <v>44</v>
      </c>
      <c r="N290" s="20">
        <v>74963</v>
      </c>
      <c r="O290" s="20">
        <v>64530</v>
      </c>
      <c r="P290" s="20" t="s">
        <v>693</v>
      </c>
      <c r="Q290" s="19">
        <f>+VLOOKUP(K290,Responsables!$A:$C,3,TRUE)</f>
        <v>905</v>
      </c>
      <c r="R290" s="19" t="str">
        <f>+VLOOKUP(K290,Responsables!$A:$C,2,TRUE)</f>
        <v>INDER</v>
      </c>
      <c r="S290" s="20" t="s">
        <v>70</v>
      </c>
      <c r="T290" s="20" t="s">
        <v>47</v>
      </c>
      <c r="U290" s="20">
        <f>+VLOOKUP(K290,Programación!$A:$F,3,FALSE)</f>
        <v>64530</v>
      </c>
      <c r="V290" s="20">
        <f>+VLOOKUP(K290,Programación!$A:$F,4,FALSE)</f>
        <v>64530</v>
      </c>
      <c r="W290" s="20">
        <f>+VLOOKUP(K290,Programación!$A:$F,5,FALSE)</f>
        <v>64530</v>
      </c>
      <c r="X290" s="20">
        <f>+VLOOKUP(K290,Programación!$A:$F,6,FALSE)</f>
        <v>64530</v>
      </c>
      <c r="Y290" s="20">
        <v>62135</v>
      </c>
      <c r="Z290" s="20">
        <f>+VLOOKUP(K290,Seguimiento!$A:$C,3,FALSE)</f>
        <v>41087</v>
      </c>
      <c r="AA290" s="23">
        <v>0</v>
      </c>
      <c r="AB290" s="22">
        <v>0</v>
      </c>
      <c r="AC290" s="20">
        <v>0.24072136990547</v>
      </c>
      <c r="AD290" s="20">
        <f>+VLOOKUP(K290,Seguimiento!$A:$J,5,FALSE)</f>
        <v>0.32031032100000001</v>
      </c>
      <c r="AE290" s="22">
        <v>0</v>
      </c>
      <c r="AF290" s="22">
        <v>0</v>
      </c>
      <c r="AG290" s="20">
        <v>0.96288547962188098</v>
      </c>
      <c r="AH290" s="20">
        <f>+VLOOKUP(K290,Seguimiento!$A:$J,6,FALSE)</f>
        <v>0.31835580400000002</v>
      </c>
      <c r="AI290" s="23">
        <v>0</v>
      </c>
      <c r="AJ290" s="23">
        <v>0</v>
      </c>
      <c r="AK290" s="23">
        <v>0</v>
      </c>
      <c r="AL290" s="20">
        <f>+VLOOKUP(K290,Seguimiento!$A:$J,7,FALSE)</f>
        <v>0</v>
      </c>
      <c r="AM290" s="20">
        <f t="shared" si="4"/>
        <v>0.32031032100000001</v>
      </c>
      <c r="AN290" s="22">
        <v>2.1798484550077306E-3</v>
      </c>
      <c r="AO290" s="22">
        <v>0</v>
      </c>
      <c r="AP290" s="22">
        <v>0</v>
      </c>
      <c r="AQ290" s="41">
        <f>+VLOOKUP(K290,Seguimiento!$A:$J,9,FALSE)</f>
        <v>5.6926100000000005E-4</v>
      </c>
      <c r="AR290" s="40">
        <f>+VLOOKUP(K290,Seguimiento!$A:$J,10,FALSE)</f>
        <v>2</v>
      </c>
      <c r="AS290" s="20">
        <v>62135</v>
      </c>
      <c r="AT290" s="40">
        <f>+VLOOKUP(K290,Seguimiento!$A:$J,4,FALSE)</f>
        <v>41087</v>
      </c>
      <c r="AU290" s="22">
        <v>0</v>
      </c>
      <c r="AV290" s="22">
        <v>0</v>
      </c>
    </row>
    <row r="291" spans="1:48" x14ac:dyDescent="0.2">
      <c r="A291" s="20">
        <v>3</v>
      </c>
      <c r="B291" s="20" t="s">
        <v>637</v>
      </c>
      <c r="C291" s="20">
        <v>1</v>
      </c>
      <c r="D291" s="20" t="s">
        <v>638</v>
      </c>
      <c r="E291" s="20" t="s">
        <v>639</v>
      </c>
      <c r="F291" s="20">
        <v>6</v>
      </c>
      <c r="G291" s="20" t="s">
        <v>689</v>
      </c>
      <c r="H291" s="20" t="s">
        <v>690</v>
      </c>
      <c r="I291" s="20">
        <v>2</v>
      </c>
      <c r="J291" s="20" t="s">
        <v>1961</v>
      </c>
      <c r="K291" s="20" t="s">
        <v>702</v>
      </c>
      <c r="L291" s="20" t="s">
        <v>703</v>
      </c>
      <c r="M291" s="20" t="s">
        <v>44</v>
      </c>
      <c r="N291" s="20">
        <v>149327</v>
      </c>
      <c r="O291" s="20">
        <v>158000</v>
      </c>
      <c r="P291" s="20" t="s">
        <v>693</v>
      </c>
      <c r="Q291" s="19">
        <f>+VLOOKUP(K291,Responsables!$A:$C,3,TRUE)</f>
        <v>905</v>
      </c>
      <c r="R291" s="19" t="str">
        <f>+VLOOKUP(K291,Responsables!$A:$C,2,TRUE)</f>
        <v>INDER</v>
      </c>
      <c r="S291" s="20" t="s">
        <v>70</v>
      </c>
      <c r="T291" s="20" t="s">
        <v>47</v>
      </c>
      <c r="U291" s="20">
        <f>+VLOOKUP(K291,Programación!$A:$F,3,FALSE)</f>
        <v>158000</v>
      </c>
      <c r="V291" s="20">
        <f>+VLOOKUP(K291,Programación!$A:$F,4,FALSE)</f>
        <v>158000</v>
      </c>
      <c r="W291" s="20">
        <f>+VLOOKUP(K291,Programación!$A:$F,5,FALSE)</f>
        <v>158000</v>
      </c>
      <c r="X291" s="20">
        <f>+VLOOKUP(K291,Programación!$A:$F,6,FALSE)</f>
        <v>158000</v>
      </c>
      <c r="Y291" s="20">
        <v>154604</v>
      </c>
      <c r="Z291" s="20">
        <f>+VLOOKUP(K291,Seguimiento!$A:$C,3,FALSE)</f>
        <v>144885</v>
      </c>
      <c r="AA291" s="23">
        <v>0</v>
      </c>
      <c r="AB291" s="22">
        <v>0</v>
      </c>
      <c r="AC291" s="20">
        <v>0.244626582278481</v>
      </c>
      <c r="AD291" s="20">
        <f>+VLOOKUP(K291,Seguimiento!$A:$J,5,FALSE)</f>
        <v>0.35925079100000001</v>
      </c>
      <c r="AE291" s="22">
        <v>0</v>
      </c>
      <c r="AF291" s="22">
        <v>0</v>
      </c>
      <c r="AG291" s="20">
        <v>0.97850632911392399</v>
      </c>
      <c r="AH291" s="20">
        <f>+VLOOKUP(K291,Seguimiento!$A:$J,6,FALSE)</f>
        <v>0.45849683499999999</v>
      </c>
      <c r="AI291" s="23">
        <v>0</v>
      </c>
      <c r="AJ291" s="23">
        <v>0</v>
      </c>
      <c r="AK291" s="23">
        <v>0</v>
      </c>
      <c r="AL291" s="20">
        <f>+VLOOKUP(K291,Seguimiento!$A:$J,7,FALSE)</f>
        <v>0</v>
      </c>
      <c r="AM291" s="20">
        <f t="shared" si="4"/>
        <v>0.35925079100000001</v>
      </c>
      <c r="AN291" s="22">
        <v>2.6528839458406887E-3</v>
      </c>
      <c r="AO291" s="22">
        <v>0</v>
      </c>
      <c r="AP291" s="22">
        <v>0</v>
      </c>
      <c r="AQ291" s="41">
        <f>+VLOOKUP(K291,Seguimiento!$A:$J,9,FALSE)</f>
        <v>7.7455000000000004E-4</v>
      </c>
      <c r="AR291" s="40">
        <f>+VLOOKUP(K291,Seguimiento!$A:$J,10,FALSE)</f>
        <v>3</v>
      </c>
      <c r="AS291" s="20">
        <v>154604</v>
      </c>
      <c r="AT291" s="40">
        <f>+VLOOKUP(K291,Seguimiento!$A:$J,4,FALSE)</f>
        <v>144885</v>
      </c>
      <c r="AU291" s="22">
        <v>0</v>
      </c>
      <c r="AV291" s="22">
        <v>0</v>
      </c>
    </row>
    <row r="292" spans="1:48" x14ac:dyDescent="0.2">
      <c r="A292" s="20">
        <v>3</v>
      </c>
      <c r="B292" s="20" t="s">
        <v>637</v>
      </c>
      <c r="C292" s="20">
        <v>1</v>
      </c>
      <c r="D292" s="20" t="s">
        <v>638</v>
      </c>
      <c r="E292" s="20" t="s">
        <v>639</v>
      </c>
      <c r="F292" s="20"/>
      <c r="G292" s="20"/>
      <c r="H292" s="20"/>
      <c r="I292" s="20">
        <v>18</v>
      </c>
      <c r="J292" s="20" t="s">
        <v>1960</v>
      </c>
      <c r="K292" s="20" t="s">
        <v>750</v>
      </c>
      <c r="L292" s="20" t="s">
        <v>751</v>
      </c>
      <c r="M292" s="20" t="s">
        <v>752</v>
      </c>
      <c r="N292" s="20">
        <v>14</v>
      </c>
      <c r="O292" s="20">
        <v>14</v>
      </c>
      <c r="P292" s="20" t="s">
        <v>644</v>
      </c>
      <c r="Q292" s="19">
        <f>+VLOOKUP(K292,Responsables!$A:$C,3,TRUE)</f>
        <v>721</v>
      </c>
      <c r="R292" s="19" t="str">
        <f>+VLOOKUP(K292,Responsables!$A:$C,2,TRUE)</f>
        <v>Secretaría de Salud</v>
      </c>
      <c r="S292" s="20" t="s">
        <v>51</v>
      </c>
      <c r="T292" s="20" t="s">
        <v>356</v>
      </c>
      <c r="U292" s="20">
        <f>+VLOOKUP(K292,Programación!$A:$F,3,FALSE)</f>
        <v>14</v>
      </c>
      <c r="V292" s="20">
        <f>+VLOOKUP(K292,Programación!$A:$F,4,FALSE)</f>
        <v>14</v>
      </c>
      <c r="W292" s="20">
        <f>+VLOOKUP(K292,Programación!$A:$F,5,FALSE)</f>
        <v>14</v>
      </c>
      <c r="X292" s="20">
        <f>+VLOOKUP(K292,Programación!$A:$F,6,FALSE)</f>
        <v>14</v>
      </c>
      <c r="Y292" s="20">
        <v>16</v>
      </c>
      <c r="Z292" s="20">
        <f>+VLOOKUP(K292,Seguimiento!$A:$C,3,FALSE)</f>
        <v>14.51</v>
      </c>
      <c r="AA292" s="23">
        <v>0</v>
      </c>
      <c r="AB292" s="22">
        <v>0</v>
      </c>
      <c r="AC292" s="20">
        <v>0</v>
      </c>
      <c r="AD292" s="20">
        <f>+VLOOKUP(K292,Seguimiento!$A:$J,5,FALSE)</f>
        <v>0</v>
      </c>
      <c r="AE292" s="24">
        <v>0</v>
      </c>
      <c r="AF292" s="22">
        <v>0</v>
      </c>
      <c r="AG292" s="20">
        <v>0</v>
      </c>
      <c r="AH292" s="20">
        <f>+VLOOKUP(K292,Seguimiento!$A:$J,6,FALSE)</f>
        <v>0</v>
      </c>
      <c r="AI292" s="23">
        <v>0</v>
      </c>
      <c r="AJ292" s="23">
        <v>0</v>
      </c>
      <c r="AK292" s="23">
        <v>0</v>
      </c>
      <c r="AL292" s="20" t="str">
        <f>+VLOOKUP(K292,Seguimiento!$A:$J,7,FALSE)</f>
        <v>Cifra preliminar con corte al mes de mayo de 2021. La consolidación de la información es mes vencido.</v>
      </c>
      <c r="AM292" s="20">
        <f t="shared" si="4"/>
        <v>0</v>
      </c>
      <c r="AN292" s="22">
        <v>0</v>
      </c>
      <c r="AO292" s="22">
        <v>0</v>
      </c>
      <c r="AP292" s="22">
        <v>0</v>
      </c>
      <c r="AQ292" s="41">
        <f>+VLOOKUP(K292,Seguimiento!$A:$J,9,FALSE)</f>
        <v>0</v>
      </c>
      <c r="AR292" s="40">
        <f>+VLOOKUP(K292,Seguimiento!$A:$J,10,FALSE)</f>
        <v>1</v>
      </c>
      <c r="AS292" s="20">
        <v>16</v>
      </c>
      <c r="AT292" s="40">
        <f>+VLOOKUP(K292,Seguimiento!$A:$J,4,FALSE)</f>
        <v>14.51</v>
      </c>
      <c r="AU292" s="22">
        <v>0</v>
      </c>
      <c r="AV292" s="22">
        <v>0</v>
      </c>
    </row>
    <row r="293" spans="1:48" x14ac:dyDescent="0.2">
      <c r="A293" s="20">
        <v>3</v>
      </c>
      <c r="B293" s="20" t="s">
        <v>637</v>
      </c>
      <c r="C293" s="20">
        <v>1</v>
      </c>
      <c r="D293" s="20" t="s">
        <v>638</v>
      </c>
      <c r="E293" s="20" t="s">
        <v>639</v>
      </c>
      <c r="F293" s="20">
        <v>2</v>
      </c>
      <c r="G293" s="20" t="s">
        <v>640</v>
      </c>
      <c r="H293" s="20" t="s">
        <v>641</v>
      </c>
      <c r="I293" s="20">
        <v>3</v>
      </c>
      <c r="J293" s="20" t="s">
        <v>1961</v>
      </c>
      <c r="K293" s="20" t="s">
        <v>659</v>
      </c>
      <c r="L293" s="20" t="s">
        <v>660</v>
      </c>
      <c r="M293" s="20" t="s">
        <v>44</v>
      </c>
      <c r="N293" s="20">
        <v>0</v>
      </c>
      <c r="O293" s="20">
        <v>4</v>
      </c>
      <c r="P293" s="20" t="s">
        <v>644</v>
      </c>
      <c r="Q293" s="19">
        <f>+VLOOKUP(K293,Responsables!$A:$C,3,TRUE)</f>
        <v>721</v>
      </c>
      <c r="R293" s="19" t="str">
        <f>+VLOOKUP(K293,Responsables!$A:$C,2,TRUE)</f>
        <v>Secretaría de Salud</v>
      </c>
      <c r="S293" s="20" t="s">
        <v>51</v>
      </c>
      <c r="T293" s="20" t="s">
        <v>47</v>
      </c>
      <c r="U293" s="20">
        <f>+VLOOKUP(K293,Programación!$A:$F,3,FALSE)</f>
        <v>1</v>
      </c>
      <c r="V293" s="20">
        <f>+VLOOKUP(K293,Programación!$A:$F,4,FALSE)</f>
        <v>2</v>
      </c>
      <c r="W293" s="20">
        <f>+VLOOKUP(K293,Programación!$A:$F,5,FALSE)</f>
        <v>3</v>
      </c>
      <c r="X293" s="20">
        <f>+VLOOKUP(K293,Programación!$A:$F,6,FALSE)</f>
        <v>4</v>
      </c>
      <c r="Y293" s="20">
        <v>1</v>
      </c>
      <c r="Z293" s="20">
        <f>+VLOOKUP(K293,Seguimiento!$A:$C,3,FALSE)</f>
        <v>1</v>
      </c>
      <c r="AA293" s="23">
        <v>0</v>
      </c>
      <c r="AB293" s="22">
        <v>0</v>
      </c>
      <c r="AC293" s="20">
        <v>0.25</v>
      </c>
      <c r="AD293" s="20">
        <f>+VLOOKUP(K293,Seguimiento!$A:$J,5,FALSE)</f>
        <v>0.25</v>
      </c>
      <c r="AE293" s="22">
        <v>0</v>
      </c>
      <c r="AF293" s="22">
        <v>0</v>
      </c>
      <c r="AG293" s="20">
        <v>1</v>
      </c>
      <c r="AH293" s="20">
        <f>+VLOOKUP(K293,Seguimiento!$A:$J,6,FALSE)</f>
        <v>0.5</v>
      </c>
      <c r="AI293" s="23">
        <v>0</v>
      </c>
      <c r="AJ293" s="23">
        <v>0</v>
      </c>
      <c r="AK293" s="23">
        <v>0</v>
      </c>
      <c r="AL293" s="20" t="str">
        <f>+VLOOKUP(K293,Seguimiento!$A:$J,7,FALSE)</f>
        <v>Corresponde a la implementación y operación de la solución omnicanal Bot, que funciona actualmente a través del 123 opción 1 y los seguimientos y acompañamiento al ciudadano a través de Medellín me cuida, se seguirá garantizando la operación de dicha plataforma. la plataforma PYMS  ya se encuentra en etapa de estabilización en las herramientas tecnologicas de la Alcaldía de Medellín.</v>
      </c>
      <c r="AM293" s="20">
        <f t="shared" si="4"/>
        <v>0.25</v>
      </c>
      <c r="AN293" s="22">
        <v>4.8592880564547235E-3</v>
      </c>
      <c r="AO293" s="22">
        <v>0</v>
      </c>
      <c r="AP293" s="22">
        <v>0</v>
      </c>
      <c r="AQ293" s="41">
        <f>+VLOOKUP(K293,Seguimiento!$A:$J,9,FALSE)</f>
        <v>1.214822E-3</v>
      </c>
      <c r="AR293" s="40">
        <f>+VLOOKUP(K293,Seguimiento!$A:$J,10,FALSE)</f>
        <v>2</v>
      </c>
      <c r="AS293" s="20">
        <v>1</v>
      </c>
      <c r="AT293" s="40">
        <f>+VLOOKUP(K293,Seguimiento!$A:$J,4,FALSE)</f>
        <v>1</v>
      </c>
      <c r="AU293" s="22">
        <v>0</v>
      </c>
      <c r="AV293" s="22">
        <v>0</v>
      </c>
    </row>
    <row r="294" spans="1:48" x14ac:dyDescent="0.2">
      <c r="A294" s="20">
        <v>3</v>
      </c>
      <c r="B294" s="20" t="s">
        <v>637</v>
      </c>
      <c r="C294" s="20">
        <v>1</v>
      </c>
      <c r="D294" s="20" t="s">
        <v>638</v>
      </c>
      <c r="E294" s="20" t="s">
        <v>639</v>
      </c>
      <c r="F294" s="20">
        <v>1</v>
      </c>
      <c r="G294" s="20" t="s">
        <v>667</v>
      </c>
      <c r="H294" s="20" t="s">
        <v>668</v>
      </c>
      <c r="I294" s="20">
        <v>6</v>
      </c>
      <c r="J294" s="20" t="s">
        <v>1961</v>
      </c>
      <c r="K294" s="20" t="s">
        <v>669</v>
      </c>
      <c r="L294" s="20" t="s">
        <v>670</v>
      </c>
      <c r="M294" s="20" t="s">
        <v>50</v>
      </c>
      <c r="N294" s="20">
        <v>-2</v>
      </c>
      <c r="O294" s="20">
        <v>100</v>
      </c>
      <c r="P294" s="20" t="s">
        <v>644</v>
      </c>
      <c r="Q294" s="19">
        <f>+VLOOKUP(K294,Responsables!$A:$C,3,TRUE)</f>
        <v>721</v>
      </c>
      <c r="R294" s="19" t="str">
        <f>+VLOOKUP(K294,Responsables!$A:$C,2,TRUE)</f>
        <v>Secretaría de Salud</v>
      </c>
      <c r="S294" s="20" t="s">
        <v>51</v>
      </c>
      <c r="T294" s="20" t="s">
        <v>47</v>
      </c>
      <c r="U294" s="20">
        <f>+VLOOKUP(K294,Programación!$A:$F,3,FALSE)</f>
        <v>25</v>
      </c>
      <c r="V294" s="20">
        <f>+VLOOKUP(K294,Programación!$A:$F,4,FALSE)</f>
        <v>50</v>
      </c>
      <c r="W294" s="20">
        <f>+VLOOKUP(K294,Programación!$A:$F,5,FALSE)</f>
        <v>75</v>
      </c>
      <c r="X294" s="20">
        <f>+VLOOKUP(K294,Programación!$A:$F,6,FALSE)</f>
        <v>100</v>
      </c>
      <c r="Y294" s="20">
        <v>25</v>
      </c>
      <c r="Z294" s="20">
        <f>+VLOOKUP(K294,Seguimiento!$A:$C,3,FALSE)</f>
        <v>50</v>
      </c>
      <c r="AA294" s="23">
        <v>0</v>
      </c>
      <c r="AB294" s="22">
        <v>0</v>
      </c>
      <c r="AC294" s="20">
        <v>0.25</v>
      </c>
      <c r="AD294" s="20">
        <f>+VLOOKUP(K294,Seguimiento!$A:$J,5,FALSE)</f>
        <v>0.5</v>
      </c>
      <c r="AE294" s="22">
        <v>0</v>
      </c>
      <c r="AF294" s="22">
        <v>0</v>
      </c>
      <c r="AG294" s="20">
        <v>1</v>
      </c>
      <c r="AH294" s="20">
        <f>+VLOOKUP(K294,Seguimiento!$A:$J,6,FALSE)</f>
        <v>1</v>
      </c>
      <c r="AI294" s="23">
        <v>0</v>
      </c>
      <c r="AJ294" s="23">
        <v>0</v>
      </c>
      <c r="AK294" s="23">
        <v>0</v>
      </c>
      <c r="AL294" s="20" t="str">
        <f>+VLOOKUP(K294,Seguimiento!$A:$J,7,FALSE)</f>
        <v>Inicio ejecuciòn-plan de trabajo  MMCS para la implementaciòn de las intervenciones colectivas de la RIA materno perinatal Res 3280/2018: Información, comunicación, sensibilizacióon y educación, parcialmente: conformación y fortalecimiento de redes familiares, sociales y comunitarias, Salas amigas de la familia lactante (valorar necesidad de modificaciòn alcontrato)  Suprvisión en los servicios de urgencias de las IPS sobre la implementación del triage obstetrico, Gestión con las EAPB en la implementación del plan de trabajo de cierre de brechas, reuniones mes de junio de seguimiento en la RIA con EAPB-IPS, CIGA, aplicativo en linea para apoyar la gestion del curso de preparación para la maternidad y la paternidad, salud mental perinatal, oferta de red prestadora segun la demanda enfasis en oferta de servicio de planificación familiar y preconcepcional, atención segura de la gestante y el RN.- Seguridad del paciente. Se focaliza para plan de mejoramiento al 80% de las EAPB que afectan el indicador de mortalidad materna y perinatal.  ReunMonitoreos y retroalimentaciòn a EAPB sobre ejecución del curso de cuidado integral al binomio madre hijo. Visitas de campo a IPS de SURA, Saludtotal, SAVIA y PPNA. (al programa prenatal)</v>
      </c>
      <c r="AM294" s="20">
        <f t="shared" si="4"/>
        <v>0.5</v>
      </c>
      <c r="AN294" s="22">
        <v>9.8214466606714535E-4</v>
      </c>
      <c r="AO294" s="22">
        <v>0</v>
      </c>
      <c r="AP294" s="22">
        <v>0</v>
      </c>
      <c r="AQ294" s="41">
        <f>+VLOOKUP(K294,Seguimiento!$A:$J,9,FALSE)</f>
        <v>2.4553599999999997E-4</v>
      </c>
      <c r="AR294" s="40">
        <f>+VLOOKUP(K294,Seguimiento!$A:$J,10,FALSE)</f>
        <v>3</v>
      </c>
      <c r="AS294" s="20">
        <v>25</v>
      </c>
      <c r="AT294" s="40">
        <f>+VLOOKUP(K294,Seguimiento!$A:$J,4,FALSE)</f>
        <v>50</v>
      </c>
      <c r="AU294" s="22">
        <v>0</v>
      </c>
      <c r="AV294" s="22">
        <v>0</v>
      </c>
    </row>
    <row r="295" spans="1:48" x14ac:dyDescent="0.2">
      <c r="A295" s="20">
        <v>3</v>
      </c>
      <c r="B295" s="20" t="s">
        <v>637</v>
      </c>
      <c r="C295" s="20">
        <v>1</v>
      </c>
      <c r="D295" s="20" t="s">
        <v>638</v>
      </c>
      <c r="E295" s="20" t="s">
        <v>639</v>
      </c>
      <c r="F295" s="20">
        <v>4</v>
      </c>
      <c r="G295" s="20" t="s">
        <v>645</v>
      </c>
      <c r="H295" s="20" t="s">
        <v>646</v>
      </c>
      <c r="I295" s="20">
        <v>1</v>
      </c>
      <c r="J295" s="20" t="s">
        <v>1961</v>
      </c>
      <c r="K295" s="20" t="s">
        <v>647</v>
      </c>
      <c r="L295" s="20" t="s">
        <v>648</v>
      </c>
      <c r="M295" s="20" t="s">
        <v>50</v>
      </c>
      <c r="N295" s="20">
        <v>0</v>
      </c>
      <c r="O295" s="20">
        <v>60</v>
      </c>
      <c r="P295" s="20" t="s">
        <v>644</v>
      </c>
      <c r="Q295" s="19">
        <f>+VLOOKUP(K295,Responsables!$A:$C,3,TRUE)</f>
        <v>721</v>
      </c>
      <c r="R295" s="19" t="str">
        <f>+VLOOKUP(K295,Responsables!$A:$C,2,TRUE)</f>
        <v>Secretaría de Salud</v>
      </c>
      <c r="S295" s="20" t="s">
        <v>51</v>
      </c>
      <c r="T295" s="20" t="s">
        <v>47</v>
      </c>
      <c r="U295" s="20">
        <f>+VLOOKUP(K295,Programación!$A:$F,3,FALSE)</f>
        <v>30</v>
      </c>
      <c r="V295" s="20">
        <f>+VLOOKUP(K295,Programación!$A:$F,4,FALSE)</f>
        <v>30</v>
      </c>
      <c r="W295" s="20">
        <f>+VLOOKUP(K295,Programación!$A:$F,5,FALSE)</f>
        <v>50</v>
      </c>
      <c r="X295" s="20">
        <f>+VLOOKUP(K295,Programación!$A:$F,6,FALSE)</f>
        <v>60</v>
      </c>
      <c r="Y295" s="20">
        <v>20</v>
      </c>
      <c r="Z295" s="20">
        <v>-2</v>
      </c>
      <c r="AA295" s="23">
        <v>0</v>
      </c>
      <c r="AB295" s="22">
        <v>0</v>
      </c>
      <c r="AC295" s="20">
        <v>0.33333333333333298</v>
      </c>
      <c r="AD295" s="20">
        <f>+VLOOKUP(K295,Seguimiento!$A:$J,5,FALSE)</f>
        <v>0.33333333300000001</v>
      </c>
      <c r="AE295" s="22">
        <v>0</v>
      </c>
      <c r="AF295" s="22">
        <v>0</v>
      </c>
      <c r="AG295" s="20">
        <v>0.66666666666666696</v>
      </c>
      <c r="AH295" s="20">
        <v>-2</v>
      </c>
      <c r="AI295" s="23">
        <v>0</v>
      </c>
      <c r="AJ295" s="23">
        <v>0</v>
      </c>
      <c r="AK295" s="23">
        <v>0</v>
      </c>
      <c r="AL295" s="20" t="str">
        <f>+VLOOKUP(K295,Seguimiento!$A:$J,7,FALSE)</f>
        <v>Se esta en la etapa contractual, para 2021 se tiene proyectado su formulación e implementación en un 40  %</v>
      </c>
      <c r="AM295" s="20">
        <f t="shared" si="4"/>
        <v>0.33333333300000001</v>
      </c>
      <c r="AN295" s="22">
        <v>4.5091885258965471E-4</v>
      </c>
      <c r="AO295" s="22">
        <v>0</v>
      </c>
      <c r="AP295" s="22">
        <v>0</v>
      </c>
      <c r="AQ295" s="41">
        <f>+VLOOKUP(K295,Seguimiento!$A:$J,9,FALSE)</f>
        <v>1.5030600000000001E-4</v>
      </c>
      <c r="AR295" s="40">
        <f>+VLOOKUP(K295,Seguimiento!$A:$J,10,FALSE)</f>
        <v>2</v>
      </c>
      <c r="AS295" s="20">
        <v>20</v>
      </c>
      <c r="AT295" s="40">
        <f>+VLOOKUP(K295,Seguimiento!$A:$J,4,FALSE)</f>
        <v>20</v>
      </c>
      <c r="AU295" s="22">
        <v>0</v>
      </c>
      <c r="AV295" s="22">
        <v>0</v>
      </c>
    </row>
    <row r="296" spans="1:48" x14ac:dyDescent="0.2">
      <c r="A296" s="20">
        <v>3</v>
      </c>
      <c r="B296" s="20" t="s">
        <v>637</v>
      </c>
      <c r="C296" s="20">
        <v>1</v>
      </c>
      <c r="D296" s="20" t="s">
        <v>638</v>
      </c>
      <c r="E296" s="20" t="s">
        <v>639</v>
      </c>
      <c r="F296" s="20">
        <v>5</v>
      </c>
      <c r="G296" s="20" t="s">
        <v>661</v>
      </c>
      <c r="H296" s="20" t="s">
        <v>662</v>
      </c>
      <c r="I296" s="20">
        <v>6</v>
      </c>
      <c r="J296" s="20" t="s">
        <v>1961</v>
      </c>
      <c r="K296" s="20" t="s">
        <v>687</v>
      </c>
      <c r="L296" s="20" t="s">
        <v>688</v>
      </c>
      <c r="M296" s="20" t="s">
        <v>50</v>
      </c>
      <c r="N296" s="20">
        <v>-1</v>
      </c>
      <c r="O296" s="20">
        <v>100</v>
      </c>
      <c r="P296" s="20" t="s">
        <v>644</v>
      </c>
      <c r="Q296" s="19">
        <f>+VLOOKUP(K296,Responsables!$A:$C,3,TRUE)</f>
        <v>721</v>
      </c>
      <c r="R296" s="19" t="str">
        <f>+VLOOKUP(K296,Responsables!$A:$C,2,TRUE)</f>
        <v>Secretaría de Salud</v>
      </c>
      <c r="S296" s="20" t="s">
        <v>51</v>
      </c>
      <c r="T296" s="20" t="s">
        <v>47</v>
      </c>
      <c r="U296" s="20">
        <f>+VLOOKUP(K296,Programación!$A:$F,3,FALSE)</f>
        <v>0</v>
      </c>
      <c r="V296" s="20">
        <f>+VLOOKUP(K296,Programación!$A:$F,4,FALSE)</f>
        <v>20</v>
      </c>
      <c r="W296" s="20">
        <f>+VLOOKUP(K296,Programación!$A:$F,5,FALSE)</f>
        <v>50</v>
      </c>
      <c r="X296" s="20">
        <f>+VLOOKUP(K296,Programación!$A:$F,6,FALSE)</f>
        <v>100</v>
      </c>
      <c r="Y296" s="20">
        <v>0</v>
      </c>
      <c r="Z296" s="20">
        <v>-2</v>
      </c>
      <c r="AA296" s="23">
        <v>0</v>
      </c>
      <c r="AB296" s="22">
        <v>0</v>
      </c>
      <c r="AC296" s="20">
        <v>0</v>
      </c>
      <c r="AD296" s="20">
        <v>-2</v>
      </c>
      <c r="AE296" s="22">
        <v>0</v>
      </c>
      <c r="AF296" s="22">
        <v>0</v>
      </c>
      <c r="AG296" s="20">
        <v>-1</v>
      </c>
      <c r="AH296" s="20">
        <v>-2</v>
      </c>
      <c r="AI296" s="23">
        <v>0</v>
      </c>
      <c r="AJ296" s="23">
        <v>0</v>
      </c>
      <c r="AK296" s="23">
        <v>0</v>
      </c>
      <c r="AL296" s="20" t="str">
        <f>+VLOOKUP(K296,Seguimiento!$A:$J,7,FALSE)</f>
        <v>Se firmó el contrato interadministrativo No 4600090231 con la EDU para la etapa de estudios y diseños por un valor de $1.000.000.000 con fecha de fin del 31/12/2021. A corte del mes de junio el contratista presento el anteproyecto arquitectonico para continuar con el proyecto definitivo.</v>
      </c>
      <c r="AM296" s="20">
        <f t="shared" si="4"/>
        <v>-2</v>
      </c>
      <c r="AN296" s="22">
        <v>5.4371220815133039E-3</v>
      </c>
      <c r="AO296" s="22">
        <v>0</v>
      </c>
      <c r="AP296" s="22">
        <v>0</v>
      </c>
      <c r="AQ296" s="41">
        <f>+VLOOKUP(K296,Seguimiento!$A:$J,9,FALSE)</f>
        <v>0</v>
      </c>
      <c r="AR296" s="40">
        <f>+VLOOKUP(K296,Seguimiento!$A:$J,10,FALSE)</f>
        <v>3</v>
      </c>
      <c r="AS296" s="20">
        <v>0</v>
      </c>
      <c r="AT296" s="40">
        <f>+VLOOKUP(K296,Seguimiento!$A:$J,4,FALSE)</f>
        <v>-2</v>
      </c>
      <c r="AU296" s="22">
        <v>0</v>
      </c>
      <c r="AV296" s="22">
        <v>0</v>
      </c>
    </row>
    <row r="297" spans="1:48" x14ac:dyDescent="0.2">
      <c r="A297" s="20">
        <v>3</v>
      </c>
      <c r="B297" s="20" t="s">
        <v>637</v>
      </c>
      <c r="C297" s="20">
        <v>1</v>
      </c>
      <c r="D297" s="20" t="s">
        <v>638</v>
      </c>
      <c r="E297" s="20" t="s">
        <v>639</v>
      </c>
      <c r="F297" s="20">
        <v>6</v>
      </c>
      <c r="G297" s="20" t="s">
        <v>689</v>
      </c>
      <c r="H297" s="20" t="s">
        <v>690</v>
      </c>
      <c r="I297" s="20">
        <v>4</v>
      </c>
      <c r="J297" s="20" t="s">
        <v>1961</v>
      </c>
      <c r="K297" s="20" t="s">
        <v>696</v>
      </c>
      <c r="L297" s="20" t="s">
        <v>697</v>
      </c>
      <c r="M297" s="20" t="s">
        <v>44</v>
      </c>
      <c r="N297" s="20">
        <v>67524</v>
      </c>
      <c r="O297" s="20">
        <v>59906</v>
      </c>
      <c r="P297" s="20" t="s">
        <v>693</v>
      </c>
      <c r="Q297" s="19">
        <f>+VLOOKUP(K297,Responsables!$A:$C,3,TRUE)</f>
        <v>905</v>
      </c>
      <c r="R297" s="19" t="str">
        <f>+VLOOKUP(K297,Responsables!$A:$C,2,TRUE)</f>
        <v>INDER</v>
      </c>
      <c r="S297" s="20" t="s">
        <v>70</v>
      </c>
      <c r="T297" s="20" t="s">
        <v>47</v>
      </c>
      <c r="U297" s="20">
        <f>+VLOOKUP(K297,Programación!$A:$F,3,FALSE)</f>
        <v>59906</v>
      </c>
      <c r="V297" s="20">
        <f>+VLOOKUP(K297,Programación!$A:$F,4,FALSE)</f>
        <v>59906</v>
      </c>
      <c r="W297" s="20">
        <f>+VLOOKUP(K297,Programación!$A:$F,5,FALSE)</f>
        <v>59906</v>
      </c>
      <c r="X297" s="20">
        <f>+VLOOKUP(K297,Programación!$A:$F,6,FALSE)</f>
        <v>59906</v>
      </c>
      <c r="Y297" s="20">
        <v>29749</v>
      </c>
      <c r="Z297" s="20">
        <f>+VLOOKUP(K297,Seguimiento!$A:$C,3,FALSE)</f>
        <v>11581</v>
      </c>
      <c r="AA297" s="23">
        <v>0</v>
      </c>
      <c r="AB297" s="22">
        <v>0</v>
      </c>
      <c r="AC297" s="20">
        <v>0.124148666243782</v>
      </c>
      <c r="AD297" s="20">
        <f>+VLOOKUP(K297,Seguimiento!$A:$J,5,FALSE)</f>
        <v>0.14831360800000001</v>
      </c>
      <c r="AE297" s="22">
        <v>0</v>
      </c>
      <c r="AF297" s="22">
        <v>0</v>
      </c>
      <c r="AG297" s="20">
        <v>0.496594664975128</v>
      </c>
      <c r="AH297" s="20">
        <f>+VLOOKUP(K297,Seguimiento!$A:$J,6,FALSE)</f>
        <v>9.6659766999999994E-2</v>
      </c>
      <c r="AI297" s="23">
        <v>0</v>
      </c>
      <c r="AJ297" s="23">
        <v>0</v>
      </c>
      <c r="AK297" s="23">
        <v>0</v>
      </c>
      <c r="AL297" s="20" t="str">
        <f>+VLOOKUP(K297,Seguimiento!$A:$J,7,FALSE)</f>
        <v>Aún no se han desarrollado los diferentes eventos deportivos los cuales permiten mayor avance en el cumplimiento de la meta</v>
      </c>
      <c r="AM297" s="20">
        <f t="shared" si="4"/>
        <v>0.14831360800000001</v>
      </c>
      <c r="AN297" s="22">
        <v>1.9594468570714773E-3</v>
      </c>
      <c r="AO297" s="22">
        <v>0</v>
      </c>
      <c r="AP297" s="22">
        <v>0</v>
      </c>
      <c r="AQ297" s="41">
        <f>+VLOOKUP(K297,Seguimiento!$A:$J,9,FALSE)</f>
        <v>2.5126199999999998E-4</v>
      </c>
      <c r="AR297" s="40">
        <f>+VLOOKUP(K297,Seguimiento!$A:$J,10,FALSE)</f>
        <v>1</v>
      </c>
      <c r="AS297" s="20">
        <v>29749</v>
      </c>
      <c r="AT297" s="40">
        <f>+VLOOKUP(K297,Seguimiento!$A:$J,4,FALSE)</f>
        <v>11581</v>
      </c>
      <c r="AU297" s="22">
        <v>0</v>
      </c>
      <c r="AV297" s="22">
        <v>0</v>
      </c>
    </row>
    <row r="298" spans="1:48" x14ac:dyDescent="0.2">
      <c r="A298" s="20">
        <v>3</v>
      </c>
      <c r="B298" s="20" t="s">
        <v>637</v>
      </c>
      <c r="C298" s="20">
        <v>1</v>
      </c>
      <c r="D298" s="20" t="s">
        <v>638</v>
      </c>
      <c r="E298" s="20" t="s">
        <v>639</v>
      </c>
      <c r="F298" s="20">
        <v>3</v>
      </c>
      <c r="G298" s="20" t="s">
        <v>649</v>
      </c>
      <c r="H298" s="20" t="s">
        <v>650</v>
      </c>
      <c r="I298" s="20">
        <v>3</v>
      </c>
      <c r="J298" s="20" t="s">
        <v>1961</v>
      </c>
      <c r="K298" s="20" t="s">
        <v>655</v>
      </c>
      <c r="L298" s="20" t="s">
        <v>656</v>
      </c>
      <c r="M298" s="20" t="s">
        <v>50</v>
      </c>
      <c r="N298" s="20">
        <v>100</v>
      </c>
      <c r="O298" s="20">
        <v>95</v>
      </c>
      <c r="P298" s="20" t="s">
        <v>644</v>
      </c>
      <c r="Q298" s="19">
        <f>+VLOOKUP(K298,Responsables!$A:$C,3,TRUE)</f>
        <v>721</v>
      </c>
      <c r="R298" s="19" t="str">
        <f>+VLOOKUP(K298,Responsables!$A:$C,2,TRUE)</f>
        <v>Secretaría de Salud</v>
      </c>
      <c r="S298" s="20" t="s">
        <v>70</v>
      </c>
      <c r="T298" s="20" t="s">
        <v>47</v>
      </c>
      <c r="U298" s="20">
        <f>+VLOOKUP(K298,Programación!$A:$F,3,FALSE)</f>
        <v>95</v>
      </c>
      <c r="V298" s="20">
        <f>+VLOOKUP(K298,Programación!$A:$F,4,FALSE)</f>
        <v>95</v>
      </c>
      <c r="W298" s="20">
        <f>+VLOOKUP(K298,Programación!$A:$F,5,FALSE)</f>
        <v>95</v>
      </c>
      <c r="X298" s="20">
        <f>+VLOOKUP(K298,Programación!$A:$F,6,FALSE)</f>
        <v>95</v>
      </c>
      <c r="Y298" s="20">
        <v>95</v>
      </c>
      <c r="Z298" s="20">
        <f>+VLOOKUP(K298,Seguimiento!$A:$C,3,FALSE)</f>
        <v>95</v>
      </c>
      <c r="AA298" s="23">
        <v>0</v>
      </c>
      <c r="AB298" s="22">
        <v>0</v>
      </c>
      <c r="AC298" s="20">
        <v>0.25</v>
      </c>
      <c r="AD298" s="20">
        <f>+VLOOKUP(K298,Seguimiento!$A:$J,5,FALSE)</f>
        <v>0.375</v>
      </c>
      <c r="AE298" s="22">
        <v>0</v>
      </c>
      <c r="AF298" s="22">
        <v>0</v>
      </c>
      <c r="AG298" s="20">
        <v>1</v>
      </c>
      <c r="AH298" s="20">
        <f>+VLOOKUP(K298,Seguimiento!$A:$J,6,FALSE)</f>
        <v>0.5</v>
      </c>
      <c r="AI298" s="23">
        <v>0</v>
      </c>
      <c r="AJ298" s="23">
        <v>0</v>
      </c>
      <c r="AK298" s="23">
        <v>0</v>
      </c>
      <c r="AL298" s="20" t="str">
        <f>+VLOOKUP(K298,Seguimiento!$A:$J,7,FALSE)</f>
        <v>Por lineamientos Nacionales se debe cumplir con el 100% de investigaciones epidemiológicas de eventos de interés en salud pública notificados. Sin embargo no se alcanza el 100% ya que muchos pacientes se rehusan a recibir las visitas domiciliarias o algunos reportan datos de teléfono o direcciones erradas.</v>
      </c>
      <c r="AM298" s="20">
        <f t="shared" si="4"/>
        <v>0.375</v>
      </c>
      <c r="AN298" s="22">
        <v>6.3898108743048467E-4</v>
      </c>
      <c r="AO298" s="22">
        <v>0</v>
      </c>
      <c r="AP298" s="22">
        <v>0</v>
      </c>
      <c r="AQ298" s="41">
        <f>+VLOOKUP(K298,Seguimiento!$A:$J,9,FALSE)</f>
        <v>1.9968199999999999E-4</v>
      </c>
      <c r="AR298" s="40">
        <f>+VLOOKUP(K298,Seguimiento!$A:$J,10,FALSE)</f>
        <v>3</v>
      </c>
      <c r="AS298" s="20">
        <v>95</v>
      </c>
      <c r="AT298" s="40">
        <f>+VLOOKUP(K298,Seguimiento!$A:$J,4,FALSE)</f>
        <v>95</v>
      </c>
      <c r="AU298" s="22">
        <v>0</v>
      </c>
      <c r="AV298" s="22">
        <v>0</v>
      </c>
    </row>
    <row r="299" spans="1:48" x14ac:dyDescent="0.2">
      <c r="A299" s="20">
        <v>3</v>
      </c>
      <c r="B299" s="20" t="s">
        <v>637</v>
      </c>
      <c r="C299" s="20">
        <v>1</v>
      </c>
      <c r="D299" s="20" t="s">
        <v>638</v>
      </c>
      <c r="E299" s="20" t="s">
        <v>639</v>
      </c>
      <c r="F299" s="20">
        <v>5</v>
      </c>
      <c r="G299" s="20" t="s">
        <v>661</v>
      </c>
      <c r="H299" s="20" t="s">
        <v>662</v>
      </c>
      <c r="I299" s="20">
        <v>4</v>
      </c>
      <c r="J299" s="20" t="s">
        <v>1961</v>
      </c>
      <c r="K299" s="20" t="s">
        <v>683</v>
      </c>
      <c r="L299" s="20" t="s">
        <v>684</v>
      </c>
      <c r="M299" s="20" t="s">
        <v>50</v>
      </c>
      <c r="N299" s="20">
        <v>-1</v>
      </c>
      <c r="O299" s="20">
        <v>100</v>
      </c>
      <c r="P299" s="20" t="s">
        <v>644</v>
      </c>
      <c r="Q299" s="19">
        <f>+VLOOKUP(K299,Responsables!$A:$C,3,TRUE)</f>
        <v>721</v>
      </c>
      <c r="R299" s="19" t="str">
        <f>+VLOOKUP(K299,Responsables!$A:$C,2,TRUE)</f>
        <v>Secretaría de Salud</v>
      </c>
      <c r="S299" s="20" t="s">
        <v>51</v>
      </c>
      <c r="T299" s="20" t="s">
        <v>47</v>
      </c>
      <c r="U299" s="20">
        <f>+VLOOKUP(K299,Programación!$A:$F,3,FALSE)</f>
        <v>0</v>
      </c>
      <c r="V299" s="20">
        <f>+VLOOKUP(K299,Programación!$A:$F,4,FALSE)</f>
        <v>0</v>
      </c>
      <c r="W299" s="20">
        <f>+VLOOKUP(K299,Programación!$A:$F,5,FALSE)</f>
        <v>60</v>
      </c>
      <c r="X299" s="20">
        <f>+VLOOKUP(K299,Programación!$A:$F,6,FALSE)</f>
        <v>100</v>
      </c>
      <c r="Y299" s="20">
        <v>0</v>
      </c>
      <c r="Z299" s="20">
        <v>-1</v>
      </c>
      <c r="AA299" s="23">
        <v>0</v>
      </c>
      <c r="AB299" s="22">
        <v>0</v>
      </c>
      <c r="AC299" s="20">
        <v>0</v>
      </c>
      <c r="AD299" s="20">
        <v>-1</v>
      </c>
      <c r="AE299" s="22">
        <v>0</v>
      </c>
      <c r="AF299" s="22">
        <v>0</v>
      </c>
      <c r="AG299" s="20">
        <v>-1</v>
      </c>
      <c r="AH299" s="20">
        <v>-1</v>
      </c>
      <c r="AI299" s="23">
        <v>0</v>
      </c>
      <c r="AJ299" s="23">
        <v>0</v>
      </c>
      <c r="AK299" s="23">
        <v>0</v>
      </c>
      <c r="AL299" s="20" t="str">
        <f>+VLOOKUP(K299,Seguimiento!$A:$J,7,FALSE)</f>
        <v>Con el informe de conveniencia del proyecto, que sustento la capacidad instalada futura por parte del posible operador Metrosalud, se formuló el proyecto bajo metodología MGA. Se están analizando las siguientes opciones:  1. Adecuar el centro de salud de San Cristóbal donde actualmente funciona el hospital mental de Medellín.  2. Demoler el centro de salud de San Cristóbal y construir sobre este y otro predio aledaño el nuevo Hospital mental de Medellín.  3. Construir el nuevo Hospital mental de Medellín en el predio donde se pensaba construir el Hospital General del Norte.</v>
      </c>
      <c r="AM299" s="20">
        <f t="shared" si="4"/>
        <v>-1</v>
      </c>
      <c r="AN299" s="22">
        <v>6.386931348386183E-3</v>
      </c>
      <c r="AO299" s="22">
        <v>0</v>
      </c>
      <c r="AP299" s="22">
        <v>0</v>
      </c>
      <c r="AQ299" s="41">
        <f>+VLOOKUP(K299,Seguimiento!$A:$J,9,FALSE)</f>
        <v>0</v>
      </c>
      <c r="AR299" s="40">
        <f>+VLOOKUP(K299,Seguimiento!$A:$J,10,FALSE)</f>
        <v>0</v>
      </c>
      <c r="AS299" s="20">
        <v>0</v>
      </c>
      <c r="AT299" s="40">
        <f>+VLOOKUP(K299,Seguimiento!$A:$J,4,FALSE)</f>
        <v>-1</v>
      </c>
      <c r="AU299" s="22">
        <v>0</v>
      </c>
      <c r="AV299" s="22">
        <v>0</v>
      </c>
    </row>
    <row r="300" spans="1:48" x14ac:dyDescent="0.2">
      <c r="A300" s="20">
        <v>3</v>
      </c>
      <c r="B300" s="20" t="s">
        <v>637</v>
      </c>
      <c r="C300" s="20">
        <v>1</v>
      </c>
      <c r="D300" s="20" t="s">
        <v>638</v>
      </c>
      <c r="E300" s="20" t="s">
        <v>639</v>
      </c>
      <c r="F300" s="20">
        <v>5</v>
      </c>
      <c r="G300" s="20" t="s">
        <v>661</v>
      </c>
      <c r="H300" s="20" t="s">
        <v>662</v>
      </c>
      <c r="I300" s="20">
        <v>3</v>
      </c>
      <c r="J300" s="20" t="s">
        <v>1961</v>
      </c>
      <c r="K300" s="20" t="s">
        <v>681</v>
      </c>
      <c r="L300" s="20" t="s">
        <v>682</v>
      </c>
      <c r="M300" s="20" t="s">
        <v>50</v>
      </c>
      <c r="N300" s="20">
        <v>69</v>
      </c>
      <c r="O300" s="20">
        <v>69</v>
      </c>
      <c r="P300" s="20" t="s">
        <v>644</v>
      </c>
      <c r="Q300" s="19">
        <f>+VLOOKUP(K300,Responsables!$A:$C,3,TRUE)</f>
        <v>721</v>
      </c>
      <c r="R300" s="19" t="str">
        <f>+VLOOKUP(K300,Responsables!$A:$C,2,TRUE)</f>
        <v>Secretaría de Salud</v>
      </c>
      <c r="S300" s="20" t="s">
        <v>70</v>
      </c>
      <c r="T300" s="20" t="s">
        <v>47</v>
      </c>
      <c r="U300" s="20">
        <f>+VLOOKUP(K300,Programación!$A:$F,3,FALSE)</f>
        <v>69</v>
      </c>
      <c r="V300" s="20">
        <f>+VLOOKUP(K300,Programación!$A:$F,4,FALSE)</f>
        <v>69</v>
      </c>
      <c r="W300" s="20">
        <f>+VLOOKUP(K300,Programación!$A:$F,5,FALSE)</f>
        <v>69</v>
      </c>
      <c r="X300" s="20">
        <f>+VLOOKUP(K300,Programación!$A:$F,6,FALSE)</f>
        <v>69</v>
      </c>
      <c r="Y300" s="20">
        <v>69</v>
      </c>
      <c r="Z300" s="20">
        <f>+VLOOKUP(K300,Seguimiento!$A:$C,3,FALSE)</f>
        <v>61</v>
      </c>
      <c r="AA300" s="23">
        <v>0</v>
      </c>
      <c r="AB300" s="22">
        <v>0</v>
      </c>
      <c r="AC300" s="20">
        <v>0.25</v>
      </c>
      <c r="AD300" s="20">
        <f>+VLOOKUP(K300,Seguimiento!$A:$J,5,FALSE)</f>
        <v>0.360507246</v>
      </c>
      <c r="AE300" s="22">
        <v>0</v>
      </c>
      <c r="AF300" s="22">
        <v>0</v>
      </c>
      <c r="AG300" s="20">
        <v>1</v>
      </c>
      <c r="AH300" s="20">
        <f>+VLOOKUP(K300,Seguimiento!$A:$J,6,FALSE)</f>
        <v>0.44202898600000001</v>
      </c>
      <c r="AI300" s="23">
        <v>0</v>
      </c>
      <c r="AJ300" s="23">
        <v>0</v>
      </c>
      <c r="AK300" s="23">
        <v>0</v>
      </c>
      <c r="AL300" s="20" t="str">
        <f>+VLOOKUP(K300,Seguimiento!$A:$J,7,FALSE)</f>
        <v>IPS con ejecucion evaluada= 83; alta= 40 (48%); media=11 (13%); baja=32 (39%). IPS con nivel adecuado de implementacion= 48%+13%= 61%. El logro a junio es el mismo del mes de mayo debido a que las actividades fueron entregadas en el informe del 8 de junio, fecha en la que los contratistas terminaron sus respectivos contratos. El resto del mes de junio no se realizaron más actividades pues fue un período en el que estuvieron sin contrato, a la espera de la firma del convenio con la U de A..</v>
      </c>
      <c r="AM300" s="20">
        <f t="shared" si="4"/>
        <v>0.360507246</v>
      </c>
      <c r="AN300" s="22">
        <v>1.135062274442443E-3</v>
      </c>
      <c r="AO300" s="22">
        <v>0</v>
      </c>
      <c r="AP300" s="22">
        <v>0</v>
      </c>
      <c r="AQ300" s="41">
        <f>+VLOOKUP(K300,Seguimiento!$A:$J,9,FALSE)</f>
        <v>3.3003200000000001E-4</v>
      </c>
      <c r="AR300" s="40">
        <f>+VLOOKUP(K300,Seguimiento!$A:$J,10,FALSE)</f>
        <v>3</v>
      </c>
      <c r="AS300" s="20">
        <v>69</v>
      </c>
      <c r="AT300" s="40">
        <f>+VLOOKUP(K300,Seguimiento!$A:$J,4,FALSE)</f>
        <v>61</v>
      </c>
      <c r="AU300" s="22">
        <v>0</v>
      </c>
      <c r="AV300" s="22">
        <v>0</v>
      </c>
    </row>
    <row r="301" spans="1:48" x14ac:dyDescent="0.2">
      <c r="A301" s="20">
        <v>3</v>
      </c>
      <c r="B301" s="20" t="s">
        <v>637</v>
      </c>
      <c r="C301" s="20">
        <v>1</v>
      </c>
      <c r="D301" s="20" t="s">
        <v>638</v>
      </c>
      <c r="E301" s="20" t="s">
        <v>639</v>
      </c>
      <c r="F301" s="20">
        <v>2</v>
      </c>
      <c r="G301" s="20" t="s">
        <v>640</v>
      </c>
      <c r="H301" s="20" t="s">
        <v>641</v>
      </c>
      <c r="I301" s="20">
        <v>2</v>
      </c>
      <c r="J301" s="20" t="s">
        <v>1961</v>
      </c>
      <c r="K301" s="20" t="s">
        <v>642</v>
      </c>
      <c r="L301" s="20" t="s">
        <v>643</v>
      </c>
      <c r="M301" s="20" t="s">
        <v>50</v>
      </c>
      <c r="N301" s="20">
        <v>100</v>
      </c>
      <c r="O301" s="20">
        <v>100</v>
      </c>
      <c r="P301" s="20" t="s">
        <v>644</v>
      </c>
      <c r="Q301" s="19">
        <f>+VLOOKUP(K301,Responsables!$A:$C,3,TRUE)</f>
        <v>721</v>
      </c>
      <c r="R301" s="19" t="str">
        <f>+VLOOKUP(K301,Responsables!$A:$C,2,TRUE)</f>
        <v>Secretaría de Salud</v>
      </c>
      <c r="S301" s="20" t="s">
        <v>70</v>
      </c>
      <c r="T301" s="20" t="s">
        <v>47</v>
      </c>
      <c r="U301" s="20">
        <f>+VLOOKUP(K301,Programación!$A:$F,3,FALSE)</f>
        <v>100</v>
      </c>
      <c r="V301" s="20">
        <f>+VLOOKUP(K301,Programación!$A:$F,4,FALSE)</f>
        <v>100</v>
      </c>
      <c r="W301" s="20">
        <f>+VLOOKUP(K301,Programación!$A:$F,5,FALSE)</f>
        <v>100</v>
      </c>
      <c r="X301" s="20">
        <f>+VLOOKUP(K301,Programación!$A:$F,6,FALSE)</f>
        <v>100</v>
      </c>
      <c r="Y301" s="20">
        <v>100</v>
      </c>
      <c r="Z301" s="20">
        <f>+VLOOKUP(K301,Seguimiento!$A:$C,3,FALSE)</f>
        <v>43.1</v>
      </c>
      <c r="AA301" s="23">
        <v>0</v>
      </c>
      <c r="AB301" s="22">
        <v>0</v>
      </c>
      <c r="AC301" s="20">
        <v>0.25</v>
      </c>
      <c r="AD301" s="20">
        <f>+VLOOKUP(K301,Seguimiento!$A:$J,5,FALSE)</f>
        <v>0.30387500000000001</v>
      </c>
      <c r="AE301" s="22">
        <v>0</v>
      </c>
      <c r="AF301" s="22">
        <v>0</v>
      </c>
      <c r="AG301" s="20">
        <v>1</v>
      </c>
      <c r="AH301" s="20">
        <f>+VLOOKUP(K301,Seguimiento!$A:$J,6,FALSE)</f>
        <v>0.2155</v>
      </c>
      <c r="AI301" s="23">
        <v>0</v>
      </c>
      <c r="AJ301" s="23">
        <v>0</v>
      </c>
      <c r="AK301" s="23">
        <v>0</v>
      </c>
      <c r="AL301" s="20" t="str">
        <f>+VLOOKUP(K301,Seguimiento!$A:$J,7,FALSE)</f>
        <v>El porcentaje corresponde a la operación de la unidad de gestión de la información y el conocimiento con corte a junio de 2021.</v>
      </c>
      <c r="AM301" s="20">
        <f t="shared" si="4"/>
        <v>0.30387500000000001</v>
      </c>
      <c r="AN301" s="22">
        <v>4.7882391111784038E-3</v>
      </c>
      <c r="AO301" s="22">
        <v>0</v>
      </c>
      <c r="AP301" s="22">
        <v>0</v>
      </c>
      <c r="AQ301" s="41">
        <f>+VLOOKUP(K301,Seguimiento!$A:$J,9,FALSE)</f>
        <v>1.2718759999999999E-3</v>
      </c>
      <c r="AR301" s="40">
        <f>+VLOOKUP(K301,Seguimiento!$A:$J,10,FALSE)</f>
        <v>2</v>
      </c>
      <c r="AS301" s="20">
        <v>100</v>
      </c>
      <c r="AT301" s="40">
        <f>+VLOOKUP(K301,Seguimiento!$A:$J,4,FALSE)</f>
        <v>43.1</v>
      </c>
      <c r="AU301" s="22">
        <v>0</v>
      </c>
      <c r="AV301" s="22">
        <v>0</v>
      </c>
    </row>
    <row r="302" spans="1:48" x14ac:dyDescent="0.2">
      <c r="A302" s="20">
        <v>3</v>
      </c>
      <c r="B302" s="20" t="s">
        <v>637</v>
      </c>
      <c r="C302" s="20">
        <v>1</v>
      </c>
      <c r="D302" s="20" t="s">
        <v>638</v>
      </c>
      <c r="E302" s="20" t="s">
        <v>639</v>
      </c>
      <c r="F302" s="20"/>
      <c r="G302" s="20"/>
      <c r="H302" s="20"/>
      <c r="I302" s="20">
        <v>21</v>
      </c>
      <c r="J302" s="20" t="s">
        <v>1960</v>
      </c>
      <c r="K302" s="20" t="s">
        <v>744</v>
      </c>
      <c r="L302" s="20" t="s">
        <v>745</v>
      </c>
      <c r="M302" s="20" t="s">
        <v>50</v>
      </c>
      <c r="N302" s="20">
        <v>-1</v>
      </c>
      <c r="O302" s="20">
        <v>100</v>
      </c>
      <c r="P302" s="20" t="s">
        <v>644</v>
      </c>
      <c r="Q302" s="19">
        <f>+VLOOKUP(K302,Responsables!$A:$C,3,TRUE)</f>
        <v>721</v>
      </c>
      <c r="R302" s="19" t="str">
        <f>+VLOOKUP(K302,Responsables!$A:$C,2,TRUE)</f>
        <v>Secretaría de Salud</v>
      </c>
      <c r="S302" s="20" t="s">
        <v>70</v>
      </c>
      <c r="T302" s="20" t="s">
        <v>47</v>
      </c>
      <c r="U302" s="20">
        <f>+VLOOKUP(K302,Programación!$A:$F,3,FALSE)</f>
        <v>100</v>
      </c>
      <c r="V302" s="20">
        <f>+VLOOKUP(K302,Programación!$A:$F,4,FALSE)</f>
        <v>100</v>
      </c>
      <c r="W302" s="20">
        <f>+VLOOKUP(K302,Programación!$A:$F,5,FALSE)</f>
        <v>100</v>
      </c>
      <c r="X302" s="20">
        <f>+VLOOKUP(K302,Programación!$A:$F,6,FALSE)</f>
        <v>100</v>
      </c>
      <c r="Y302" s="20">
        <v>100</v>
      </c>
      <c r="Z302" s="20">
        <f>+VLOOKUP(K302,Seguimiento!$A:$C,3,FALSE)</f>
        <v>30</v>
      </c>
      <c r="AA302" s="23">
        <v>0</v>
      </c>
      <c r="AB302" s="22">
        <v>0</v>
      </c>
      <c r="AC302" s="20">
        <v>0.25</v>
      </c>
      <c r="AD302" s="20">
        <f>+VLOOKUP(K302,Seguimiento!$A:$J,5,FALSE)</f>
        <v>0.28749999999999998</v>
      </c>
      <c r="AE302" s="24">
        <v>0</v>
      </c>
      <c r="AF302" s="22">
        <v>0</v>
      </c>
      <c r="AG302" s="20">
        <v>1</v>
      </c>
      <c r="AH302" s="20">
        <f>+VLOOKUP(K302,Seguimiento!$A:$J,6,FALSE)</f>
        <v>0.15</v>
      </c>
      <c r="AI302" s="23">
        <v>0</v>
      </c>
      <c r="AJ302" s="23">
        <v>0</v>
      </c>
      <c r="AK302" s="23">
        <v>0</v>
      </c>
      <c r="AL302" s="20" t="str">
        <f>+VLOOKUP(K302,Seguimiento!$A:$J,7,FALSE)</f>
        <v>El cumplimiento es bajo, ya que no ha iniciado el contrato de Tomarnos el mundo,   que aporta mas a la implementacion de las acciones de la estrategia del primer consumo</v>
      </c>
      <c r="AM302" s="20">
        <f t="shared" si="4"/>
        <v>0.28749999999999998</v>
      </c>
      <c r="AN302" s="22">
        <v>0</v>
      </c>
      <c r="AO302" s="22">
        <v>0</v>
      </c>
      <c r="AP302" s="22">
        <v>0</v>
      </c>
      <c r="AQ302" s="41">
        <f>+VLOOKUP(K302,Seguimiento!$A:$J,9,FALSE)</f>
        <v>0</v>
      </c>
      <c r="AR302" s="40">
        <f>+VLOOKUP(K302,Seguimiento!$A:$J,10,FALSE)</f>
        <v>2</v>
      </c>
      <c r="AS302" s="20">
        <v>100</v>
      </c>
      <c r="AT302" s="40">
        <f>+VLOOKUP(K302,Seguimiento!$A:$J,4,FALSE)</f>
        <v>30</v>
      </c>
      <c r="AU302" s="22">
        <v>0</v>
      </c>
      <c r="AV302" s="22">
        <v>0</v>
      </c>
    </row>
    <row r="303" spans="1:48" x14ac:dyDescent="0.2">
      <c r="A303" s="20">
        <v>3</v>
      </c>
      <c r="B303" s="20" t="s">
        <v>637</v>
      </c>
      <c r="C303" s="20">
        <v>1</v>
      </c>
      <c r="D303" s="20" t="s">
        <v>638</v>
      </c>
      <c r="E303" s="20" t="s">
        <v>639</v>
      </c>
      <c r="F303" s="20"/>
      <c r="G303" s="20"/>
      <c r="H303" s="20"/>
      <c r="I303" s="20">
        <v>22</v>
      </c>
      <c r="J303" s="20" t="s">
        <v>1960</v>
      </c>
      <c r="K303" s="20" t="s">
        <v>735</v>
      </c>
      <c r="L303" s="20" t="s">
        <v>736</v>
      </c>
      <c r="M303" s="20" t="s">
        <v>50</v>
      </c>
      <c r="N303" s="20">
        <v>-1</v>
      </c>
      <c r="O303" s="20">
        <v>5</v>
      </c>
      <c r="P303" s="20" t="s">
        <v>644</v>
      </c>
      <c r="Q303" s="19">
        <f>+VLOOKUP(K303,Responsables!$A:$C,3,TRUE)</f>
        <v>721</v>
      </c>
      <c r="R303" s="19" t="str">
        <f>+VLOOKUP(K303,Responsables!$A:$C,2,TRUE)</f>
        <v>Secretaría de Salud</v>
      </c>
      <c r="S303" s="20" t="s">
        <v>46</v>
      </c>
      <c r="T303" s="20" t="s">
        <v>47</v>
      </c>
      <c r="U303" s="20">
        <f>+VLOOKUP(K303,Programación!$A:$F,3,FALSE)</f>
        <v>0</v>
      </c>
      <c r="V303" s="20">
        <f>+VLOOKUP(K303,Programación!$A:$F,4,FALSE)</f>
        <v>1</v>
      </c>
      <c r="W303" s="20">
        <f>+VLOOKUP(K303,Programación!$A:$F,5,FALSE)</f>
        <v>2</v>
      </c>
      <c r="X303" s="20">
        <f>+VLOOKUP(K303,Programación!$A:$F,6,FALSE)</f>
        <v>2</v>
      </c>
      <c r="Y303" s="20">
        <v>0</v>
      </c>
      <c r="Z303" s="20">
        <f>+VLOOKUP(K303,Seguimiento!$A:$C,3,FALSE)</f>
        <v>0.3</v>
      </c>
      <c r="AA303" s="23">
        <v>0</v>
      </c>
      <c r="AB303" s="22">
        <v>0</v>
      </c>
      <c r="AC303" s="20">
        <v>0</v>
      </c>
      <c r="AD303" s="20">
        <f>+VLOOKUP(K303,Seguimiento!$A:$J,5,FALSE)</f>
        <v>0.06</v>
      </c>
      <c r="AE303" s="24">
        <v>0</v>
      </c>
      <c r="AF303" s="22">
        <v>0</v>
      </c>
      <c r="AG303" s="20">
        <v>-1</v>
      </c>
      <c r="AH303" s="20">
        <f>+VLOOKUP(K303,Seguimiento!$A:$J,6,FALSE)</f>
        <v>0.3</v>
      </c>
      <c r="AI303" s="23">
        <v>0</v>
      </c>
      <c r="AJ303" s="23">
        <v>0</v>
      </c>
      <c r="AK303" s="23">
        <v>0</v>
      </c>
      <c r="AL303" s="20" t="str">
        <f>+VLOOKUP(K303,Seguimiento!$A:$J,7,FALSE)</f>
        <v>Información  con corte a 30 de junio de 2021.</v>
      </c>
      <c r="AM303" s="20">
        <f t="shared" si="4"/>
        <v>0.06</v>
      </c>
      <c r="AN303" s="22">
        <v>0</v>
      </c>
      <c r="AO303" s="22">
        <v>0</v>
      </c>
      <c r="AP303" s="22">
        <v>0</v>
      </c>
      <c r="AQ303" s="41">
        <f>+VLOOKUP(K303,Seguimiento!$A:$J,9,FALSE)</f>
        <v>0</v>
      </c>
      <c r="AR303" s="40">
        <f>+VLOOKUP(K303,Seguimiento!$A:$J,10,FALSE)</f>
        <v>1</v>
      </c>
      <c r="AS303" s="20">
        <v>0</v>
      </c>
      <c r="AT303" s="40">
        <f>+VLOOKUP(K303,Seguimiento!$A:$J,4,FALSE)</f>
        <v>0.3</v>
      </c>
      <c r="AU303" s="22">
        <v>0</v>
      </c>
      <c r="AV303" s="22">
        <v>0</v>
      </c>
    </row>
    <row r="304" spans="1:48" x14ac:dyDescent="0.2">
      <c r="A304" s="20">
        <v>3</v>
      </c>
      <c r="B304" s="20" t="s">
        <v>637</v>
      </c>
      <c r="C304" s="20">
        <v>2</v>
      </c>
      <c r="D304" s="20" t="s">
        <v>762</v>
      </c>
      <c r="E304" s="20" t="s">
        <v>763</v>
      </c>
      <c r="F304" s="20">
        <v>4</v>
      </c>
      <c r="G304" s="20" t="s">
        <v>773</v>
      </c>
      <c r="H304" s="20" t="s">
        <v>774</v>
      </c>
      <c r="I304" s="20">
        <v>5</v>
      </c>
      <c r="J304" s="20" t="s">
        <v>1961</v>
      </c>
      <c r="K304" s="20" t="s">
        <v>793</v>
      </c>
      <c r="L304" s="20" t="s">
        <v>794</v>
      </c>
      <c r="M304" s="20" t="s">
        <v>44</v>
      </c>
      <c r="N304" s="20">
        <v>-1</v>
      </c>
      <c r="O304" s="20">
        <v>6</v>
      </c>
      <c r="P304" s="20" t="s">
        <v>768</v>
      </c>
      <c r="Q304" s="19">
        <f>+VLOOKUP(K304,Responsables!$A:$C,3,TRUE)</f>
        <v>724</v>
      </c>
      <c r="R304" s="19" t="str">
        <f>+VLOOKUP(K304,Responsables!$A:$C,2,TRUE)</f>
        <v>Secretaría de la Juventud</v>
      </c>
      <c r="S304" s="20" t="s">
        <v>46</v>
      </c>
      <c r="T304" s="20" t="s">
        <v>47</v>
      </c>
      <c r="U304" s="20">
        <f>+VLOOKUP(K304,Programación!$A:$F,3,FALSE)</f>
        <v>1</v>
      </c>
      <c r="V304" s="20">
        <f>+VLOOKUP(K304,Programación!$A:$F,4,FALSE)</f>
        <v>2</v>
      </c>
      <c r="W304" s="20">
        <f>+VLOOKUP(K304,Programación!$A:$F,5,FALSE)</f>
        <v>2</v>
      </c>
      <c r="X304" s="20">
        <f>+VLOOKUP(K304,Programación!$A:$F,6,FALSE)</f>
        <v>1</v>
      </c>
      <c r="Y304" s="20">
        <v>1</v>
      </c>
      <c r="Z304" s="20">
        <f>+VLOOKUP(K304,Seguimiento!$A:$C,3,FALSE)</f>
        <v>0</v>
      </c>
      <c r="AA304" s="23">
        <v>0</v>
      </c>
      <c r="AB304" s="22">
        <v>0</v>
      </c>
      <c r="AC304" s="20">
        <v>0.16666666666666699</v>
      </c>
      <c r="AD304" s="20">
        <f>+VLOOKUP(K304,Seguimiento!$A:$J,5,FALSE)</f>
        <v>0.16666666699999999</v>
      </c>
      <c r="AE304" s="22">
        <v>0</v>
      </c>
      <c r="AF304" s="22">
        <v>0</v>
      </c>
      <c r="AG304" s="20">
        <v>1</v>
      </c>
      <c r="AH304" s="20">
        <f>+VLOOKUP(K304,Seguimiento!$A:$J,6,FALSE)</f>
        <v>0</v>
      </c>
      <c r="AI304" s="23">
        <v>0</v>
      </c>
      <c r="AJ304" s="23">
        <v>0</v>
      </c>
      <c r="AK304" s="23">
        <v>0</v>
      </c>
      <c r="AL304" s="20" t="str">
        <f>+VLOOKUP(K304,Seguimiento!$A:$J,7,FALSE)</f>
        <v>Dentro del proyecto Seres del Agua se estableció que se deberá realizar un evento de cierre del proceso que integre la certificación de las personas participantes, contenidos audiovisuales del proceso formativo y los recorridos desarrollados y experiencias significativas de las y los jóvenes. Dentro del proyecto Medellín en la Cabeza se estableció que se deberá desarrollar un evento rural virtual o presencial dependiendo de las condiciones y normatividad del contexto del COVID- 19.</v>
      </c>
      <c r="AM304" s="20">
        <f t="shared" si="4"/>
        <v>0.16666666699999999</v>
      </c>
      <c r="AN304" s="22">
        <v>4.0463851660824883E-4</v>
      </c>
      <c r="AO304" s="22">
        <v>0</v>
      </c>
      <c r="AP304" s="22">
        <v>0</v>
      </c>
      <c r="AQ304" s="41">
        <f>+VLOOKUP(K304,Seguimiento!$A:$J,9,FALSE)</f>
        <v>6.7439800000000004E-5</v>
      </c>
      <c r="AR304" s="40">
        <f>+VLOOKUP(K304,Seguimiento!$A:$J,10,FALSE)</f>
        <v>1</v>
      </c>
      <c r="AS304" s="20">
        <v>1</v>
      </c>
      <c r="AT304" s="40">
        <f>+VLOOKUP(K304,Seguimiento!$A:$J,4,FALSE)</f>
        <v>1</v>
      </c>
      <c r="AU304" s="22">
        <v>0</v>
      </c>
      <c r="AV304" s="22">
        <v>0</v>
      </c>
    </row>
    <row r="305" spans="1:48" x14ac:dyDescent="0.2">
      <c r="A305" s="20">
        <v>3</v>
      </c>
      <c r="B305" s="20" t="s">
        <v>637</v>
      </c>
      <c r="C305" s="20">
        <v>2</v>
      </c>
      <c r="D305" s="20" t="s">
        <v>762</v>
      </c>
      <c r="E305" s="20" t="s">
        <v>763</v>
      </c>
      <c r="F305" s="20">
        <v>2</v>
      </c>
      <c r="G305" s="20" t="s">
        <v>805</v>
      </c>
      <c r="H305" s="20" t="s">
        <v>806</v>
      </c>
      <c r="I305" s="20">
        <v>1</v>
      </c>
      <c r="J305" s="20" t="s">
        <v>1961</v>
      </c>
      <c r="K305" s="20" t="s">
        <v>834</v>
      </c>
      <c r="L305" s="20" t="s">
        <v>835</v>
      </c>
      <c r="M305" s="20" t="s">
        <v>44</v>
      </c>
      <c r="N305" s="20">
        <v>-1</v>
      </c>
      <c r="O305" s="20">
        <v>4000</v>
      </c>
      <c r="P305" s="20" t="s">
        <v>768</v>
      </c>
      <c r="Q305" s="19">
        <f>+VLOOKUP(K305,Responsables!$A:$C,3,TRUE)</f>
        <v>724</v>
      </c>
      <c r="R305" s="19" t="str">
        <f>+VLOOKUP(K305,Responsables!$A:$C,2,TRUE)</f>
        <v>Secretaría de la Juventud</v>
      </c>
      <c r="S305" s="20" t="s">
        <v>46</v>
      </c>
      <c r="T305" s="20" t="s">
        <v>47</v>
      </c>
      <c r="U305" s="20">
        <f>+VLOOKUP(K305,Programación!$A:$F,3,FALSE)</f>
        <v>400</v>
      </c>
      <c r="V305" s="20">
        <f>+VLOOKUP(K305,Programación!$A:$F,4,FALSE)</f>
        <v>1200</v>
      </c>
      <c r="W305" s="20">
        <f>+VLOOKUP(K305,Programación!$A:$F,5,FALSE)</f>
        <v>1250</v>
      </c>
      <c r="X305" s="20">
        <f>+VLOOKUP(K305,Programación!$A:$F,6,FALSE)</f>
        <v>1150</v>
      </c>
      <c r="Y305" s="20">
        <v>442</v>
      </c>
      <c r="Z305" s="20">
        <f>+VLOOKUP(K305,Seguimiento!$A:$C,3,FALSE)</f>
        <v>65</v>
      </c>
      <c r="AA305" s="23">
        <v>0</v>
      </c>
      <c r="AB305" s="22">
        <v>0</v>
      </c>
      <c r="AC305" s="20">
        <v>0.1105</v>
      </c>
      <c r="AD305" s="20">
        <f>+VLOOKUP(K305,Seguimiento!$A:$J,5,FALSE)</f>
        <v>0.12675</v>
      </c>
      <c r="AE305" s="22">
        <v>0</v>
      </c>
      <c r="AF305" s="22">
        <v>0</v>
      </c>
      <c r="AG305" s="20">
        <v>1.105</v>
      </c>
      <c r="AH305" s="20">
        <f>+VLOOKUP(K305,Seguimiento!$A:$J,6,FALSE)</f>
        <v>5.4166667000000002E-2</v>
      </c>
      <c r="AI305" s="23">
        <v>0</v>
      </c>
      <c r="AJ305" s="23">
        <v>0</v>
      </c>
      <c r="AK305" s="23">
        <v>0</v>
      </c>
      <c r="AL305" s="20" t="str">
        <f>+VLOOKUP(K305,Seguimiento!$A:$J,7,FALSE)</f>
        <v>Este indicador se implementa mediante la ejecución de 3 estrategias: Juventudes tejedoras, Más que noventa minutos y agentes protectores formados por el SATMED. Gracias a la articulación y optimización de recursos entre estos 3 proyectos se han atendido y formado 65 jóvenes a 30 de junio así: 45 jóvenes formados en liderazgos por Más que 90 minutos y 20 jóvenes acompañados de forma integral por Juventudes Tejedoras.</v>
      </c>
      <c r="AM305" s="20">
        <f t="shared" si="4"/>
        <v>0.12675</v>
      </c>
      <c r="AN305" s="22">
        <v>4.3406542406829521E-4</v>
      </c>
      <c r="AO305" s="22">
        <v>0</v>
      </c>
      <c r="AP305" s="22">
        <v>0</v>
      </c>
      <c r="AQ305" s="41">
        <f>+VLOOKUP(K305,Seguimiento!$A:$J,9,FALSE)</f>
        <v>4.7964199999999997E-5</v>
      </c>
      <c r="AR305" s="40">
        <f>+VLOOKUP(K305,Seguimiento!$A:$J,10,FALSE)</f>
        <v>1</v>
      </c>
      <c r="AS305" s="20">
        <v>442</v>
      </c>
      <c r="AT305" s="40">
        <f>+VLOOKUP(K305,Seguimiento!$A:$J,4,FALSE)</f>
        <v>507</v>
      </c>
      <c r="AU305" s="22">
        <v>0</v>
      </c>
      <c r="AV305" s="22">
        <v>0</v>
      </c>
    </row>
    <row r="306" spans="1:48" x14ac:dyDescent="0.2">
      <c r="A306" s="20">
        <v>3</v>
      </c>
      <c r="B306" s="20" t="s">
        <v>637</v>
      </c>
      <c r="C306" s="20">
        <v>2</v>
      </c>
      <c r="D306" s="20" t="s">
        <v>762</v>
      </c>
      <c r="E306" s="20" t="s">
        <v>763</v>
      </c>
      <c r="F306" s="20">
        <v>4</v>
      </c>
      <c r="G306" s="20" t="s">
        <v>773</v>
      </c>
      <c r="H306" s="20" t="s">
        <v>774</v>
      </c>
      <c r="I306" s="20">
        <v>1</v>
      </c>
      <c r="J306" s="20" t="s">
        <v>1961</v>
      </c>
      <c r="K306" s="20" t="s">
        <v>785</v>
      </c>
      <c r="L306" s="20" t="s">
        <v>786</v>
      </c>
      <c r="M306" s="20" t="s">
        <v>44</v>
      </c>
      <c r="N306" s="20">
        <v>4551</v>
      </c>
      <c r="O306" s="20">
        <v>5000</v>
      </c>
      <c r="P306" s="20" t="s">
        <v>768</v>
      </c>
      <c r="Q306" s="19">
        <f>+VLOOKUP(K306,Responsables!$A:$C,3,TRUE)</f>
        <v>724</v>
      </c>
      <c r="R306" s="19" t="str">
        <f>+VLOOKUP(K306,Responsables!$A:$C,2,TRUE)</f>
        <v>Secretaría de la Juventud</v>
      </c>
      <c r="S306" s="20" t="s">
        <v>46</v>
      </c>
      <c r="T306" s="20" t="s">
        <v>47</v>
      </c>
      <c r="U306" s="20">
        <f>+VLOOKUP(K306,Programación!$A:$F,3,FALSE)</f>
        <v>1055</v>
      </c>
      <c r="V306" s="20">
        <f>+VLOOKUP(K306,Programación!$A:$F,4,FALSE)</f>
        <v>1315</v>
      </c>
      <c r="W306" s="20">
        <f>+VLOOKUP(K306,Programación!$A:$F,5,FALSE)</f>
        <v>1315</v>
      </c>
      <c r="X306" s="20">
        <f>+VLOOKUP(K306,Programación!$A:$F,6,FALSE)</f>
        <v>1315</v>
      </c>
      <c r="Y306" s="20">
        <v>1065</v>
      </c>
      <c r="Z306" s="20">
        <f>+VLOOKUP(K306,Seguimiento!$A:$C,3,FALSE)</f>
        <v>0</v>
      </c>
      <c r="AA306" s="23">
        <v>0</v>
      </c>
      <c r="AB306" s="22">
        <v>0</v>
      </c>
      <c r="AC306" s="20">
        <v>0.21299999999999999</v>
      </c>
      <c r="AD306" s="20">
        <f>+VLOOKUP(K306,Seguimiento!$A:$J,5,FALSE)</f>
        <v>0.21299999999999999</v>
      </c>
      <c r="AE306" s="22">
        <v>0</v>
      </c>
      <c r="AF306" s="22">
        <v>0</v>
      </c>
      <c r="AG306" s="20">
        <v>1.0094786729857801</v>
      </c>
      <c r="AH306" s="20">
        <f>+VLOOKUP(K306,Seguimiento!$A:$J,6,FALSE)</f>
        <v>0</v>
      </c>
      <c r="AI306" s="23">
        <v>0</v>
      </c>
      <c r="AJ306" s="23">
        <v>0</v>
      </c>
      <c r="AK306" s="23">
        <v>0</v>
      </c>
      <c r="AL306" s="20" t="str">
        <f>+VLOOKUP(K306,Seguimiento!$A:$J,7,FALSE)</f>
        <v>El proyecto será operado por el Museo Casa de la Memoria. La convocatoria inició el pasado 7 de julio y se ha avanzado junto con el equipo en el diseño los dos primeros recorridos por el centro de Medellín que culminarán en el evento de inauguración del proyecto. Una vez comience la ejecución de los recorridos y la formación a mediadores será posible reportar avance en el indicador. Los 1.315 jóvenes participarán de los procesos de formación y recorridos que se desarrollarán de manera mixta (estrategia virtual y presencial).</v>
      </c>
      <c r="AM306" s="20">
        <f t="shared" si="4"/>
        <v>0.21299999999999999</v>
      </c>
      <c r="AN306" s="22">
        <v>4.2734863206978434E-4</v>
      </c>
      <c r="AO306" s="22">
        <v>0</v>
      </c>
      <c r="AP306" s="22">
        <v>0</v>
      </c>
      <c r="AQ306" s="41">
        <f>+VLOOKUP(K306,Seguimiento!$A:$J,9,FALSE)</f>
        <v>9.1025299999999997E-5</v>
      </c>
      <c r="AR306" s="40">
        <f>+VLOOKUP(K306,Seguimiento!$A:$J,10,FALSE)</f>
        <v>1</v>
      </c>
      <c r="AS306" s="20">
        <v>1065</v>
      </c>
      <c r="AT306" s="40">
        <f>+VLOOKUP(K306,Seguimiento!$A:$J,4,FALSE)</f>
        <v>1065</v>
      </c>
      <c r="AU306" s="22">
        <v>0</v>
      </c>
      <c r="AV306" s="22">
        <v>0</v>
      </c>
    </row>
    <row r="307" spans="1:48" x14ac:dyDescent="0.2">
      <c r="A307" s="20">
        <v>3</v>
      </c>
      <c r="B307" s="20" t="s">
        <v>637</v>
      </c>
      <c r="C307" s="20">
        <v>2</v>
      </c>
      <c r="D307" s="20" t="s">
        <v>762</v>
      </c>
      <c r="E307" s="20" t="s">
        <v>763</v>
      </c>
      <c r="F307" s="20"/>
      <c r="G307" s="20"/>
      <c r="H307" s="20"/>
      <c r="I307" s="20">
        <v>1</v>
      </c>
      <c r="J307" s="20" t="s">
        <v>1960</v>
      </c>
      <c r="K307" s="20" t="s">
        <v>823</v>
      </c>
      <c r="L307" s="20" t="s">
        <v>824</v>
      </c>
      <c r="M307" s="20" t="s">
        <v>44</v>
      </c>
      <c r="N307" s="20">
        <v>7.8</v>
      </c>
      <c r="O307" s="20">
        <v>8</v>
      </c>
      <c r="P307" s="20" t="s">
        <v>768</v>
      </c>
      <c r="Q307" s="19">
        <f>+VLOOKUP(K307,Responsables!$A:$C,3,TRUE)</f>
        <v>724</v>
      </c>
      <c r="R307" s="19" t="str">
        <f>+VLOOKUP(K307,Responsables!$A:$C,2,TRUE)</f>
        <v>Secretaría de la Juventud</v>
      </c>
      <c r="S307" s="20" t="s">
        <v>51</v>
      </c>
      <c r="T307" s="20" t="s">
        <v>47</v>
      </c>
      <c r="U307" s="20">
        <f>+VLOOKUP(K307,Programación!$A:$F,3,FALSE)</f>
        <v>0</v>
      </c>
      <c r="V307" s="20">
        <f>+VLOOKUP(K307,Programación!$A:$F,4,FALSE)</f>
        <v>0</v>
      </c>
      <c r="W307" s="20">
        <f>+VLOOKUP(K307,Programación!$A:$F,5,FALSE)</f>
        <v>0</v>
      </c>
      <c r="X307" s="20">
        <f>+VLOOKUP(K307,Programación!$A:$F,6,FALSE)</f>
        <v>8</v>
      </c>
      <c r="Y307" s="20">
        <v>0</v>
      </c>
      <c r="Z307" s="20">
        <f>+VLOOKUP(K307,Seguimiento!$A:$C,3,FALSE)</f>
        <v>0</v>
      </c>
      <c r="AA307" s="23">
        <v>0</v>
      </c>
      <c r="AB307" s="22">
        <v>0</v>
      </c>
      <c r="AC307" s="20">
        <v>0</v>
      </c>
      <c r="AD307" s="20">
        <f>+VLOOKUP(K307,Seguimiento!$A:$J,5,FALSE)</f>
        <v>0</v>
      </c>
      <c r="AE307" s="24">
        <v>0</v>
      </c>
      <c r="AF307" s="22">
        <v>0</v>
      </c>
      <c r="AG307" s="20">
        <v>-1</v>
      </c>
      <c r="AH307" s="20">
        <v>-1</v>
      </c>
      <c r="AI307" s="23">
        <v>0</v>
      </c>
      <c r="AJ307" s="23">
        <v>0</v>
      </c>
      <c r="AK307" s="23">
        <v>0</v>
      </c>
      <c r="AL307" s="20" t="str">
        <f>+VLOOKUP(K307,Seguimiento!$A:$J,7,FALSE)</f>
        <v>Se realizó un primer acercamiento al Departamento Administrativo de Planeación, con el fin de revisar las mediciones anteriores y mejorar el proceso  para este período. Se realiza intercambio de documentos existentes y se realizará una nueva reunión con el fin de evaluar  las opciones de solución y tomar decisiones para avanzar en la medición.</v>
      </c>
      <c r="AM307" s="20">
        <f t="shared" si="4"/>
        <v>0</v>
      </c>
      <c r="AN307" s="22">
        <v>0</v>
      </c>
      <c r="AO307" s="22">
        <v>0</v>
      </c>
      <c r="AP307" s="22">
        <v>0</v>
      </c>
      <c r="AQ307" s="41">
        <f>+VLOOKUP(K307,Seguimiento!$A:$J,9,FALSE)</f>
        <v>0</v>
      </c>
      <c r="AR307" s="40">
        <f>+VLOOKUP(K307,Seguimiento!$A:$J,10,FALSE)</f>
        <v>0</v>
      </c>
      <c r="AS307" s="20">
        <v>0</v>
      </c>
      <c r="AT307" s="40">
        <f>+VLOOKUP(K307,Seguimiento!$A:$J,4,FALSE)</f>
        <v>0</v>
      </c>
      <c r="AU307" s="22">
        <v>0</v>
      </c>
      <c r="AV307" s="22">
        <v>0</v>
      </c>
    </row>
    <row r="308" spans="1:48" x14ac:dyDescent="0.2">
      <c r="A308" s="20">
        <v>3</v>
      </c>
      <c r="B308" s="20" t="s">
        <v>637</v>
      </c>
      <c r="C308" s="20">
        <v>2</v>
      </c>
      <c r="D308" s="20" t="s">
        <v>762</v>
      </c>
      <c r="E308" s="20" t="s">
        <v>763</v>
      </c>
      <c r="F308" s="20">
        <v>3</v>
      </c>
      <c r="G308" s="20" t="s">
        <v>764</v>
      </c>
      <c r="H308" s="20" t="s">
        <v>765</v>
      </c>
      <c r="I308" s="20">
        <v>5</v>
      </c>
      <c r="J308" s="20" t="s">
        <v>1961</v>
      </c>
      <c r="K308" s="20" t="s">
        <v>781</v>
      </c>
      <c r="L308" s="20" t="s">
        <v>782</v>
      </c>
      <c r="M308" s="20" t="s">
        <v>44</v>
      </c>
      <c r="N308" s="20">
        <v>7</v>
      </c>
      <c r="O308" s="20">
        <v>8</v>
      </c>
      <c r="P308" s="20" t="s">
        <v>768</v>
      </c>
      <c r="Q308" s="19">
        <f>+VLOOKUP(K308,Responsables!$A:$C,3,TRUE)</f>
        <v>724</v>
      </c>
      <c r="R308" s="19" t="str">
        <f>+VLOOKUP(K308,Responsables!$A:$C,2,TRUE)</f>
        <v>Secretaría de la Juventud</v>
      </c>
      <c r="S308" s="20" t="s">
        <v>46</v>
      </c>
      <c r="T308" s="20" t="s">
        <v>47</v>
      </c>
      <c r="U308" s="20">
        <f>+VLOOKUP(K308,Programación!$A:$F,3,FALSE)</f>
        <v>2</v>
      </c>
      <c r="V308" s="20">
        <f>+VLOOKUP(K308,Programación!$A:$F,4,FALSE)</f>
        <v>2</v>
      </c>
      <c r="W308" s="20">
        <f>+VLOOKUP(K308,Programación!$A:$F,5,FALSE)</f>
        <v>2</v>
      </c>
      <c r="X308" s="20">
        <f>+VLOOKUP(K308,Programación!$A:$F,6,FALSE)</f>
        <v>2</v>
      </c>
      <c r="Y308" s="20">
        <v>2</v>
      </c>
      <c r="Z308" s="20">
        <f>+VLOOKUP(K308,Seguimiento!$A:$C,3,FALSE)</f>
        <v>0</v>
      </c>
      <c r="AA308" s="23">
        <v>0</v>
      </c>
      <c r="AB308" s="22">
        <v>0</v>
      </c>
      <c r="AC308" s="20">
        <v>0.25</v>
      </c>
      <c r="AD308" s="20">
        <f>+VLOOKUP(K308,Seguimiento!$A:$J,5,FALSE)</f>
        <v>0.25</v>
      </c>
      <c r="AE308" s="22">
        <v>0</v>
      </c>
      <c r="AF308" s="22">
        <v>0</v>
      </c>
      <c r="AG308" s="20">
        <v>1</v>
      </c>
      <c r="AH308" s="20">
        <f>+VLOOKUP(K308,Seguimiento!$A:$J,6,FALSE)</f>
        <v>0</v>
      </c>
      <c r="AI308" s="23">
        <v>0</v>
      </c>
      <c r="AJ308" s="23">
        <v>0</v>
      </c>
      <c r="AK308" s="23">
        <v>0</v>
      </c>
      <c r="AL308" s="20" t="str">
        <f>+VLOOKUP(K308,Seguimiento!$A:$J,7,FALSE)</f>
        <v>Se ha avanzado en las propuestas de activación territorial como una oportunidad de agenciamiento, situado de acuerdo con los factores de riesgo juveniles que serán abordados con base a los diagnósticos entre el equipo de agentes de cuidado y los demás proyectos de la secretaría.</v>
      </c>
      <c r="AM308" s="20">
        <f t="shared" si="4"/>
        <v>0.25</v>
      </c>
      <c r="AN308" s="22">
        <v>1.1360516590954355E-3</v>
      </c>
      <c r="AO308" s="22">
        <v>0</v>
      </c>
      <c r="AP308" s="22">
        <v>0</v>
      </c>
      <c r="AQ308" s="41">
        <f>+VLOOKUP(K308,Seguimiento!$A:$J,9,FALSE)</f>
        <v>2.8401300000000001E-4</v>
      </c>
      <c r="AR308" s="40">
        <f>+VLOOKUP(K308,Seguimiento!$A:$J,10,FALSE)</f>
        <v>2</v>
      </c>
      <c r="AS308" s="20">
        <v>2</v>
      </c>
      <c r="AT308" s="40">
        <f>+VLOOKUP(K308,Seguimiento!$A:$J,4,FALSE)</f>
        <v>2</v>
      </c>
      <c r="AU308" s="22">
        <v>0</v>
      </c>
      <c r="AV308" s="22">
        <v>0</v>
      </c>
    </row>
    <row r="309" spans="1:48" x14ac:dyDescent="0.2">
      <c r="A309" s="20">
        <v>3</v>
      </c>
      <c r="B309" s="20" t="s">
        <v>637</v>
      </c>
      <c r="C309" s="20">
        <v>2</v>
      </c>
      <c r="D309" s="20" t="s">
        <v>762</v>
      </c>
      <c r="E309" s="20" t="s">
        <v>763</v>
      </c>
      <c r="F309" s="20">
        <v>5</v>
      </c>
      <c r="G309" s="20" t="s">
        <v>795</v>
      </c>
      <c r="H309" s="20" t="s">
        <v>796</v>
      </c>
      <c r="I309" s="20">
        <v>3</v>
      </c>
      <c r="J309" s="20" t="s">
        <v>1961</v>
      </c>
      <c r="K309" s="20" t="s">
        <v>811</v>
      </c>
      <c r="L309" s="20" t="s">
        <v>812</v>
      </c>
      <c r="M309" s="20" t="s">
        <v>50</v>
      </c>
      <c r="N309" s="20">
        <v>-1</v>
      </c>
      <c r="O309" s="20">
        <v>100</v>
      </c>
      <c r="P309" s="20" t="s">
        <v>768</v>
      </c>
      <c r="Q309" s="19">
        <f>+VLOOKUP(K309,Responsables!$A:$C,3,TRUE)</f>
        <v>724</v>
      </c>
      <c r="R309" s="19" t="str">
        <f>+VLOOKUP(K309,Responsables!$A:$C,2,TRUE)</f>
        <v>Secretaría de la Juventud</v>
      </c>
      <c r="S309" s="20" t="s">
        <v>51</v>
      </c>
      <c r="T309" s="20" t="s">
        <v>47</v>
      </c>
      <c r="U309" s="20">
        <f>+VLOOKUP(K309,Programación!$A:$F,3,FALSE)</f>
        <v>10</v>
      </c>
      <c r="V309" s="20">
        <f>+VLOOKUP(K309,Programación!$A:$F,4,FALSE)</f>
        <v>40</v>
      </c>
      <c r="W309" s="20">
        <f>+VLOOKUP(K309,Programación!$A:$F,5,FALSE)</f>
        <v>70</v>
      </c>
      <c r="X309" s="20">
        <f>+VLOOKUP(K309,Programación!$A:$F,6,FALSE)</f>
        <v>100</v>
      </c>
      <c r="Y309" s="20">
        <v>10</v>
      </c>
      <c r="Z309" s="20">
        <f>+VLOOKUP(K309,Seguimiento!$A:$C,3,FALSE)</f>
        <v>30</v>
      </c>
      <c r="AA309" s="23">
        <v>0</v>
      </c>
      <c r="AB309" s="22">
        <v>0</v>
      </c>
      <c r="AC309" s="20">
        <v>0.1</v>
      </c>
      <c r="AD309" s="20">
        <f>+VLOOKUP(K309,Seguimiento!$A:$J,5,FALSE)</f>
        <v>0.3</v>
      </c>
      <c r="AE309" s="22">
        <v>0</v>
      </c>
      <c r="AF309" s="22">
        <v>0</v>
      </c>
      <c r="AG309" s="20">
        <v>1</v>
      </c>
      <c r="AH309" s="20">
        <f>+VLOOKUP(K309,Seguimiento!$A:$J,6,FALSE)</f>
        <v>0.75</v>
      </c>
      <c r="AI309" s="23">
        <v>0</v>
      </c>
      <c r="AJ309" s="23">
        <v>0</v>
      </c>
      <c r="AK309" s="23">
        <v>0</v>
      </c>
      <c r="AL309" s="20" t="str">
        <f>+VLOOKUP(K309,Seguimiento!$A:$J,7,FALSE)</f>
        <v>El porcentaje de avance se mantiene mediante la contratación del equipo que hace parte de la unidad institucional: Unidad estratégica de seguridad económica juvenil. Este proceso se llevó a cabo mediante el contrato interadministrativo con la Facultad Nacional de Salud Publica de la Universidad de Antioquia. Se contrataron 3 profesionales universitarios, 1 tecnólogo y 2 técnicos. En adelante se realizarán acciones para la ejecución del plan operativo de la construcción de la unidad y se vinculará un profesional faltante.</v>
      </c>
      <c r="AM309" s="20">
        <f t="shared" si="4"/>
        <v>0.3</v>
      </c>
      <c r="AN309" s="22">
        <v>1.1466296969464755E-3</v>
      </c>
      <c r="AO309" s="22">
        <v>0</v>
      </c>
      <c r="AP309" s="22">
        <v>0</v>
      </c>
      <c r="AQ309" s="41">
        <f>+VLOOKUP(K309,Seguimiento!$A:$J,9,FALSE)</f>
        <v>3.43989E-4</v>
      </c>
      <c r="AR309" s="40">
        <f>+VLOOKUP(K309,Seguimiento!$A:$J,10,FALSE)</f>
        <v>2</v>
      </c>
      <c r="AS309" s="20">
        <v>10</v>
      </c>
      <c r="AT309" s="40">
        <f>+VLOOKUP(K309,Seguimiento!$A:$J,4,FALSE)</f>
        <v>30</v>
      </c>
      <c r="AU309" s="22">
        <v>0</v>
      </c>
      <c r="AV309" s="22">
        <v>0</v>
      </c>
    </row>
    <row r="310" spans="1:48" x14ac:dyDescent="0.2">
      <c r="A310" s="20">
        <v>3</v>
      </c>
      <c r="B310" s="20" t="s">
        <v>637</v>
      </c>
      <c r="C310" s="20">
        <v>2</v>
      </c>
      <c r="D310" s="20" t="s">
        <v>762</v>
      </c>
      <c r="E310" s="20" t="s">
        <v>763</v>
      </c>
      <c r="F310" s="20">
        <v>1</v>
      </c>
      <c r="G310" s="20" t="s">
        <v>823</v>
      </c>
      <c r="H310" s="20" t="s">
        <v>825</v>
      </c>
      <c r="I310" s="20">
        <v>2</v>
      </c>
      <c r="J310" s="20" t="s">
        <v>1961</v>
      </c>
      <c r="K310" s="20" t="s">
        <v>828</v>
      </c>
      <c r="L310" s="20" t="s">
        <v>829</v>
      </c>
      <c r="M310" s="20" t="s">
        <v>50</v>
      </c>
      <c r="N310" s="20">
        <v>-1</v>
      </c>
      <c r="O310" s="20">
        <v>40</v>
      </c>
      <c r="P310" s="20" t="s">
        <v>768</v>
      </c>
      <c r="Q310" s="19">
        <f>+VLOOKUP(K310,Responsables!$A:$C,3,TRUE)</f>
        <v>724</v>
      </c>
      <c r="R310" s="19" t="str">
        <f>+VLOOKUP(K310,Responsables!$A:$C,2,TRUE)</f>
        <v>Secretaría de la Juventud</v>
      </c>
      <c r="S310" s="20" t="s">
        <v>51</v>
      </c>
      <c r="T310" s="20" t="s">
        <v>47</v>
      </c>
      <c r="U310" s="20">
        <f>+VLOOKUP(K310,Programación!$A:$F,3,FALSE)</f>
        <v>0</v>
      </c>
      <c r="V310" s="20">
        <f>+VLOOKUP(K310,Programación!$A:$F,4,FALSE)</f>
        <v>15</v>
      </c>
      <c r="W310" s="20">
        <f>+VLOOKUP(K310,Programación!$A:$F,5,FALSE)</f>
        <v>30</v>
      </c>
      <c r="X310" s="20">
        <f>+VLOOKUP(K310,Programación!$A:$F,6,FALSE)</f>
        <v>40</v>
      </c>
      <c r="Y310" s="20">
        <v>0</v>
      </c>
      <c r="Z310" s="20">
        <f>+VLOOKUP(K310,Seguimiento!$A:$C,3,FALSE)</f>
        <v>15</v>
      </c>
      <c r="AA310" s="23">
        <v>0</v>
      </c>
      <c r="AB310" s="22">
        <v>0</v>
      </c>
      <c r="AC310" s="20">
        <v>0</v>
      </c>
      <c r="AD310" s="20">
        <f>+VLOOKUP(K310,Seguimiento!$A:$J,5,FALSE)</f>
        <v>0.375</v>
      </c>
      <c r="AE310" s="22">
        <v>0</v>
      </c>
      <c r="AF310" s="22">
        <v>0</v>
      </c>
      <c r="AG310" s="20">
        <v>-1</v>
      </c>
      <c r="AH310" s="20">
        <f>+VLOOKUP(K310,Seguimiento!$A:$J,6,FALSE)</f>
        <v>1</v>
      </c>
      <c r="AI310" s="23">
        <v>0</v>
      </c>
      <c r="AJ310" s="23">
        <v>0</v>
      </c>
      <c r="AK310" s="23">
        <v>0</v>
      </c>
      <c r="AL310" s="20" t="str">
        <f>+VLOOKUP(K310,Seguimiento!$A:$J,7,FALSE)</f>
        <v>Se avanza con el proceso de articulación entre la Secretaría de Juventud y los centros de bienestar universitario de las Instituciones de Educación Superior. Se concretan acciones para los próximos meses con la Fundación Universitaria María Cano para la realización de diferentes acciones en miras a la mitigación de riesgos y daños por conducta de consumo.</v>
      </c>
      <c r="AM310" s="20">
        <f t="shared" si="4"/>
        <v>0.375</v>
      </c>
      <c r="AN310" s="22">
        <v>4.1903305193831224E-4</v>
      </c>
      <c r="AO310" s="22">
        <v>0</v>
      </c>
      <c r="AP310" s="22">
        <v>0</v>
      </c>
      <c r="AQ310" s="41">
        <f>+VLOOKUP(K310,Seguimiento!$A:$J,9,FALSE)</f>
        <v>0</v>
      </c>
      <c r="AR310" s="40">
        <f>+VLOOKUP(K310,Seguimiento!$A:$J,10,FALSE)</f>
        <v>3</v>
      </c>
      <c r="AS310" s="20">
        <v>0</v>
      </c>
      <c r="AT310" s="40">
        <f>+VLOOKUP(K310,Seguimiento!$A:$J,4,FALSE)</f>
        <v>15</v>
      </c>
      <c r="AU310" s="22">
        <v>0</v>
      </c>
      <c r="AV310" s="22">
        <v>0</v>
      </c>
    </row>
    <row r="311" spans="1:48" x14ac:dyDescent="0.2">
      <c r="A311" s="20">
        <v>3</v>
      </c>
      <c r="B311" s="20" t="s">
        <v>637</v>
      </c>
      <c r="C311" s="20">
        <v>2</v>
      </c>
      <c r="D311" s="20" t="s">
        <v>762</v>
      </c>
      <c r="E311" s="20" t="s">
        <v>763</v>
      </c>
      <c r="F311" s="20">
        <v>6</v>
      </c>
      <c r="G311" s="20" t="s">
        <v>769</v>
      </c>
      <c r="H311" s="20" t="s">
        <v>770</v>
      </c>
      <c r="I311" s="20">
        <v>3</v>
      </c>
      <c r="J311" s="20" t="s">
        <v>1961</v>
      </c>
      <c r="K311" s="20" t="s">
        <v>809</v>
      </c>
      <c r="L311" s="20" t="s">
        <v>810</v>
      </c>
      <c r="M311" s="20" t="s">
        <v>44</v>
      </c>
      <c r="N311" s="20">
        <v>-1</v>
      </c>
      <c r="O311" s="20">
        <v>21</v>
      </c>
      <c r="P311" s="20" t="s">
        <v>768</v>
      </c>
      <c r="Q311" s="19">
        <f>+VLOOKUP(K311,Responsables!$A:$C,3,TRUE)</f>
        <v>724</v>
      </c>
      <c r="R311" s="19" t="str">
        <f>+VLOOKUP(K311,Responsables!$A:$C,2,TRUE)</f>
        <v>Secretaría de la Juventud</v>
      </c>
      <c r="S311" s="20" t="s">
        <v>46</v>
      </c>
      <c r="T311" s="20" t="s">
        <v>47</v>
      </c>
      <c r="U311" s="20">
        <f>+VLOOKUP(K311,Programación!$A:$F,3,FALSE)</f>
        <v>4</v>
      </c>
      <c r="V311" s="20">
        <f>+VLOOKUP(K311,Programación!$A:$F,4,FALSE)</f>
        <v>5</v>
      </c>
      <c r="W311" s="20">
        <f>+VLOOKUP(K311,Programación!$A:$F,5,FALSE)</f>
        <v>6</v>
      </c>
      <c r="X311" s="20">
        <f>+VLOOKUP(K311,Programación!$A:$F,6,FALSE)</f>
        <v>6</v>
      </c>
      <c r="Y311" s="20">
        <v>4</v>
      </c>
      <c r="Z311" s="20">
        <f>+VLOOKUP(K311,Seguimiento!$A:$C,3,FALSE)</f>
        <v>0</v>
      </c>
      <c r="AA311" s="23">
        <v>0</v>
      </c>
      <c r="AB311" s="22">
        <v>0</v>
      </c>
      <c r="AC311" s="20">
        <v>0.19047619047618999</v>
      </c>
      <c r="AD311" s="20">
        <f>+VLOOKUP(K311,Seguimiento!$A:$J,5,FALSE)</f>
        <v>0.19047618999999999</v>
      </c>
      <c r="AE311" s="22">
        <v>0</v>
      </c>
      <c r="AF311" s="22">
        <v>0</v>
      </c>
      <c r="AG311" s="20">
        <v>1</v>
      </c>
      <c r="AH311" s="20">
        <f>+VLOOKUP(K311,Seguimiento!$A:$J,6,FALSE)</f>
        <v>0</v>
      </c>
      <c r="AI311" s="23">
        <v>0</v>
      </c>
      <c r="AJ311" s="23">
        <v>0</v>
      </c>
      <c r="AK311" s="23">
        <v>0</v>
      </c>
      <c r="AL311" s="20" t="str">
        <f>+VLOOKUP(K311,Seguimiento!$A:$J,7,FALSE)</f>
        <v>Durante el periodo no se llevaron a cabo nuevas acciones de intervención con enfoque diferencial. Se avanzó en la planeación de las 6 acciones que se realizarán a lo largo del año y se desarrollaron reuniones con actores externos e internos de la Secretaría sobre el enfoque de personas migrantes.</v>
      </c>
      <c r="AM311" s="20">
        <f t="shared" si="4"/>
        <v>0.19047618999999999</v>
      </c>
      <c r="AN311" s="22">
        <v>4.5136691235589117E-4</v>
      </c>
      <c r="AO311" s="22">
        <v>0</v>
      </c>
      <c r="AP311" s="22">
        <v>0</v>
      </c>
      <c r="AQ311" s="41">
        <f>+VLOOKUP(K311,Seguimiento!$A:$J,9,FALSE)</f>
        <v>1.0746799999999999E-4</v>
      </c>
      <c r="AR311" s="40">
        <f>+VLOOKUP(K311,Seguimiento!$A:$J,10,FALSE)</f>
        <v>1</v>
      </c>
      <c r="AS311" s="20">
        <v>4</v>
      </c>
      <c r="AT311" s="40">
        <f>+VLOOKUP(K311,Seguimiento!$A:$J,4,FALSE)</f>
        <v>4</v>
      </c>
      <c r="AU311" s="22">
        <v>0</v>
      </c>
      <c r="AV311" s="22">
        <v>0</v>
      </c>
    </row>
    <row r="312" spans="1:48" x14ac:dyDescent="0.2">
      <c r="A312" s="20">
        <v>3</v>
      </c>
      <c r="B312" s="20" t="s">
        <v>637</v>
      </c>
      <c r="C312" s="20">
        <v>2</v>
      </c>
      <c r="D312" s="20" t="s">
        <v>762</v>
      </c>
      <c r="E312" s="20" t="s">
        <v>763</v>
      </c>
      <c r="F312" s="20">
        <v>2</v>
      </c>
      <c r="G312" s="20" t="s">
        <v>805</v>
      </c>
      <c r="H312" s="20" t="s">
        <v>806</v>
      </c>
      <c r="I312" s="20">
        <v>2</v>
      </c>
      <c r="J312" s="20" t="s">
        <v>1961</v>
      </c>
      <c r="K312" s="20" t="s">
        <v>836</v>
      </c>
      <c r="L312" s="20" t="s">
        <v>837</v>
      </c>
      <c r="M312" s="20" t="s">
        <v>44</v>
      </c>
      <c r="N312" s="20">
        <v>-1</v>
      </c>
      <c r="O312" s="20">
        <v>3200</v>
      </c>
      <c r="P312" s="20" t="s">
        <v>768</v>
      </c>
      <c r="Q312" s="19">
        <f>+VLOOKUP(K312,Responsables!$A:$C,3,TRUE)</f>
        <v>724</v>
      </c>
      <c r="R312" s="19" t="str">
        <f>+VLOOKUP(K312,Responsables!$A:$C,2,TRUE)</f>
        <v>Secretaría de la Juventud</v>
      </c>
      <c r="S312" s="20" t="s">
        <v>46</v>
      </c>
      <c r="T312" s="20" t="s">
        <v>47</v>
      </c>
      <c r="U312" s="20">
        <f>+VLOOKUP(K312,Programación!$A:$F,3,FALSE)</f>
        <v>580</v>
      </c>
      <c r="V312" s="20">
        <f>+VLOOKUP(K312,Programación!$A:$F,4,FALSE)</f>
        <v>875</v>
      </c>
      <c r="W312" s="20">
        <f>+VLOOKUP(K312,Programación!$A:$F,5,FALSE)</f>
        <v>1000</v>
      </c>
      <c r="X312" s="20">
        <f>+VLOOKUP(K312,Programación!$A:$F,6,FALSE)</f>
        <v>745</v>
      </c>
      <c r="Y312" s="20">
        <v>590</v>
      </c>
      <c r="Z312" s="20">
        <f>+VLOOKUP(K312,Seguimiento!$A:$C,3,FALSE)</f>
        <v>156</v>
      </c>
      <c r="AA312" s="23">
        <v>0</v>
      </c>
      <c r="AB312" s="22">
        <v>0</v>
      </c>
      <c r="AC312" s="20">
        <v>0.18437500000000001</v>
      </c>
      <c r="AD312" s="20">
        <f>+VLOOKUP(K312,Seguimiento!$A:$J,5,FALSE)</f>
        <v>0.233125</v>
      </c>
      <c r="AE312" s="22">
        <v>0</v>
      </c>
      <c r="AF312" s="22">
        <v>0</v>
      </c>
      <c r="AG312" s="20">
        <v>1.0172413793103401</v>
      </c>
      <c r="AH312" s="20">
        <f>+VLOOKUP(K312,Seguimiento!$A:$J,6,FALSE)</f>
        <v>0.17828571400000001</v>
      </c>
      <c r="AI312" s="23">
        <v>0</v>
      </c>
      <c r="AJ312" s="23">
        <v>0</v>
      </c>
      <c r="AK312" s="23">
        <v>0</v>
      </c>
      <c r="AL312" s="20" t="str">
        <f>+VLOOKUP(K312,Seguimiento!$A:$J,7,FALSE)</f>
        <v>Para la atención de las juventudes que hacen parte de este proceso, se firmó acta de inicio con el operador Ciudad Don Bosco el pasado 5 de mayo. Desde la firma del contrato, se han realizado diferentes actividades de ejecución del contrato que permitirán dar inicio a la atención de los jóvenes, entre las cuales se resaltan: la selección y contratación del personal y la formulación de la estrategia de acompañamiento individual que se encuentra en proceso. Adicionalmente, se continua llevando a cabo el proceso de identificación de las juventudes que será parte del proyecto.  En el mes de junio se dio inicio al proceso de acompañamiento de jóvenes para prevenir la vulneración de sus derechos y libertades llevando una atención de 156 jóvenes.</v>
      </c>
      <c r="AM312" s="20">
        <f t="shared" si="4"/>
        <v>0.233125</v>
      </c>
      <c r="AN312" s="22">
        <v>5.0154762558759548E-4</v>
      </c>
      <c r="AO312" s="22">
        <v>0</v>
      </c>
      <c r="AP312" s="22">
        <v>0</v>
      </c>
      <c r="AQ312" s="41">
        <f>+VLOOKUP(K312,Seguimiento!$A:$J,9,FALSE)</f>
        <v>9.2472799999999993E-5</v>
      </c>
      <c r="AR312" s="40">
        <f>+VLOOKUP(K312,Seguimiento!$A:$J,10,FALSE)</f>
        <v>2</v>
      </c>
      <c r="AS312" s="20">
        <v>590</v>
      </c>
      <c r="AT312" s="40">
        <f>+VLOOKUP(K312,Seguimiento!$A:$J,4,FALSE)</f>
        <v>746</v>
      </c>
      <c r="AU312" s="22">
        <v>0</v>
      </c>
      <c r="AV312" s="22">
        <v>0</v>
      </c>
    </row>
    <row r="313" spans="1:48" x14ac:dyDescent="0.2">
      <c r="A313" s="20">
        <v>3</v>
      </c>
      <c r="B313" s="20" t="s">
        <v>637</v>
      </c>
      <c r="C313" s="20">
        <v>2</v>
      </c>
      <c r="D313" s="20" t="s">
        <v>762</v>
      </c>
      <c r="E313" s="20" t="s">
        <v>763</v>
      </c>
      <c r="F313" s="20">
        <v>3</v>
      </c>
      <c r="G313" s="20" t="s">
        <v>764</v>
      </c>
      <c r="H313" s="20" t="s">
        <v>765</v>
      </c>
      <c r="I313" s="20">
        <v>2</v>
      </c>
      <c r="J313" s="20" t="s">
        <v>1961</v>
      </c>
      <c r="K313" s="20" t="s">
        <v>787</v>
      </c>
      <c r="L313" s="20" t="s">
        <v>788</v>
      </c>
      <c r="M313" s="20" t="s">
        <v>44</v>
      </c>
      <c r="N313" s="20">
        <v>-1</v>
      </c>
      <c r="O313" s="20">
        <v>50000</v>
      </c>
      <c r="P313" s="20" t="s">
        <v>768</v>
      </c>
      <c r="Q313" s="19">
        <f>+VLOOKUP(K313,Responsables!$A:$C,3,TRUE)</f>
        <v>724</v>
      </c>
      <c r="R313" s="19" t="str">
        <f>+VLOOKUP(K313,Responsables!$A:$C,2,TRUE)</f>
        <v>Secretaría de la Juventud</v>
      </c>
      <c r="S313" s="20" t="s">
        <v>46</v>
      </c>
      <c r="T313" s="20" t="s">
        <v>47</v>
      </c>
      <c r="U313" s="20">
        <f>+VLOOKUP(K313,Programación!$A:$F,3,FALSE)</f>
        <v>600</v>
      </c>
      <c r="V313" s="20">
        <f>+VLOOKUP(K313,Programación!$A:$F,4,FALSE)</f>
        <v>9400</v>
      </c>
      <c r="W313" s="20">
        <f>+VLOOKUP(K313,Programación!$A:$F,5,FALSE)</f>
        <v>20000</v>
      </c>
      <c r="X313" s="20">
        <f>+VLOOKUP(K313,Programación!$A:$F,6,FALSE)</f>
        <v>20000</v>
      </c>
      <c r="Y313" s="20">
        <v>647</v>
      </c>
      <c r="Z313" s="20">
        <f>+VLOOKUP(K313,Seguimiento!$A:$C,3,FALSE)</f>
        <v>4811</v>
      </c>
      <c r="AA313" s="23">
        <v>0</v>
      </c>
      <c r="AB313" s="22">
        <v>0</v>
      </c>
      <c r="AC313" s="20">
        <v>1.294E-2</v>
      </c>
      <c r="AD313" s="20">
        <f>+VLOOKUP(K313,Seguimiento!$A:$J,5,FALSE)</f>
        <v>0.10915999999999999</v>
      </c>
      <c r="AE313" s="22">
        <v>0</v>
      </c>
      <c r="AF313" s="22">
        <v>0</v>
      </c>
      <c r="AG313" s="20">
        <v>1.07833333333333</v>
      </c>
      <c r="AH313" s="20">
        <f>+VLOOKUP(K313,Seguimiento!$A:$J,6,FALSE)</f>
        <v>0.51180851100000002</v>
      </c>
      <c r="AI313" s="23">
        <v>0</v>
      </c>
      <c r="AJ313" s="23">
        <v>0</v>
      </c>
      <c r="AK313" s="23">
        <v>0</v>
      </c>
      <c r="AL313" s="20" t="str">
        <f>+VLOOKUP(K313,Seguimiento!$A:$J,7,FALSE)</f>
        <v>A la fecha 4811 jóvenes reportan acceso efectivo a la oferta.</v>
      </c>
      <c r="AM313" s="20">
        <f t="shared" si="4"/>
        <v>0.10915999999999999</v>
      </c>
      <c r="AN313" s="22">
        <v>1.12211476473593E-3</v>
      </c>
      <c r="AO313" s="22">
        <v>0</v>
      </c>
      <c r="AP313" s="22">
        <v>0</v>
      </c>
      <c r="AQ313" s="41">
        <f>+VLOOKUP(K313,Seguimiento!$A:$J,9,FALSE)</f>
        <v>1.9636999999999999E-5</v>
      </c>
      <c r="AR313" s="40">
        <f>+VLOOKUP(K313,Seguimiento!$A:$J,10,FALSE)</f>
        <v>1</v>
      </c>
      <c r="AS313" s="20">
        <v>647</v>
      </c>
      <c r="AT313" s="40">
        <f>+VLOOKUP(K313,Seguimiento!$A:$J,4,FALSE)</f>
        <v>5458</v>
      </c>
      <c r="AU313" s="22">
        <v>0</v>
      </c>
      <c r="AV313" s="22">
        <v>0</v>
      </c>
    </row>
    <row r="314" spans="1:48" x14ac:dyDescent="0.2">
      <c r="A314" s="20">
        <v>3</v>
      </c>
      <c r="B314" s="20" t="s">
        <v>637</v>
      </c>
      <c r="C314" s="20">
        <v>2</v>
      </c>
      <c r="D314" s="20" t="s">
        <v>762</v>
      </c>
      <c r="E314" s="20" t="s">
        <v>763</v>
      </c>
      <c r="F314" s="20">
        <v>2</v>
      </c>
      <c r="G314" s="20" t="s">
        <v>805</v>
      </c>
      <c r="H314" s="20" t="s">
        <v>806</v>
      </c>
      <c r="I314" s="20">
        <v>3</v>
      </c>
      <c r="J314" s="20" t="s">
        <v>1961</v>
      </c>
      <c r="K314" s="20" t="s">
        <v>838</v>
      </c>
      <c r="L314" s="20" t="s">
        <v>839</v>
      </c>
      <c r="M314" s="20" t="s">
        <v>50</v>
      </c>
      <c r="N314" s="20">
        <v>78</v>
      </c>
      <c r="O314" s="20">
        <v>95</v>
      </c>
      <c r="P314" s="20" t="s">
        <v>768</v>
      </c>
      <c r="Q314" s="19">
        <f>+VLOOKUP(K314,Responsables!$A:$C,3,TRUE)</f>
        <v>724</v>
      </c>
      <c r="R314" s="19" t="str">
        <f>+VLOOKUP(K314,Responsables!$A:$C,2,TRUE)</f>
        <v>Secretaría de la Juventud</v>
      </c>
      <c r="S314" s="20" t="s">
        <v>70</v>
      </c>
      <c r="T314" s="20" t="s">
        <v>47</v>
      </c>
      <c r="U314" s="20">
        <f>+VLOOKUP(K314,Programación!$A:$F,3,FALSE)</f>
        <v>95</v>
      </c>
      <c r="V314" s="20">
        <f>+VLOOKUP(K314,Programación!$A:$F,4,FALSE)</f>
        <v>95</v>
      </c>
      <c r="W314" s="20">
        <f>+VLOOKUP(K314,Programación!$A:$F,5,FALSE)</f>
        <v>95</v>
      </c>
      <c r="X314" s="20">
        <f>+VLOOKUP(K314,Programación!$A:$F,6,FALSE)</f>
        <v>95</v>
      </c>
      <c r="Y314" s="20">
        <v>95</v>
      </c>
      <c r="Z314" s="20">
        <f>+VLOOKUP(K314,Seguimiento!$A:$C,3,FALSE)</f>
        <v>20.7</v>
      </c>
      <c r="AA314" s="23">
        <v>0</v>
      </c>
      <c r="AB314" s="22">
        <v>0</v>
      </c>
      <c r="AC314" s="20">
        <v>0.25</v>
      </c>
      <c r="AD314" s="20">
        <f>+VLOOKUP(K314,Seguimiento!$A:$J,5,FALSE)</f>
        <v>0.27723684199999998</v>
      </c>
      <c r="AE314" s="22">
        <v>0</v>
      </c>
      <c r="AF314" s="22">
        <v>0</v>
      </c>
      <c r="AG314" s="20">
        <v>1</v>
      </c>
      <c r="AH314" s="20">
        <f>+VLOOKUP(K314,Seguimiento!$A:$J,6,FALSE)</f>
        <v>0.108947368</v>
      </c>
      <c r="AI314" s="23">
        <v>0</v>
      </c>
      <c r="AJ314" s="23">
        <v>0</v>
      </c>
      <c r="AK314" s="23">
        <v>0</v>
      </c>
      <c r="AL314" s="20" t="str">
        <f>+VLOOKUP(K314,Seguimiento!$A:$J,7,FALSE)</f>
        <v>Durante el período comprendido entre el 01/01/2021 y el 30/06/2021 se han registrado 58 alertas correspondientes a jóvenes entre los 14 y 28 años en el SATMED; de estas, 12 han logrado ser cerradas, lo que corresponde a una atención efectiva del 20,7%.</v>
      </c>
      <c r="AM314" s="20">
        <f t="shared" si="4"/>
        <v>0.27723684199999998</v>
      </c>
      <c r="AN314" s="22">
        <v>4.6815302029445016E-4</v>
      </c>
      <c r="AO314" s="22">
        <v>0</v>
      </c>
      <c r="AP314" s="22">
        <v>0</v>
      </c>
      <c r="AQ314" s="41">
        <f>+VLOOKUP(K314,Seguimiento!$A:$J,9,FALSE)</f>
        <v>1.26515E-4</v>
      </c>
      <c r="AR314" s="40">
        <f>+VLOOKUP(K314,Seguimiento!$A:$J,10,FALSE)</f>
        <v>2</v>
      </c>
      <c r="AS314" s="20">
        <v>95</v>
      </c>
      <c r="AT314" s="40">
        <f>+VLOOKUP(K314,Seguimiento!$A:$J,4,FALSE)</f>
        <v>20.7</v>
      </c>
      <c r="AU314" s="22">
        <v>0</v>
      </c>
      <c r="AV314" s="22">
        <v>0</v>
      </c>
    </row>
    <row r="315" spans="1:48" x14ac:dyDescent="0.2">
      <c r="A315" s="20">
        <v>3</v>
      </c>
      <c r="B315" s="20" t="s">
        <v>637</v>
      </c>
      <c r="C315" s="20">
        <v>2</v>
      </c>
      <c r="D315" s="20" t="s">
        <v>762</v>
      </c>
      <c r="E315" s="20" t="s">
        <v>763</v>
      </c>
      <c r="F315" s="20">
        <v>6</v>
      </c>
      <c r="G315" s="20" t="s">
        <v>769</v>
      </c>
      <c r="H315" s="20" t="s">
        <v>770</v>
      </c>
      <c r="I315" s="20">
        <v>1</v>
      </c>
      <c r="J315" s="20" t="s">
        <v>1961</v>
      </c>
      <c r="K315" s="20" t="s">
        <v>801</v>
      </c>
      <c r="L315" s="20" t="s">
        <v>802</v>
      </c>
      <c r="M315" s="20" t="s">
        <v>50</v>
      </c>
      <c r="N315" s="20">
        <v>0</v>
      </c>
      <c r="O315" s="20">
        <v>5</v>
      </c>
      <c r="P315" s="20" t="s">
        <v>768</v>
      </c>
      <c r="Q315" s="19">
        <f>+VLOOKUP(K315,Responsables!$A:$C,3,TRUE)</f>
        <v>724</v>
      </c>
      <c r="R315" s="19" t="str">
        <f>+VLOOKUP(K315,Responsables!$A:$C,2,TRUE)</f>
        <v>Secretaría de la Juventud</v>
      </c>
      <c r="S315" s="20" t="s">
        <v>46</v>
      </c>
      <c r="T315" s="20" t="s">
        <v>47</v>
      </c>
      <c r="U315" s="20">
        <f>+VLOOKUP(K315,Programación!$A:$F,3,FALSE)</f>
        <v>0</v>
      </c>
      <c r="V315" s="20">
        <f>+VLOOKUP(K315,Programación!$A:$F,4,FALSE)</f>
        <v>0</v>
      </c>
      <c r="W315" s="20">
        <f>+VLOOKUP(K315,Programación!$A:$F,5,FALSE)</f>
        <v>0</v>
      </c>
      <c r="X315" s="20">
        <f>+VLOOKUP(K315,Programación!$A:$F,6,FALSE)</f>
        <v>5</v>
      </c>
      <c r="Y315" s="20">
        <v>0</v>
      </c>
      <c r="Z315" s="20">
        <f>+VLOOKUP(K315,Seguimiento!$A:$C,3,FALSE)</f>
        <v>0</v>
      </c>
      <c r="AA315" s="23">
        <v>0</v>
      </c>
      <c r="AB315" s="22">
        <v>0</v>
      </c>
      <c r="AC315" s="20">
        <v>0</v>
      </c>
      <c r="AD315" s="20">
        <f>+VLOOKUP(K315,Seguimiento!$A:$J,5,FALSE)</f>
        <v>0</v>
      </c>
      <c r="AE315" s="22">
        <v>0</v>
      </c>
      <c r="AF315" s="22">
        <v>0</v>
      </c>
      <c r="AG315" s="20">
        <v>-1</v>
      </c>
      <c r="AH315" s="20">
        <v>-1</v>
      </c>
      <c r="AI315" s="23">
        <v>0</v>
      </c>
      <c r="AJ315" s="23">
        <v>0</v>
      </c>
      <c r="AK315" s="23">
        <v>0</v>
      </c>
      <c r="AL315" s="20">
        <f>+VLOOKUP(K315,Seguimiento!$A:$J,7,FALSE)</f>
        <v>0</v>
      </c>
      <c r="AM315" s="20">
        <f t="shared" si="4"/>
        <v>0</v>
      </c>
      <c r="AN315" s="22">
        <v>1.1180258372043729E-4</v>
      </c>
      <c r="AO315" s="22">
        <v>0</v>
      </c>
      <c r="AP315" s="22">
        <v>0</v>
      </c>
      <c r="AQ315" s="41">
        <f>+VLOOKUP(K315,Seguimiento!$A:$J,9,FALSE)</f>
        <v>0</v>
      </c>
      <c r="AR315" s="40">
        <f>+VLOOKUP(K315,Seguimiento!$A:$J,10,FALSE)</f>
        <v>0</v>
      </c>
      <c r="AS315" s="20">
        <v>0</v>
      </c>
      <c r="AT315" s="40">
        <f>+VLOOKUP(K315,Seguimiento!$A:$J,4,FALSE)</f>
        <v>0</v>
      </c>
      <c r="AU315" s="22">
        <v>0</v>
      </c>
      <c r="AV315" s="22">
        <v>0</v>
      </c>
    </row>
    <row r="316" spans="1:48" x14ac:dyDescent="0.2">
      <c r="A316" s="20">
        <v>3</v>
      </c>
      <c r="B316" s="20" t="s">
        <v>637</v>
      </c>
      <c r="C316" s="20">
        <v>2</v>
      </c>
      <c r="D316" s="20" t="s">
        <v>762</v>
      </c>
      <c r="E316" s="20" t="s">
        <v>763</v>
      </c>
      <c r="F316" s="20">
        <v>2</v>
      </c>
      <c r="G316" s="20" t="s">
        <v>805</v>
      </c>
      <c r="H316" s="20" t="s">
        <v>806</v>
      </c>
      <c r="I316" s="20">
        <v>5</v>
      </c>
      <c r="J316" s="20" t="s">
        <v>1961</v>
      </c>
      <c r="K316" s="20" t="s">
        <v>845</v>
      </c>
      <c r="L316" s="20" t="s">
        <v>846</v>
      </c>
      <c r="M316" s="20" t="s">
        <v>44</v>
      </c>
      <c r="N316" s="20">
        <v>1080</v>
      </c>
      <c r="O316" s="20">
        <v>1200</v>
      </c>
      <c r="P316" s="20" t="s">
        <v>820</v>
      </c>
      <c r="Q316" s="19">
        <f>+VLOOKUP(K316,Responsables!$A:$C,3,TRUE)</f>
        <v>725</v>
      </c>
      <c r="R316" s="19" t="str">
        <f>+VLOOKUP(K316,Responsables!$A:$C,2,TRUE)</f>
        <v>Secretaría de la No-Violencia</v>
      </c>
      <c r="S316" s="20" t="s">
        <v>46</v>
      </c>
      <c r="T316" s="20" t="s">
        <v>47</v>
      </c>
      <c r="U316" s="20">
        <f>+VLOOKUP(K316,Programación!$A:$F,3,FALSE)</f>
        <v>300</v>
      </c>
      <c r="V316" s="20">
        <f>+VLOOKUP(K316,Programación!$A:$F,4,FALSE)</f>
        <v>300</v>
      </c>
      <c r="W316" s="20">
        <f>+VLOOKUP(K316,Programación!$A:$F,5,FALSE)</f>
        <v>300</v>
      </c>
      <c r="X316" s="20">
        <f>+VLOOKUP(K316,Programación!$A:$F,6,FALSE)</f>
        <v>300</v>
      </c>
      <c r="Y316" s="20">
        <v>407</v>
      </c>
      <c r="Z316" s="20">
        <f>+VLOOKUP(K316,Seguimiento!$A:$C,3,FALSE)</f>
        <v>0</v>
      </c>
      <c r="AA316" s="23">
        <v>0</v>
      </c>
      <c r="AB316" s="22">
        <v>0</v>
      </c>
      <c r="AC316" s="20">
        <v>0.339166666666667</v>
      </c>
      <c r="AD316" s="20">
        <f>+VLOOKUP(K316,Seguimiento!$A:$J,5,FALSE)</f>
        <v>0.33916666699999998</v>
      </c>
      <c r="AE316" s="22">
        <v>0</v>
      </c>
      <c r="AF316" s="22">
        <v>0</v>
      </c>
      <c r="AG316" s="20">
        <v>1.35666666666667</v>
      </c>
      <c r="AH316" s="20">
        <f>+VLOOKUP(K316,Seguimiento!$A:$J,6,FALSE)</f>
        <v>0</v>
      </c>
      <c r="AI316" s="23">
        <v>0</v>
      </c>
      <c r="AJ316" s="23">
        <v>0</v>
      </c>
      <c r="AK316" s="23">
        <v>0</v>
      </c>
      <c r="AL316" s="20" t="str">
        <f>+VLOOKUP(K316,Seguimiento!$A:$J,7,FALSE)</f>
        <v>se tiene fecha estimada de comienzo de ejecución física el 10 de julio. El esquipo se encuentra en preparación, planeación e identificación de beneficiarios</v>
      </c>
      <c r="AM316" s="20">
        <f t="shared" si="4"/>
        <v>0.33916666699999998</v>
      </c>
      <c r="AN316" s="22">
        <v>5.3311913554693606E-4</v>
      </c>
      <c r="AO316" s="22">
        <v>0</v>
      </c>
      <c r="AP316" s="22">
        <v>0</v>
      </c>
      <c r="AQ316" s="41">
        <f>+VLOOKUP(K316,Seguimiento!$A:$J,9,FALSE)</f>
        <v>1.8081600000000001E-4</v>
      </c>
      <c r="AR316" s="40">
        <f>+VLOOKUP(K316,Seguimiento!$A:$J,10,FALSE)</f>
        <v>3</v>
      </c>
      <c r="AS316" s="20">
        <v>407</v>
      </c>
      <c r="AT316" s="40">
        <f>+VLOOKUP(K316,Seguimiento!$A:$J,4,FALSE)</f>
        <v>407</v>
      </c>
      <c r="AU316" s="22">
        <v>0</v>
      </c>
      <c r="AV316" s="22">
        <v>0</v>
      </c>
    </row>
    <row r="317" spans="1:48" x14ac:dyDescent="0.2">
      <c r="A317" s="20">
        <v>3</v>
      </c>
      <c r="B317" s="20" t="s">
        <v>637</v>
      </c>
      <c r="C317" s="20">
        <v>2</v>
      </c>
      <c r="D317" s="20" t="s">
        <v>762</v>
      </c>
      <c r="E317" s="20" t="s">
        <v>763</v>
      </c>
      <c r="F317" s="20">
        <v>5</v>
      </c>
      <c r="G317" s="20" t="s">
        <v>795</v>
      </c>
      <c r="H317" s="20" t="s">
        <v>796</v>
      </c>
      <c r="I317" s="20">
        <v>1</v>
      </c>
      <c r="J317" s="20" t="s">
        <v>1961</v>
      </c>
      <c r="K317" s="20" t="s">
        <v>797</v>
      </c>
      <c r="L317" s="20" t="s">
        <v>798</v>
      </c>
      <c r="M317" s="20" t="s">
        <v>44</v>
      </c>
      <c r="N317" s="20">
        <v>-1</v>
      </c>
      <c r="O317" s="20">
        <v>20</v>
      </c>
      <c r="P317" s="20" t="s">
        <v>768</v>
      </c>
      <c r="Q317" s="19">
        <f>+VLOOKUP(K317,Responsables!$A:$C,3,TRUE)</f>
        <v>724</v>
      </c>
      <c r="R317" s="19" t="str">
        <f>+VLOOKUP(K317,Responsables!$A:$C,2,TRUE)</f>
        <v>Secretaría de la Juventud</v>
      </c>
      <c r="S317" s="20" t="s">
        <v>46</v>
      </c>
      <c r="T317" s="20" t="s">
        <v>47</v>
      </c>
      <c r="U317" s="20">
        <f>+VLOOKUP(K317,Programación!$A:$F,3,FALSE)</f>
        <v>5</v>
      </c>
      <c r="V317" s="20">
        <f>+VLOOKUP(K317,Programación!$A:$F,4,FALSE)</f>
        <v>5</v>
      </c>
      <c r="W317" s="20">
        <f>+VLOOKUP(K317,Programación!$A:$F,5,FALSE)</f>
        <v>5</v>
      </c>
      <c r="X317" s="20">
        <f>+VLOOKUP(K317,Programación!$A:$F,6,FALSE)</f>
        <v>5</v>
      </c>
      <c r="Y317" s="20">
        <v>5</v>
      </c>
      <c r="Z317" s="20">
        <f>+VLOOKUP(K317,Seguimiento!$A:$C,3,FALSE)</f>
        <v>0</v>
      </c>
      <c r="AA317" s="23">
        <v>0</v>
      </c>
      <c r="AB317" s="22">
        <v>0</v>
      </c>
      <c r="AC317" s="20">
        <v>0.25</v>
      </c>
      <c r="AD317" s="20">
        <f>+VLOOKUP(K317,Seguimiento!$A:$J,5,FALSE)</f>
        <v>0.25</v>
      </c>
      <c r="AE317" s="22">
        <v>0</v>
      </c>
      <c r="AF317" s="22">
        <v>0</v>
      </c>
      <c r="AG317" s="20">
        <v>1</v>
      </c>
      <c r="AH317" s="20">
        <f>+VLOOKUP(K317,Seguimiento!$A:$J,6,FALSE)</f>
        <v>0</v>
      </c>
      <c r="AI317" s="23">
        <v>0</v>
      </c>
      <c r="AJ317" s="23">
        <v>0</v>
      </c>
      <c r="AK317" s="23">
        <v>0</v>
      </c>
      <c r="AL317" s="20" t="str">
        <f>+VLOOKUP(K317,Seguimiento!$A:$J,7,FALSE)</f>
        <v>Actualmente, el proceso precontractual que permitirá el "fortalecimiento de las Unidades de Autoabastecimiento para la prevención económica juvenil", avanza con el apoyo de la Secretaría de Suministros y Servicios mediante un proceso de selección abreviada. Se espera sea adjudicado para la primera semana de agosto.</v>
      </c>
      <c r="AM317" s="20">
        <f t="shared" si="4"/>
        <v>0.25</v>
      </c>
      <c r="AN317" s="22">
        <v>1.1289336301479457E-3</v>
      </c>
      <c r="AO317" s="22">
        <v>0</v>
      </c>
      <c r="AP317" s="22">
        <v>0</v>
      </c>
      <c r="AQ317" s="41">
        <f>+VLOOKUP(K317,Seguimiento!$A:$J,9,FALSE)</f>
        <v>2.8223300000000001E-4</v>
      </c>
      <c r="AR317" s="40">
        <f>+VLOOKUP(K317,Seguimiento!$A:$J,10,FALSE)</f>
        <v>2</v>
      </c>
      <c r="AS317" s="20">
        <v>5</v>
      </c>
      <c r="AT317" s="40">
        <f>+VLOOKUP(K317,Seguimiento!$A:$J,4,FALSE)</f>
        <v>5</v>
      </c>
      <c r="AU317" s="22">
        <v>0</v>
      </c>
      <c r="AV317" s="22">
        <v>0</v>
      </c>
    </row>
    <row r="318" spans="1:48" x14ac:dyDescent="0.2">
      <c r="A318" s="20">
        <v>3</v>
      </c>
      <c r="B318" s="20" t="s">
        <v>637</v>
      </c>
      <c r="C318" s="20">
        <v>2</v>
      </c>
      <c r="D318" s="20" t="s">
        <v>762</v>
      </c>
      <c r="E318" s="20" t="s">
        <v>763</v>
      </c>
      <c r="F318" s="20"/>
      <c r="G318" s="20"/>
      <c r="H318" s="20"/>
      <c r="I318" s="20">
        <v>2</v>
      </c>
      <c r="J318" s="20" t="s">
        <v>1960</v>
      </c>
      <c r="K318" s="20" t="s">
        <v>805</v>
      </c>
      <c r="L318" s="20" t="s">
        <v>816</v>
      </c>
      <c r="M318" s="20" t="s">
        <v>44</v>
      </c>
      <c r="N318" s="20">
        <v>0.39400000000000002</v>
      </c>
      <c r="O318" s="20">
        <v>0.4</v>
      </c>
      <c r="P318" s="20" t="s">
        <v>817</v>
      </c>
      <c r="Q318" s="19">
        <f>+VLOOKUP(K318,Responsables!$A:$C,3,TRUE)</f>
        <v>712</v>
      </c>
      <c r="R318" s="19" t="str">
        <f>+VLOOKUP(K318,Responsables!$A:$C,2,TRUE)</f>
        <v>Secretaría de Participación Ciudadana</v>
      </c>
      <c r="S318" s="20" t="s">
        <v>51</v>
      </c>
      <c r="T318" s="20" t="s">
        <v>47</v>
      </c>
      <c r="U318" s="20">
        <f>+VLOOKUP(K318,Programación!$A:$F,3,FALSE)</f>
        <v>0.39400000000000002</v>
      </c>
      <c r="V318" s="20">
        <f>+VLOOKUP(K318,Programación!$A:$F,4,FALSE)</f>
        <v>0.39700000000000002</v>
      </c>
      <c r="W318" s="20">
        <f>+VLOOKUP(K318,Programación!$A:$F,5,FALSE)</f>
        <v>0.39700000000000002</v>
      </c>
      <c r="X318" s="20">
        <f>+VLOOKUP(K318,Programación!$A:$F,6,FALSE)</f>
        <v>0.4</v>
      </c>
      <c r="Y318" s="20">
        <v>0.39400000000000002</v>
      </c>
      <c r="Z318" s="20">
        <f>+VLOOKUP(K318,Seguimiento!$A:$C,3,FALSE)</f>
        <v>0.39400000000000002</v>
      </c>
      <c r="AA318" s="23">
        <v>0</v>
      </c>
      <c r="AB318" s="22">
        <v>0</v>
      </c>
      <c r="AC318" s="20">
        <v>0.98499999999999999</v>
      </c>
      <c r="AD318" s="20">
        <f>+VLOOKUP(K318,Seguimiento!$A:$J,5,FALSE)</f>
        <v>0.98499999999999999</v>
      </c>
      <c r="AE318" s="24">
        <v>0</v>
      </c>
      <c r="AF318" s="22">
        <v>0</v>
      </c>
      <c r="AG318" s="20">
        <v>1</v>
      </c>
      <c r="AH318" s="20">
        <f>+VLOOKUP(K318,Seguimiento!$A:$J,6,FALSE)</f>
        <v>0.99244332499999999</v>
      </c>
      <c r="AI318" s="23">
        <v>0</v>
      </c>
      <c r="AJ318" s="23">
        <v>0</v>
      </c>
      <c r="AK318" s="23">
        <v>0</v>
      </c>
      <c r="AL318" s="20">
        <f>+VLOOKUP(K318,Seguimiento!$A:$J,7,FALSE)</f>
        <v>0</v>
      </c>
      <c r="AM318" s="20">
        <f t="shared" si="4"/>
        <v>0.98499999999999999</v>
      </c>
      <c r="AN318" s="22">
        <v>0</v>
      </c>
      <c r="AO318" s="22">
        <v>0</v>
      </c>
      <c r="AP318" s="22">
        <v>0</v>
      </c>
      <c r="AQ318" s="41">
        <f>+VLOOKUP(K318,Seguimiento!$A:$J,9,FALSE)</f>
        <v>0</v>
      </c>
      <c r="AR318" s="40">
        <f>+VLOOKUP(K318,Seguimiento!$A:$J,10,FALSE)</f>
        <v>3</v>
      </c>
      <c r="AS318" s="20">
        <v>0.39400000000000002</v>
      </c>
      <c r="AT318" s="40">
        <f>+VLOOKUP(K318,Seguimiento!$A:$J,4,FALSE)</f>
        <v>0.39400000000000002</v>
      </c>
      <c r="AU318" s="22">
        <v>0</v>
      </c>
      <c r="AV318" s="22">
        <v>0</v>
      </c>
    </row>
    <row r="319" spans="1:48" x14ac:dyDescent="0.2">
      <c r="A319" s="20">
        <v>3</v>
      </c>
      <c r="B319" s="20" t="s">
        <v>637</v>
      </c>
      <c r="C319" s="20">
        <v>2</v>
      </c>
      <c r="D319" s="20" t="s">
        <v>762</v>
      </c>
      <c r="E319" s="20" t="s">
        <v>763</v>
      </c>
      <c r="F319" s="20">
        <v>5</v>
      </c>
      <c r="G319" s="20" t="s">
        <v>795</v>
      </c>
      <c r="H319" s="20" t="s">
        <v>796</v>
      </c>
      <c r="I319" s="20">
        <v>2</v>
      </c>
      <c r="J319" s="20" t="s">
        <v>1961</v>
      </c>
      <c r="K319" s="20" t="s">
        <v>799</v>
      </c>
      <c r="L319" s="20" t="s">
        <v>800</v>
      </c>
      <c r="M319" s="20" t="s">
        <v>44</v>
      </c>
      <c r="N319" s="20">
        <v>-1</v>
      </c>
      <c r="O319" s="20">
        <v>8</v>
      </c>
      <c r="P319" s="20" t="s">
        <v>768</v>
      </c>
      <c r="Q319" s="19">
        <f>+VLOOKUP(K319,Responsables!$A:$C,3,TRUE)</f>
        <v>724</v>
      </c>
      <c r="R319" s="19" t="str">
        <f>+VLOOKUP(K319,Responsables!$A:$C,2,TRUE)</f>
        <v>Secretaría de la Juventud</v>
      </c>
      <c r="S319" s="20" t="s">
        <v>46</v>
      </c>
      <c r="T319" s="20" t="s">
        <v>47</v>
      </c>
      <c r="U319" s="20">
        <f>+VLOOKUP(K319,Programación!$A:$F,3,FALSE)</f>
        <v>0</v>
      </c>
      <c r="V319" s="20">
        <f>+VLOOKUP(K319,Programación!$A:$F,4,FALSE)</f>
        <v>0</v>
      </c>
      <c r="W319" s="20">
        <f>+VLOOKUP(K319,Programación!$A:$F,5,FALSE)</f>
        <v>0</v>
      </c>
      <c r="X319" s="20">
        <f>+VLOOKUP(K319,Programación!$A:$F,6,FALSE)</f>
        <v>8</v>
      </c>
      <c r="Y319" s="20">
        <v>0</v>
      </c>
      <c r="Z319" s="20">
        <f>+VLOOKUP(K319,Seguimiento!$A:$C,3,FALSE)</f>
        <v>0</v>
      </c>
      <c r="AA319" s="23">
        <v>0</v>
      </c>
      <c r="AB319" s="22">
        <v>0</v>
      </c>
      <c r="AC319" s="20">
        <v>0</v>
      </c>
      <c r="AD319" s="20">
        <f>+VLOOKUP(K319,Seguimiento!$A:$J,5,FALSE)</f>
        <v>0</v>
      </c>
      <c r="AE319" s="22">
        <v>0</v>
      </c>
      <c r="AF319" s="22">
        <v>0</v>
      </c>
      <c r="AG319" s="20">
        <v>-1</v>
      </c>
      <c r="AH319" s="20">
        <v>-1</v>
      </c>
      <c r="AI319" s="23">
        <v>0</v>
      </c>
      <c r="AJ319" s="23">
        <v>0</v>
      </c>
      <c r="AK319" s="23">
        <v>0</v>
      </c>
      <c r="AL319" s="20" t="str">
        <f>+VLOOKUP(K319,Seguimiento!$A:$J,7,FALSE)</f>
        <v>Se realizó un Mercado Joven en el marco de la "Cumbre del Empleo Joven", en la cual participaron 34 jóvenes emprendedores de la Ciudad, aportando con ello al cumplimiento de la línea de trabajo del proyecto denominada "Acceso a Mercados".  Igualmente, avanza el proceso precontractual para la ejecución de 3 diplomados en los cuales se espera beneficiar 150 jóvenes, con estos se aportará en la línea de trabajo del proyecto denominado "Formación del Talento Humano"</v>
      </c>
      <c r="AM319" s="20">
        <f t="shared" si="4"/>
        <v>0</v>
      </c>
      <c r="AN319" s="22">
        <v>1.1820656178720059E-3</v>
      </c>
      <c r="AO319" s="22">
        <v>0</v>
      </c>
      <c r="AP319" s="22">
        <v>0</v>
      </c>
      <c r="AQ319" s="41">
        <f>+VLOOKUP(K319,Seguimiento!$A:$J,9,FALSE)</f>
        <v>0</v>
      </c>
      <c r="AR319" s="40">
        <f>+VLOOKUP(K319,Seguimiento!$A:$J,10,FALSE)</f>
        <v>0</v>
      </c>
      <c r="AS319" s="20">
        <v>0</v>
      </c>
      <c r="AT319" s="40">
        <f>+VLOOKUP(K319,Seguimiento!$A:$J,4,FALSE)</f>
        <v>0</v>
      </c>
      <c r="AU319" s="22">
        <v>0</v>
      </c>
      <c r="AV319" s="22">
        <v>0</v>
      </c>
    </row>
    <row r="320" spans="1:48" x14ac:dyDescent="0.2">
      <c r="A320" s="20">
        <v>3</v>
      </c>
      <c r="B320" s="20" t="s">
        <v>637</v>
      </c>
      <c r="C320" s="20">
        <v>2</v>
      </c>
      <c r="D320" s="20" t="s">
        <v>762</v>
      </c>
      <c r="E320" s="20" t="s">
        <v>763</v>
      </c>
      <c r="F320" s="20">
        <v>2</v>
      </c>
      <c r="G320" s="20" t="s">
        <v>805</v>
      </c>
      <c r="H320" s="20" t="s">
        <v>806</v>
      </c>
      <c r="I320" s="20">
        <v>7</v>
      </c>
      <c r="J320" s="20" t="s">
        <v>1961</v>
      </c>
      <c r="K320" s="20" t="s">
        <v>807</v>
      </c>
      <c r="L320" s="20" t="s">
        <v>808</v>
      </c>
      <c r="M320" s="20" t="s">
        <v>44</v>
      </c>
      <c r="N320" s="20">
        <v>-1</v>
      </c>
      <c r="O320" s="20">
        <v>40</v>
      </c>
      <c r="P320" s="20" t="s">
        <v>768</v>
      </c>
      <c r="Q320" s="19">
        <f>+VLOOKUP(K320,Responsables!$A:$C,3,TRUE)</f>
        <v>724</v>
      </c>
      <c r="R320" s="19" t="str">
        <f>+VLOOKUP(K320,Responsables!$A:$C,2,TRUE)</f>
        <v>Secretaría de la Juventud</v>
      </c>
      <c r="S320" s="20" t="s">
        <v>46</v>
      </c>
      <c r="T320" s="20" t="s">
        <v>47</v>
      </c>
      <c r="U320" s="20">
        <f>+VLOOKUP(K320,Programación!$A:$F,3,FALSE)</f>
        <v>10</v>
      </c>
      <c r="V320" s="20">
        <f>+VLOOKUP(K320,Programación!$A:$F,4,FALSE)</f>
        <v>10</v>
      </c>
      <c r="W320" s="20">
        <f>+VLOOKUP(K320,Programación!$A:$F,5,FALSE)</f>
        <v>10</v>
      </c>
      <c r="X320" s="20">
        <f>+VLOOKUP(K320,Programación!$A:$F,6,FALSE)</f>
        <v>10</v>
      </c>
      <c r="Y320" s="20">
        <v>11</v>
      </c>
      <c r="Z320" s="20">
        <f>+VLOOKUP(K320,Seguimiento!$A:$C,3,FALSE)</f>
        <v>1</v>
      </c>
      <c r="AA320" s="23">
        <v>0</v>
      </c>
      <c r="AB320" s="22">
        <v>0</v>
      </c>
      <c r="AC320" s="20">
        <v>0.27500000000000002</v>
      </c>
      <c r="AD320" s="20">
        <f>+VLOOKUP(K320,Seguimiento!$A:$J,5,FALSE)</f>
        <v>0.3</v>
      </c>
      <c r="AE320" s="22">
        <v>0</v>
      </c>
      <c r="AF320" s="22">
        <v>0</v>
      </c>
      <c r="AG320" s="20">
        <v>1.1000000000000001</v>
      </c>
      <c r="AH320" s="20">
        <f>+VLOOKUP(K320,Seguimiento!$A:$J,6,FALSE)</f>
        <v>0.1</v>
      </c>
      <c r="AI320" s="23">
        <v>0</v>
      </c>
      <c r="AJ320" s="23">
        <v>0</v>
      </c>
      <c r="AK320" s="23">
        <v>0</v>
      </c>
      <c r="AL320" s="20" t="str">
        <f>+VLOOKUP(K320,Seguimiento!$A:$J,7,FALSE)</f>
        <v>En el mes de junio inició la implementación de las activaciones territoriales del proyecto Mas Que 90 Minutos. En este sentido se espera que para el 2021 se realicen 10 activaciones. La primera de ellas se llevó a cabo este mes en la Comuna 11 - Laureles, con la red de venteros del estadio en el marco de la reactivaciones económica y social de la ciudad.</v>
      </c>
      <c r="AM320" s="20">
        <f t="shared" si="4"/>
        <v>0.3</v>
      </c>
      <c r="AN320" s="22">
        <v>4.2296138247126442E-4</v>
      </c>
      <c r="AO320" s="22">
        <v>0</v>
      </c>
      <c r="AP320" s="22">
        <v>0</v>
      </c>
      <c r="AQ320" s="41">
        <f>+VLOOKUP(K320,Seguimiento!$A:$J,9,FALSE)</f>
        <v>1.16314E-4</v>
      </c>
      <c r="AR320" s="40">
        <f>+VLOOKUP(K320,Seguimiento!$A:$J,10,FALSE)</f>
        <v>2</v>
      </c>
      <c r="AS320" s="20">
        <v>11</v>
      </c>
      <c r="AT320" s="40">
        <f>+VLOOKUP(K320,Seguimiento!$A:$J,4,FALSE)</f>
        <v>12</v>
      </c>
      <c r="AU320" s="22">
        <v>0</v>
      </c>
      <c r="AV320" s="22">
        <v>0</v>
      </c>
    </row>
    <row r="321" spans="1:48" x14ac:dyDescent="0.2">
      <c r="A321" s="20">
        <v>3</v>
      </c>
      <c r="B321" s="20" t="s">
        <v>637</v>
      </c>
      <c r="C321" s="20">
        <v>2</v>
      </c>
      <c r="D321" s="20" t="s">
        <v>762</v>
      </c>
      <c r="E321" s="20" t="s">
        <v>763</v>
      </c>
      <c r="F321" s="20">
        <v>3</v>
      </c>
      <c r="G321" s="20" t="s">
        <v>764</v>
      </c>
      <c r="H321" s="20" t="s">
        <v>765</v>
      </c>
      <c r="I321" s="20">
        <v>6</v>
      </c>
      <c r="J321" s="20" t="s">
        <v>1961</v>
      </c>
      <c r="K321" s="20" t="s">
        <v>783</v>
      </c>
      <c r="L321" s="20" t="s">
        <v>784</v>
      </c>
      <c r="M321" s="20" t="s">
        <v>44</v>
      </c>
      <c r="N321" s="20">
        <v>-1</v>
      </c>
      <c r="O321" s="20">
        <v>20</v>
      </c>
      <c r="P321" s="20" t="s">
        <v>768</v>
      </c>
      <c r="Q321" s="19">
        <f>+VLOOKUP(K321,Responsables!$A:$C,3,TRUE)</f>
        <v>724</v>
      </c>
      <c r="R321" s="19" t="str">
        <f>+VLOOKUP(K321,Responsables!$A:$C,2,TRUE)</f>
        <v>Secretaría de la Juventud</v>
      </c>
      <c r="S321" s="20" t="s">
        <v>46</v>
      </c>
      <c r="T321" s="20" t="s">
        <v>47</v>
      </c>
      <c r="U321" s="20">
        <f>+VLOOKUP(K321,Programación!$A:$F,3,FALSE)</f>
        <v>5</v>
      </c>
      <c r="V321" s="20">
        <f>+VLOOKUP(K321,Programación!$A:$F,4,FALSE)</f>
        <v>5</v>
      </c>
      <c r="W321" s="20">
        <f>+VLOOKUP(K321,Programación!$A:$F,5,FALSE)</f>
        <v>5</v>
      </c>
      <c r="X321" s="20">
        <f>+VLOOKUP(K321,Programación!$A:$F,6,FALSE)</f>
        <v>5</v>
      </c>
      <c r="Y321" s="20">
        <v>5</v>
      </c>
      <c r="Z321" s="20">
        <f>+VLOOKUP(K321,Seguimiento!$A:$C,3,FALSE)</f>
        <v>0</v>
      </c>
      <c r="AA321" s="23">
        <v>0</v>
      </c>
      <c r="AB321" s="22">
        <v>0</v>
      </c>
      <c r="AC321" s="20">
        <v>0.25</v>
      </c>
      <c r="AD321" s="20">
        <f>+VLOOKUP(K321,Seguimiento!$A:$J,5,FALSE)</f>
        <v>0.25</v>
      </c>
      <c r="AE321" s="22">
        <v>0</v>
      </c>
      <c r="AF321" s="22">
        <v>0</v>
      </c>
      <c r="AG321" s="20">
        <v>1</v>
      </c>
      <c r="AH321" s="20">
        <f>+VLOOKUP(K321,Seguimiento!$A:$J,6,FALSE)</f>
        <v>0</v>
      </c>
      <c r="AI321" s="23">
        <v>0</v>
      </c>
      <c r="AJ321" s="23">
        <v>0</v>
      </c>
      <c r="AK321" s="23">
        <v>0</v>
      </c>
      <c r="AL321" s="20" t="str">
        <f>+VLOOKUP(K321,Seguimiento!$A:$J,7,FALSE)</f>
        <v>Actualmente fue lanzada la convocatoria de artistas de la Semana de la Juventud 2021 como la estrategia de vinculación de grupos artísticos y culturales vinculados a la Agenda Joven y que tienen enfoque diferencial. La estrategia de la convocatoria de artistas de la Semana de la Juventud 2021 busca vincular 25 propuestas en total de las cuales se espera una participación de propuestas con enfoque diverso.</v>
      </c>
      <c r="AM321" s="20">
        <f t="shared" si="4"/>
        <v>0.25</v>
      </c>
      <c r="AN321" s="22">
        <v>8.0500920872115004E-4</v>
      </c>
      <c r="AO321" s="22">
        <v>0</v>
      </c>
      <c r="AP321" s="22">
        <v>0</v>
      </c>
      <c r="AQ321" s="41">
        <f>+VLOOKUP(K321,Seguimiento!$A:$J,9,FALSE)</f>
        <v>2.0125199999999999E-4</v>
      </c>
      <c r="AR321" s="40">
        <f>+VLOOKUP(K321,Seguimiento!$A:$J,10,FALSE)</f>
        <v>2</v>
      </c>
      <c r="AS321" s="20">
        <v>5</v>
      </c>
      <c r="AT321" s="40">
        <f>+VLOOKUP(K321,Seguimiento!$A:$J,4,FALSE)</f>
        <v>5</v>
      </c>
      <c r="AU321" s="22">
        <v>0</v>
      </c>
      <c r="AV321" s="22">
        <v>0</v>
      </c>
    </row>
    <row r="322" spans="1:48" x14ac:dyDescent="0.2">
      <c r="A322" s="20">
        <v>3</v>
      </c>
      <c r="B322" s="20" t="s">
        <v>637</v>
      </c>
      <c r="C322" s="20">
        <v>2</v>
      </c>
      <c r="D322" s="20" t="s">
        <v>762</v>
      </c>
      <c r="E322" s="20" t="s">
        <v>763</v>
      </c>
      <c r="F322" s="20">
        <v>1</v>
      </c>
      <c r="G322" s="20" t="s">
        <v>823</v>
      </c>
      <c r="H322" s="20" t="s">
        <v>825</v>
      </c>
      <c r="I322" s="20">
        <v>5</v>
      </c>
      <c r="J322" s="20" t="s">
        <v>1961</v>
      </c>
      <c r="K322" s="20" t="s">
        <v>832</v>
      </c>
      <c r="L322" s="20" t="s">
        <v>833</v>
      </c>
      <c r="M322" s="20" t="s">
        <v>44</v>
      </c>
      <c r="N322" s="20">
        <v>-1</v>
      </c>
      <c r="O322" s="20">
        <v>1800</v>
      </c>
      <c r="P322" s="20" t="s">
        <v>768</v>
      </c>
      <c r="Q322" s="19">
        <f>+VLOOKUP(K322,Responsables!$A:$C,3,TRUE)</f>
        <v>724</v>
      </c>
      <c r="R322" s="19" t="str">
        <f>+VLOOKUP(K322,Responsables!$A:$C,2,TRUE)</f>
        <v>Secretaría de la Juventud</v>
      </c>
      <c r="S322" s="20" t="s">
        <v>46</v>
      </c>
      <c r="T322" s="20" t="s">
        <v>47</v>
      </c>
      <c r="U322" s="20">
        <f>+VLOOKUP(K322,Programación!$A:$F,3,FALSE)</f>
        <v>200</v>
      </c>
      <c r="V322" s="20">
        <f>+VLOOKUP(K322,Programación!$A:$F,4,FALSE)</f>
        <v>700</v>
      </c>
      <c r="W322" s="20">
        <f>+VLOOKUP(K322,Programación!$A:$F,5,FALSE)</f>
        <v>700</v>
      </c>
      <c r="X322" s="20">
        <f>+VLOOKUP(K322,Programación!$A:$F,6,FALSE)</f>
        <v>200</v>
      </c>
      <c r="Y322" s="20">
        <v>200</v>
      </c>
      <c r="Z322" s="20">
        <f>+VLOOKUP(K322,Seguimiento!$A:$C,3,FALSE)</f>
        <v>124</v>
      </c>
      <c r="AA322" s="23">
        <v>0</v>
      </c>
      <c r="AB322" s="22">
        <v>0</v>
      </c>
      <c r="AC322" s="20">
        <v>0.11111111111111099</v>
      </c>
      <c r="AD322" s="20">
        <f>+VLOOKUP(K322,Seguimiento!$A:$J,5,FALSE)</f>
        <v>0.18</v>
      </c>
      <c r="AE322" s="22">
        <v>0</v>
      </c>
      <c r="AF322" s="22">
        <v>0</v>
      </c>
      <c r="AG322" s="20">
        <v>1</v>
      </c>
      <c r="AH322" s="20">
        <f>+VLOOKUP(K322,Seguimiento!$A:$J,6,FALSE)</f>
        <v>0.17714285699999999</v>
      </c>
      <c r="AI322" s="23">
        <v>0</v>
      </c>
      <c r="AJ322" s="23">
        <v>0</v>
      </c>
      <c r="AK322" s="23">
        <v>0</v>
      </c>
      <c r="AL322" s="20" t="str">
        <f>+VLOOKUP(K322,Seguimiento!$A:$J,7,FALSE)</f>
        <v>Se realizaron diferentes activaciones territoriales y espacios grupales para el abordaje y atención de consumidores habituales en mitigación de riesgo y daño por conducta de consumo.</v>
      </c>
      <c r="AM322" s="20">
        <f t="shared" si="4"/>
        <v>0.18</v>
      </c>
      <c r="AN322" s="22">
        <v>4.0776545581086901E-4</v>
      </c>
      <c r="AO322" s="22">
        <v>0</v>
      </c>
      <c r="AP322" s="22">
        <v>0</v>
      </c>
      <c r="AQ322" s="41">
        <f>+VLOOKUP(K322,Seguimiento!$A:$J,9,FALSE)</f>
        <v>4.5307299999999999E-5</v>
      </c>
      <c r="AR322" s="40">
        <f>+VLOOKUP(K322,Seguimiento!$A:$J,10,FALSE)</f>
        <v>1</v>
      </c>
      <c r="AS322" s="20">
        <v>200</v>
      </c>
      <c r="AT322" s="40">
        <f>+VLOOKUP(K322,Seguimiento!$A:$J,4,FALSE)</f>
        <v>324</v>
      </c>
      <c r="AU322" s="22">
        <v>0</v>
      </c>
      <c r="AV322" s="22">
        <v>0</v>
      </c>
    </row>
    <row r="323" spans="1:48" x14ac:dyDescent="0.2">
      <c r="A323" s="20">
        <v>3</v>
      </c>
      <c r="B323" s="20" t="s">
        <v>637</v>
      </c>
      <c r="C323" s="20">
        <v>2</v>
      </c>
      <c r="D323" s="20" t="s">
        <v>762</v>
      </c>
      <c r="E323" s="20" t="s">
        <v>763</v>
      </c>
      <c r="F323" s="20">
        <v>3</v>
      </c>
      <c r="G323" s="20" t="s">
        <v>764</v>
      </c>
      <c r="H323" s="20" t="s">
        <v>765</v>
      </c>
      <c r="I323" s="20">
        <v>3</v>
      </c>
      <c r="J323" s="20" t="s">
        <v>1961</v>
      </c>
      <c r="K323" s="20" t="s">
        <v>777</v>
      </c>
      <c r="L323" s="20" t="s">
        <v>778</v>
      </c>
      <c r="M323" s="20" t="s">
        <v>44</v>
      </c>
      <c r="N323" s="20">
        <v>199</v>
      </c>
      <c r="O323" s="20">
        <v>320</v>
      </c>
      <c r="P323" s="20" t="s">
        <v>768</v>
      </c>
      <c r="Q323" s="19">
        <f>+VLOOKUP(K323,Responsables!$A:$C,3,TRUE)</f>
        <v>724</v>
      </c>
      <c r="R323" s="19" t="str">
        <f>+VLOOKUP(K323,Responsables!$A:$C,2,TRUE)</f>
        <v>Secretaría de la Juventud</v>
      </c>
      <c r="S323" s="20" t="s">
        <v>46</v>
      </c>
      <c r="T323" s="20" t="s">
        <v>47</v>
      </c>
      <c r="U323" s="20">
        <f>+VLOOKUP(K323,Programación!$A:$F,3,FALSE)</f>
        <v>80</v>
      </c>
      <c r="V323" s="20">
        <f>+VLOOKUP(K323,Programación!$A:$F,4,FALSE)</f>
        <v>80</v>
      </c>
      <c r="W323" s="20">
        <f>+VLOOKUP(K323,Programación!$A:$F,5,FALSE)</f>
        <v>80</v>
      </c>
      <c r="X323" s="20">
        <f>+VLOOKUP(K323,Programación!$A:$F,6,FALSE)</f>
        <v>80</v>
      </c>
      <c r="Y323" s="20">
        <v>90</v>
      </c>
      <c r="Z323" s="20">
        <f>+VLOOKUP(K323,Seguimiento!$A:$C,3,FALSE)</f>
        <v>0</v>
      </c>
      <c r="AA323" s="23">
        <v>0</v>
      </c>
      <c r="AB323" s="22">
        <v>0</v>
      </c>
      <c r="AC323" s="20">
        <v>0.28125</v>
      </c>
      <c r="AD323" s="20">
        <f>+VLOOKUP(K323,Seguimiento!$A:$J,5,FALSE)</f>
        <v>0.28125</v>
      </c>
      <c r="AE323" s="22">
        <v>0</v>
      </c>
      <c r="AF323" s="22">
        <v>0</v>
      </c>
      <c r="AG323" s="20">
        <v>1.125</v>
      </c>
      <c r="AH323" s="20">
        <f>+VLOOKUP(K323,Seguimiento!$A:$J,6,FALSE)</f>
        <v>0</v>
      </c>
      <c r="AI323" s="23">
        <v>0</v>
      </c>
      <c r="AJ323" s="23">
        <v>0</v>
      </c>
      <c r="AK323" s="23">
        <v>0</v>
      </c>
      <c r="AL323" s="20" t="str">
        <f>+VLOOKUP(K323,Seguimiento!$A:$J,7,FALSE)</f>
        <v>El proceso se  encuentra  en alistamiento previo a la implementación de convocatoria a jóvenes de la primera estrategia metodológica del Seminario de comunicación juvenil. Se reafirma que en el  presente año, se definió el concepto de MEMORIAS – MEDIOS SOBRE LOS MEDIOS.</v>
      </c>
      <c r="AM323" s="20">
        <f t="shared" ref="AM323:AM386" si="5">+AD323</f>
        <v>0.28125</v>
      </c>
      <c r="AN323" s="22">
        <v>1.1211538831554738E-3</v>
      </c>
      <c r="AO323" s="22">
        <v>0</v>
      </c>
      <c r="AP323" s="22">
        <v>0</v>
      </c>
      <c r="AQ323" s="41">
        <f>+VLOOKUP(K323,Seguimiento!$A:$J,9,FALSE)</f>
        <v>3.1532499999999998E-4</v>
      </c>
      <c r="AR323" s="40">
        <f>+VLOOKUP(K323,Seguimiento!$A:$J,10,FALSE)</f>
        <v>2</v>
      </c>
      <c r="AS323" s="20">
        <v>90</v>
      </c>
      <c r="AT323" s="40">
        <f>+VLOOKUP(K323,Seguimiento!$A:$J,4,FALSE)</f>
        <v>90</v>
      </c>
      <c r="AU323" s="22">
        <v>0</v>
      </c>
      <c r="AV323" s="22">
        <v>0</v>
      </c>
    </row>
    <row r="324" spans="1:48" x14ac:dyDescent="0.2">
      <c r="A324" s="20">
        <v>3</v>
      </c>
      <c r="B324" s="20" t="s">
        <v>637</v>
      </c>
      <c r="C324" s="20">
        <v>2</v>
      </c>
      <c r="D324" s="20" t="s">
        <v>762</v>
      </c>
      <c r="E324" s="20" t="s">
        <v>763</v>
      </c>
      <c r="F324" s="20"/>
      <c r="G324" s="20"/>
      <c r="H324" s="20"/>
      <c r="I324" s="20">
        <v>5</v>
      </c>
      <c r="J324" s="20" t="s">
        <v>1960</v>
      </c>
      <c r="K324" s="20" t="s">
        <v>795</v>
      </c>
      <c r="L324" s="20" t="s">
        <v>813</v>
      </c>
      <c r="M324" s="20" t="s">
        <v>50</v>
      </c>
      <c r="N324" s="20">
        <v>-1</v>
      </c>
      <c r="O324" s="20">
        <v>100</v>
      </c>
      <c r="P324" s="20" t="s">
        <v>768</v>
      </c>
      <c r="Q324" s="19">
        <f>+VLOOKUP(K324,Responsables!$A:$C,3,TRUE)</f>
        <v>724</v>
      </c>
      <c r="R324" s="19" t="str">
        <f>+VLOOKUP(K324,Responsables!$A:$C,2,TRUE)</f>
        <v>Secretaría de la Juventud</v>
      </c>
      <c r="S324" s="20" t="s">
        <v>70</v>
      </c>
      <c r="T324" s="20" t="s">
        <v>47</v>
      </c>
      <c r="U324" s="20">
        <f>+VLOOKUP(K324,Programación!$A:$F,3,FALSE)</f>
        <v>100</v>
      </c>
      <c r="V324" s="20">
        <f>+VLOOKUP(K324,Programación!$A:$F,4,FALSE)</f>
        <v>100</v>
      </c>
      <c r="W324" s="20">
        <f>+VLOOKUP(K324,Programación!$A:$F,5,FALSE)</f>
        <v>100</v>
      </c>
      <c r="X324" s="20">
        <f>+VLOOKUP(K324,Programación!$A:$F,6,FALSE)</f>
        <v>100</v>
      </c>
      <c r="Y324" s="20">
        <v>100</v>
      </c>
      <c r="Z324" s="20">
        <f>+VLOOKUP(K324,Seguimiento!$A:$C,3,FALSE)</f>
        <v>100</v>
      </c>
      <c r="AA324" s="23">
        <v>0</v>
      </c>
      <c r="AB324" s="22">
        <v>0</v>
      </c>
      <c r="AC324" s="20">
        <v>0.25</v>
      </c>
      <c r="AD324" s="20">
        <f>+VLOOKUP(K324,Seguimiento!$A:$J,5,FALSE)</f>
        <v>0.375</v>
      </c>
      <c r="AE324" s="24">
        <v>0</v>
      </c>
      <c r="AF324" s="22">
        <v>0</v>
      </c>
      <c r="AG324" s="20">
        <v>1</v>
      </c>
      <c r="AH324" s="20">
        <f>+VLOOKUP(K324,Seguimiento!$A:$J,6,FALSE)</f>
        <v>0.5</v>
      </c>
      <c r="AI324" s="23">
        <v>0</v>
      </c>
      <c r="AJ324" s="23">
        <v>0</v>
      </c>
      <c r="AK324" s="23">
        <v>0</v>
      </c>
      <c r="AL324" s="20" t="str">
        <f>+VLOOKUP(K324,Seguimiento!$A:$J,7,FALSE)</f>
        <v>Entre el 01/01/2021 y el 30/06/2021 se ha registrado 1 alerta de jóvenes con necesidades en vulnerabilidad económica, la cual se encuentra con la gestión finalizada, lo que corresponde a una atención efectiva del 100%.</v>
      </c>
      <c r="AM324" s="20">
        <f t="shared" si="5"/>
        <v>0.375</v>
      </c>
      <c r="AN324" s="22">
        <v>0</v>
      </c>
      <c r="AO324" s="22">
        <v>0</v>
      </c>
      <c r="AP324" s="22">
        <v>0</v>
      </c>
      <c r="AQ324" s="41">
        <f>+VLOOKUP(K324,Seguimiento!$A:$J,9,FALSE)</f>
        <v>0</v>
      </c>
      <c r="AR324" s="40">
        <f>+VLOOKUP(K324,Seguimiento!$A:$J,10,FALSE)</f>
        <v>3</v>
      </c>
      <c r="AS324" s="20">
        <v>100</v>
      </c>
      <c r="AT324" s="40">
        <f>+VLOOKUP(K324,Seguimiento!$A:$J,4,FALSE)</f>
        <v>100</v>
      </c>
      <c r="AU324" s="22">
        <v>0</v>
      </c>
      <c r="AV324" s="22">
        <v>0</v>
      </c>
    </row>
    <row r="325" spans="1:48" x14ac:dyDescent="0.2">
      <c r="A325" s="20">
        <v>3</v>
      </c>
      <c r="B325" s="20" t="s">
        <v>637</v>
      </c>
      <c r="C325" s="20">
        <v>2</v>
      </c>
      <c r="D325" s="20" t="s">
        <v>762</v>
      </c>
      <c r="E325" s="20" t="s">
        <v>763</v>
      </c>
      <c r="F325" s="20">
        <v>2</v>
      </c>
      <c r="G325" s="20" t="s">
        <v>805</v>
      </c>
      <c r="H325" s="20" t="s">
        <v>806</v>
      </c>
      <c r="I325" s="20">
        <v>4</v>
      </c>
      <c r="J325" s="20" t="s">
        <v>1961</v>
      </c>
      <c r="K325" s="20" t="s">
        <v>840</v>
      </c>
      <c r="L325" s="20" t="s">
        <v>841</v>
      </c>
      <c r="M325" s="20" t="s">
        <v>44</v>
      </c>
      <c r="N325" s="20">
        <v>240</v>
      </c>
      <c r="O325" s="20">
        <v>1400</v>
      </c>
      <c r="P325" s="20" t="s">
        <v>768</v>
      </c>
      <c r="Q325" s="19">
        <f>+VLOOKUP(K325,Responsables!$A:$C,3,TRUE)</f>
        <v>724</v>
      </c>
      <c r="R325" s="19" t="str">
        <f>+VLOOKUP(K325,Responsables!$A:$C,2,TRUE)</f>
        <v>Secretaría de la Juventud</v>
      </c>
      <c r="S325" s="20" t="s">
        <v>46</v>
      </c>
      <c r="T325" s="20" t="s">
        <v>47</v>
      </c>
      <c r="U325" s="20">
        <f>+VLOOKUP(K325,Programación!$A:$F,3,FALSE)</f>
        <v>100</v>
      </c>
      <c r="V325" s="20">
        <f>+VLOOKUP(K325,Programación!$A:$F,4,FALSE)</f>
        <v>450</v>
      </c>
      <c r="W325" s="20">
        <f>+VLOOKUP(K325,Programación!$A:$F,5,FALSE)</f>
        <v>450</v>
      </c>
      <c r="X325" s="20">
        <f>+VLOOKUP(K325,Programación!$A:$F,6,FALSE)</f>
        <v>400</v>
      </c>
      <c r="Y325" s="20">
        <v>112</v>
      </c>
      <c r="Z325" s="20">
        <f>+VLOOKUP(K325,Seguimiento!$A:$C,3,FALSE)</f>
        <v>0</v>
      </c>
      <c r="AA325" s="23">
        <v>0</v>
      </c>
      <c r="AB325" s="22">
        <v>0</v>
      </c>
      <c r="AC325" s="20">
        <v>0.08</v>
      </c>
      <c r="AD325" s="20">
        <f>+VLOOKUP(K325,Seguimiento!$A:$J,5,FALSE)</f>
        <v>0.08</v>
      </c>
      <c r="AE325" s="22">
        <v>0</v>
      </c>
      <c r="AF325" s="22">
        <v>0</v>
      </c>
      <c r="AG325" s="20">
        <v>1.1200000000000001</v>
      </c>
      <c r="AH325" s="20">
        <f>+VLOOKUP(K325,Seguimiento!$A:$J,6,FALSE)</f>
        <v>0</v>
      </c>
      <c r="AI325" s="23">
        <v>0</v>
      </c>
      <c r="AJ325" s="23">
        <v>0</v>
      </c>
      <c r="AK325" s="23">
        <v>0</v>
      </c>
      <c r="AL325" s="20" t="str">
        <f>+VLOOKUP(K325,Seguimiento!$A:$J,7,FALSE)</f>
        <v>No se registra avance para este periodo, toda vez que el proceso contractual para la formación de agentes protectores se adjudicó con la Resolución SSS202150075117 del 30 de junio del 2021 "Por el cual se adjudica el proceso de selección abreviada de menor cuantía N° 9614160, cuyo objeto es: Desarrollar acciones de formación a agentes protectores en alertas tempranas de las problemáticas priorizadas por el SATMED". Se espera reportar avance a partir del próximo mes"</v>
      </c>
      <c r="AM325" s="20">
        <f t="shared" si="5"/>
        <v>0.08</v>
      </c>
      <c r="AN325" s="22">
        <v>4.4717871950005861E-4</v>
      </c>
      <c r="AO325" s="22">
        <v>0</v>
      </c>
      <c r="AP325" s="22">
        <v>0</v>
      </c>
      <c r="AQ325" s="41">
        <f>+VLOOKUP(K325,Seguimiento!$A:$J,9,FALSE)</f>
        <v>3.5774300000000001E-5</v>
      </c>
      <c r="AR325" s="40">
        <f>+VLOOKUP(K325,Seguimiento!$A:$J,10,FALSE)</f>
        <v>1</v>
      </c>
      <c r="AS325" s="20">
        <v>112</v>
      </c>
      <c r="AT325" s="40">
        <f>+VLOOKUP(K325,Seguimiento!$A:$J,4,FALSE)</f>
        <v>112</v>
      </c>
      <c r="AU325" s="22">
        <v>0</v>
      </c>
      <c r="AV325" s="22">
        <v>0</v>
      </c>
    </row>
    <row r="326" spans="1:48" x14ac:dyDescent="0.2">
      <c r="A326" s="20">
        <v>3</v>
      </c>
      <c r="B326" s="20" t="s">
        <v>637</v>
      </c>
      <c r="C326" s="20">
        <v>2</v>
      </c>
      <c r="D326" s="20" t="s">
        <v>762</v>
      </c>
      <c r="E326" s="20" t="s">
        <v>763</v>
      </c>
      <c r="F326" s="20">
        <v>6</v>
      </c>
      <c r="G326" s="20" t="s">
        <v>769</v>
      </c>
      <c r="H326" s="20" t="s">
        <v>770</v>
      </c>
      <c r="I326" s="20">
        <v>2</v>
      </c>
      <c r="J326" s="20" t="s">
        <v>1961</v>
      </c>
      <c r="K326" s="20" t="s">
        <v>771</v>
      </c>
      <c r="L326" s="20" t="s">
        <v>772</v>
      </c>
      <c r="M326" s="20" t="s">
        <v>50</v>
      </c>
      <c r="N326" s="20">
        <v>57</v>
      </c>
      <c r="O326" s="20">
        <v>100</v>
      </c>
      <c r="P326" s="20" t="s">
        <v>768</v>
      </c>
      <c r="Q326" s="19">
        <f>+VLOOKUP(K326,Responsables!$A:$C,3,TRUE)</f>
        <v>724</v>
      </c>
      <c r="R326" s="19" t="str">
        <f>+VLOOKUP(K326,Responsables!$A:$C,2,TRUE)</f>
        <v>Secretaría de la Juventud</v>
      </c>
      <c r="S326" s="20" t="s">
        <v>51</v>
      </c>
      <c r="T326" s="20" t="s">
        <v>47</v>
      </c>
      <c r="U326" s="20">
        <f>+VLOOKUP(K326,Programación!$A:$F,3,FALSE)</f>
        <v>10</v>
      </c>
      <c r="V326" s="20">
        <f>+VLOOKUP(K326,Programación!$A:$F,4,FALSE)</f>
        <v>40</v>
      </c>
      <c r="W326" s="20">
        <f>+VLOOKUP(K326,Programación!$A:$F,5,FALSE)</f>
        <v>70</v>
      </c>
      <c r="X326" s="20">
        <f>+VLOOKUP(K326,Programación!$A:$F,6,FALSE)</f>
        <v>100</v>
      </c>
      <c r="Y326" s="20">
        <v>10</v>
      </c>
      <c r="Z326" s="20">
        <f>+VLOOKUP(K326,Seguimiento!$A:$C,3,FALSE)</f>
        <v>22</v>
      </c>
      <c r="AA326" s="23">
        <v>0</v>
      </c>
      <c r="AB326" s="22">
        <v>0</v>
      </c>
      <c r="AC326" s="20">
        <v>0.1</v>
      </c>
      <c r="AD326" s="20">
        <f>+VLOOKUP(K326,Seguimiento!$A:$J,5,FALSE)</f>
        <v>0.22</v>
      </c>
      <c r="AE326" s="22">
        <v>0</v>
      </c>
      <c r="AF326" s="22">
        <v>0</v>
      </c>
      <c r="AG326" s="20">
        <v>1</v>
      </c>
      <c r="AH326" s="20">
        <f>+VLOOKUP(K326,Seguimiento!$A:$J,6,FALSE)</f>
        <v>0.55000000000000004</v>
      </c>
      <c r="AI326" s="23">
        <v>0</v>
      </c>
      <c r="AJ326" s="23">
        <v>0</v>
      </c>
      <c r="AK326" s="23">
        <v>0</v>
      </c>
      <c r="AL326" s="20" t="str">
        <f>+VLOOKUP(K326,Seguimiento!$A:$J,7,FALSE)</f>
        <v>La operación del Subsistema Institucional del Sistema Municipal de Juventud durante el 2021, se ha materializado a través del desarrollo de dos de las cinco sesiones del Comité Técnico Municipal de Juventud programadas así: 19 de marzo y 21 de mayo.</v>
      </c>
      <c r="AM326" s="20">
        <f t="shared" si="5"/>
        <v>0.22</v>
      </c>
      <c r="AN326" s="22">
        <v>1.1492477416764622E-4</v>
      </c>
      <c r="AO326" s="22">
        <v>0</v>
      </c>
      <c r="AP326" s="22">
        <v>0</v>
      </c>
      <c r="AQ326" s="41">
        <f>+VLOOKUP(K326,Seguimiento!$A:$J,9,FALSE)</f>
        <v>1.8388000000000001E-5</v>
      </c>
      <c r="AR326" s="40">
        <f>+VLOOKUP(K326,Seguimiento!$A:$J,10,FALSE)</f>
        <v>1</v>
      </c>
      <c r="AS326" s="20">
        <v>10</v>
      </c>
      <c r="AT326" s="40">
        <f>+VLOOKUP(K326,Seguimiento!$A:$J,4,FALSE)</f>
        <v>22</v>
      </c>
      <c r="AU326" s="22">
        <v>0</v>
      </c>
      <c r="AV326" s="22">
        <v>0</v>
      </c>
    </row>
    <row r="327" spans="1:48" x14ac:dyDescent="0.2">
      <c r="A327" s="20">
        <v>3</v>
      </c>
      <c r="B327" s="20" t="s">
        <v>637</v>
      </c>
      <c r="C327" s="20">
        <v>2</v>
      </c>
      <c r="D327" s="20" t="s">
        <v>762</v>
      </c>
      <c r="E327" s="20" t="s">
        <v>763</v>
      </c>
      <c r="F327" s="20">
        <v>3</v>
      </c>
      <c r="G327" s="20" t="s">
        <v>764</v>
      </c>
      <c r="H327" s="20" t="s">
        <v>765</v>
      </c>
      <c r="I327" s="20">
        <v>4</v>
      </c>
      <c r="J327" s="20" t="s">
        <v>1961</v>
      </c>
      <c r="K327" s="20" t="s">
        <v>779</v>
      </c>
      <c r="L327" s="20" t="s">
        <v>780</v>
      </c>
      <c r="M327" s="20" t="s">
        <v>44</v>
      </c>
      <c r="N327" s="20">
        <v>118600</v>
      </c>
      <c r="O327" s="20">
        <v>120000</v>
      </c>
      <c r="P327" s="20" t="s">
        <v>768</v>
      </c>
      <c r="Q327" s="19">
        <f>+VLOOKUP(K327,Responsables!$A:$C,3,TRUE)</f>
        <v>724</v>
      </c>
      <c r="R327" s="19" t="str">
        <f>+VLOOKUP(K327,Responsables!$A:$C,2,TRUE)</f>
        <v>Secretaría de la Juventud</v>
      </c>
      <c r="S327" s="20" t="s">
        <v>46</v>
      </c>
      <c r="T327" s="20" t="s">
        <v>47</v>
      </c>
      <c r="U327" s="20">
        <f>+VLOOKUP(K327,Programación!$A:$F,3,FALSE)</f>
        <v>30000</v>
      </c>
      <c r="V327" s="20">
        <f>+VLOOKUP(K327,Programación!$A:$F,4,FALSE)</f>
        <v>30000</v>
      </c>
      <c r="W327" s="20">
        <f>+VLOOKUP(K327,Programación!$A:$F,5,FALSE)</f>
        <v>30000</v>
      </c>
      <c r="X327" s="20">
        <f>+VLOOKUP(K327,Programación!$A:$F,6,FALSE)</f>
        <v>30000</v>
      </c>
      <c r="Y327" s="20">
        <v>30000</v>
      </c>
      <c r="Z327" s="20">
        <f>+VLOOKUP(K327,Seguimiento!$A:$C,3,FALSE)</f>
        <v>0</v>
      </c>
      <c r="AA327" s="23">
        <v>0</v>
      </c>
      <c r="AB327" s="22">
        <v>0</v>
      </c>
      <c r="AC327" s="20">
        <v>0.25</v>
      </c>
      <c r="AD327" s="20">
        <f>+VLOOKUP(K327,Seguimiento!$A:$J,5,FALSE)</f>
        <v>0.25</v>
      </c>
      <c r="AE327" s="22">
        <v>0</v>
      </c>
      <c r="AF327" s="22">
        <v>0</v>
      </c>
      <c r="AG327" s="20">
        <v>1</v>
      </c>
      <c r="AH327" s="20">
        <f>+VLOOKUP(K327,Seguimiento!$A:$J,6,FALSE)</f>
        <v>0</v>
      </c>
      <c r="AI327" s="23">
        <v>0</v>
      </c>
      <c r="AJ327" s="23">
        <v>0</v>
      </c>
      <c r="AK327" s="23">
        <v>0</v>
      </c>
      <c r="AL327" s="20" t="str">
        <f>+VLOOKUP(K327,Seguimiento!$A:$J,7,FALSE)</f>
        <v>Se avanzó en el desarrollo de las estrategias que conforman la programación de "Semana de la Juventud 2021 – Osadías" con el acompañamiento técnico de cada uno de los programas y proyectos de la Secretaría. Se espera vincular desde un enfoque territorial los espacios de socialización y  llegar hasta los territorios con una estrategia que cubra las 6 zonas urbanas y los 5 corregimientos de la ciudad. El marco de Parada Juvenil de la Lectura, será escenario para las audiciones a las propuestas preseleccionadas de  la  convocatoria de artistas de la Semana de  la Juventud.</v>
      </c>
      <c r="AM327" s="20">
        <f t="shared" si="5"/>
        <v>0.25</v>
      </c>
      <c r="AN327" s="22">
        <v>1.1672761990173689E-3</v>
      </c>
      <c r="AO327" s="22">
        <v>0</v>
      </c>
      <c r="AP327" s="22">
        <v>0</v>
      </c>
      <c r="AQ327" s="41">
        <f>+VLOOKUP(K327,Seguimiento!$A:$J,9,FALSE)</f>
        <v>2.9181900000000002E-4</v>
      </c>
      <c r="AR327" s="40">
        <f>+VLOOKUP(K327,Seguimiento!$A:$J,10,FALSE)</f>
        <v>2</v>
      </c>
      <c r="AS327" s="20">
        <v>30000</v>
      </c>
      <c r="AT327" s="40">
        <f>+VLOOKUP(K327,Seguimiento!$A:$J,4,FALSE)</f>
        <v>30000</v>
      </c>
      <c r="AU327" s="22">
        <v>0</v>
      </c>
      <c r="AV327" s="22">
        <v>0</v>
      </c>
    </row>
    <row r="328" spans="1:48" x14ac:dyDescent="0.2">
      <c r="A328" s="20">
        <v>3</v>
      </c>
      <c r="B328" s="20" t="s">
        <v>637</v>
      </c>
      <c r="C328" s="20">
        <v>2</v>
      </c>
      <c r="D328" s="20" t="s">
        <v>762</v>
      </c>
      <c r="E328" s="20" t="s">
        <v>763</v>
      </c>
      <c r="F328" s="20">
        <v>6</v>
      </c>
      <c r="G328" s="20" t="s">
        <v>769</v>
      </c>
      <c r="H328" s="20" t="s">
        <v>770</v>
      </c>
      <c r="I328" s="20">
        <v>5</v>
      </c>
      <c r="J328" s="20" t="s">
        <v>1961</v>
      </c>
      <c r="K328" s="20" t="s">
        <v>814</v>
      </c>
      <c r="L328" s="20" t="s">
        <v>815</v>
      </c>
      <c r="M328" s="20" t="s">
        <v>44</v>
      </c>
      <c r="N328" s="20">
        <v>11243</v>
      </c>
      <c r="O328" s="20">
        <v>12000</v>
      </c>
      <c r="P328" s="20" t="s">
        <v>768</v>
      </c>
      <c r="Q328" s="19">
        <f>+VLOOKUP(K328,Responsables!$A:$C,3,TRUE)</f>
        <v>724</v>
      </c>
      <c r="R328" s="19" t="str">
        <f>+VLOOKUP(K328,Responsables!$A:$C,2,TRUE)</f>
        <v>Secretaría de la Juventud</v>
      </c>
      <c r="S328" s="20" t="s">
        <v>46</v>
      </c>
      <c r="T328" s="20" t="s">
        <v>47</v>
      </c>
      <c r="U328" s="20">
        <f>+VLOOKUP(K328,Programación!$A:$F,3,FALSE)</f>
        <v>2460</v>
      </c>
      <c r="V328" s="20">
        <f>+VLOOKUP(K328,Programación!$A:$F,4,FALSE)</f>
        <v>3000</v>
      </c>
      <c r="W328" s="20">
        <f>+VLOOKUP(K328,Programación!$A:$F,5,FALSE)</f>
        <v>3500</v>
      </c>
      <c r="X328" s="20">
        <f>+VLOOKUP(K328,Programación!$A:$F,6,FALSE)</f>
        <v>3040</v>
      </c>
      <c r="Y328" s="20">
        <v>2479</v>
      </c>
      <c r="Z328" s="20">
        <f>+VLOOKUP(K328,Seguimiento!$A:$C,3,FALSE)</f>
        <v>0</v>
      </c>
      <c r="AA328" s="23">
        <v>0</v>
      </c>
      <c r="AB328" s="22">
        <v>0</v>
      </c>
      <c r="AC328" s="20">
        <v>0.20658333333333301</v>
      </c>
      <c r="AD328" s="20">
        <f>+VLOOKUP(K328,Seguimiento!$A:$J,5,FALSE)</f>
        <v>0.20658333300000001</v>
      </c>
      <c r="AE328" s="22">
        <v>0</v>
      </c>
      <c r="AF328" s="22">
        <v>0</v>
      </c>
      <c r="AG328" s="20">
        <v>1.00772357723577</v>
      </c>
      <c r="AH328" s="20">
        <f>+VLOOKUP(K328,Seguimiento!$A:$J,6,FALSE)</f>
        <v>0</v>
      </c>
      <c r="AI328" s="23">
        <v>0</v>
      </c>
      <c r="AJ328" s="23">
        <v>0</v>
      </c>
      <c r="AK328" s="23">
        <v>0</v>
      </c>
      <c r="AL328" s="20" t="str">
        <f>+VLOOKUP(K328,Seguimiento!$A:$J,7,FALSE)</f>
        <v>Durante este periodo de ejecución del proyecto Clubes Juveniles, se conformó el equipo de trabajo, se realizó la primera mesa técnica y las jornadas de inducción al equipo, donde se presentó la propuesta Clubes Juveniles 2021, los programas y proyectos de la Secretaría de la Juventud y se establecieron acciones de articulación para generar las respectivas sinergias  en la proyección territorial.  Adicionalmente, se inició el proceso de  revisión de documentación del proyecto( diagnósticos, evaluaciones e informes, estudios previos, bases de datos, formatos, instrumentos de seguimiento y evaluación entre otros), así como la formulación del plan de trabajo del proyecto, diseño de propuestas y cronogramas de todos los componentes. De igual manera, se inició el proceso de convocatoria telefónica a la base de datos de los Clubes Juveniles que venían desde el 2020,  donde se les informó sobre el inicio del proyecto y se les invitó a inscribirse y participar. Para tal fin, se avanzó en el diseño de la imagen del proyecto, piezas comunicacionales y diseño del formulario de inscripción para la convocatoria.</v>
      </c>
      <c r="AM328" s="20">
        <f t="shared" si="5"/>
        <v>0.20658333300000001</v>
      </c>
      <c r="AN328" s="22">
        <v>4.8864650790408025E-4</v>
      </c>
      <c r="AO328" s="22">
        <v>0</v>
      </c>
      <c r="AP328" s="22">
        <v>0</v>
      </c>
      <c r="AQ328" s="41">
        <f>+VLOOKUP(K328,Seguimiento!$A:$J,9,FALSE)</f>
        <v>1.0094600000000001E-4</v>
      </c>
      <c r="AR328" s="40">
        <f>+VLOOKUP(K328,Seguimiento!$A:$J,10,FALSE)</f>
        <v>1</v>
      </c>
      <c r="AS328" s="20">
        <v>2479</v>
      </c>
      <c r="AT328" s="40">
        <f>+VLOOKUP(K328,Seguimiento!$A:$J,4,FALSE)</f>
        <v>2479</v>
      </c>
      <c r="AU328" s="22">
        <v>0</v>
      </c>
      <c r="AV328" s="22">
        <v>0</v>
      </c>
    </row>
    <row r="329" spans="1:48" x14ac:dyDescent="0.2">
      <c r="A329" s="20">
        <v>3</v>
      </c>
      <c r="B329" s="20" t="s">
        <v>637</v>
      </c>
      <c r="C329" s="20">
        <v>2</v>
      </c>
      <c r="D329" s="20" t="s">
        <v>762</v>
      </c>
      <c r="E329" s="20" t="s">
        <v>763</v>
      </c>
      <c r="F329" s="20">
        <v>6</v>
      </c>
      <c r="G329" s="20" t="s">
        <v>769</v>
      </c>
      <c r="H329" s="20" t="s">
        <v>770</v>
      </c>
      <c r="I329" s="20">
        <v>4</v>
      </c>
      <c r="J329" s="20" t="s">
        <v>1961</v>
      </c>
      <c r="K329" s="20" t="s">
        <v>803</v>
      </c>
      <c r="L329" s="20" t="s">
        <v>804</v>
      </c>
      <c r="M329" s="20" t="s">
        <v>44</v>
      </c>
      <c r="N329" s="20">
        <v>40</v>
      </c>
      <c r="O329" s="20">
        <v>1150</v>
      </c>
      <c r="P329" s="20" t="s">
        <v>768</v>
      </c>
      <c r="Q329" s="19">
        <f>+VLOOKUP(K329,Responsables!$A:$C,3,TRUE)</f>
        <v>724</v>
      </c>
      <c r="R329" s="19" t="str">
        <f>+VLOOKUP(K329,Responsables!$A:$C,2,TRUE)</f>
        <v>Secretaría de la Juventud</v>
      </c>
      <c r="S329" s="20" t="s">
        <v>46</v>
      </c>
      <c r="T329" s="20" t="s">
        <v>47</v>
      </c>
      <c r="U329" s="20">
        <f>+VLOOKUP(K329,Programación!$A:$F,3,FALSE)</f>
        <v>500</v>
      </c>
      <c r="V329" s="20">
        <f>+VLOOKUP(K329,Programación!$A:$F,4,FALSE)</f>
        <v>305</v>
      </c>
      <c r="W329" s="20">
        <f>+VLOOKUP(K329,Programación!$A:$F,5,FALSE)</f>
        <v>225</v>
      </c>
      <c r="X329" s="20">
        <f>+VLOOKUP(K329,Programación!$A:$F,6,FALSE)</f>
        <v>200</v>
      </c>
      <c r="Y329" s="20">
        <v>420</v>
      </c>
      <c r="Z329" s="20">
        <f>+VLOOKUP(K329,Seguimiento!$A:$C,3,FALSE)</f>
        <v>0</v>
      </c>
      <c r="AA329" s="23">
        <v>0</v>
      </c>
      <c r="AB329" s="22">
        <v>0</v>
      </c>
      <c r="AC329" s="20">
        <v>0.36521739130434799</v>
      </c>
      <c r="AD329" s="20">
        <f>+VLOOKUP(K329,Seguimiento!$A:$J,5,FALSE)</f>
        <v>0.365217391</v>
      </c>
      <c r="AE329" s="22">
        <v>0</v>
      </c>
      <c r="AF329" s="22">
        <v>0</v>
      </c>
      <c r="AG329" s="20">
        <v>0.84</v>
      </c>
      <c r="AH329" s="20">
        <f>+VLOOKUP(K329,Seguimiento!$A:$J,6,FALSE)</f>
        <v>0</v>
      </c>
      <c r="AI329" s="23">
        <v>0</v>
      </c>
      <c r="AJ329" s="23">
        <v>0</v>
      </c>
      <c r="AK329" s="23">
        <v>0</v>
      </c>
      <c r="AL329" s="20" t="str">
        <f>+VLOOKUP(K329,Seguimiento!$A:$J,7,FALSE)</f>
        <v>Para el mes de junio no se reporta avance en el indicador, toda vez que los jóvenes participantes del proceso formativo se encuentran en la fase de finalización del módulo 1: "Planeación y gestión pública: instrumentos y procesos". Una vez se culmine con el proceso completo, se procederá con el registro del beneficio en SIBIS.</v>
      </c>
      <c r="AM329" s="20">
        <f t="shared" si="5"/>
        <v>0.365217391</v>
      </c>
      <c r="AN329" s="22">
        <v>4.3163200802747348E-4</v>
      </c>
      <c r="AO329" s="22">
        <v>0</v>
      </c>
      <c r="AP329" s="22">
        <v>0</v>
      </c>
      <c r="AQ329" s="41">
        <f>+VLOOKUP(K329,Seguimiento!$A:$J,9,FALSE)</f>
        <v>1.5763999999999999E-4</v>
      </c>
      <c r="AR329" s="40">
        <f>+VLOOKUP(K329,Seguimiento!$A:$J,10,FALSE)</f>
        <v>3</v>
      </c>
      <c r="AS329" s="20">
        <v>420</v>
      </c>
      <c r="AT329" s="40">
        <f>+VLOOKUP(K329,Seguimiento!$A:$J,4,FALSE)</f>
        <v>420</v>
      </c>
      <c r="AU329" s="22">
        <v>0</v>
      </c>
      <c r="AV329" s="22">
        <v>0</v>
      </c>
    </row>
    <row r="330" spans="1:48" x14ac:dyDescent="0.2">
      <c r="A330" s="20">
        <v>3</v>
      </c>
      <c r="B330" s="20" t="s">
        <v>637</v>
      </c>
      <c r="C330" s="20">
        <v>2</v>
      </c>
      <c r="D330" s="20" t="s">
        <v>762</v>
      </c>
      <c r="E330" s="20" t="s">
        <v>763</v>
      </c>
      <c r="F330" s="20">
        <v>1</v>
      </c>
      <c r="G330" s="20" t="s">
        <v>823</v>
      </c>
      <c r="H330" s="20" t="s">
        <v>825</v>
      </c>
      <c r="I330" s="20">
        <v>4</v>
      </c>
      <c r="J330" s="20" t="s">
        <v>1961</v>
      </c>
      <c r="K330" s="20" t="s">
        <v>830</v>
      </c>
      <c r="L330" s="20" t="s">
        <v>831</v>
      </c>
      <c r="M330" s="20" t="s">
        <v>44</v>
      </c>
      <c r="N330" s="20">
        <v>-1</v>
      </c>
      <c r="O330" s="20">
        <v>6</v>
      </c>
      <c r="P330" s="20" t="s">
        <v>768</v>
      </c>
      <c r="Q330" s="19">
        <f>+VLOOKUP(K330,Responsables!$A:$C,3,TRUE)</f>
        <v>724</v>
      </c>
      <c r="R330" s="19" t="str">
        <f>+VLOOKUP(K330,Responsables!$A:$C,2,TRUE)</f>
        <v>Secretaría de la Juventud</v>
      </c>
      <c r="S330" s="20" t="s">
        <v>46</v>
      </c>
      <c r="T330" s="20" t="s">
        <v>47</v>
      </c>
      <c r="U330" s="20">
        <f>+VLOOKUP(K330,Programación!$A:$F,3,FALSE)</f>
        <v>1</v>
      </c>
      <c r="V330" s="20">
        <f>+VLOOKUP(K330,Programación!$A:$F,4,FALSE)</f>
        <v>2</v>
      </c>
      <c r="W330" s="20">
        <f>+VLOOKUP(K330,Programación!$A:$F,5,FALSE)</f>
        <v>2</v>
      </c>
      <c r="X330" s="20">
        <f>+VLOOKUP(K330,Programación!$A:$F,6,FALSE)</f>
        <v>1</v>
      </c>
      <c r="Y330" s="20">
        <v>1</v>
      </c>
      <c r="Z330" s="20">
        <f>+VLOOKUP(K330,Seguimiento!$A:$C,3,FALSE)</f>
        <v>0</v>
      </c>
      <c r="AA330" s="23">
        <v>0</v>
      </c>
      <c r="AB330" s="22">
        <v>0</v>
      </c>
      <c r="AC330" s="20">
        <v>0.16666666666666699</v>
      </c>
      <c r="AD330" s="20">
        <f>+VLOOKUP(K330,Seguimiento!$A:$J,5,FALSE)</f>
        <v>0.16666666699999999</v>
      </c>
      <c r="AE330" s="22">
        <v>0</v>
      </c>
      <c r="AF330" s="22">
        <v>0</v>
      </c>
      <c r="AG330" s="20">
        <v>1</v>
      </c>
      <c r="AH330" s="20">
        <f>+VLOOKUP(K330,Seguimiento!$A:$J,6,FALSE)</f>
        <v>0</v>
      </c>
      <c r="AI330" s="23">
        <v>0</v>
      </c>
      <c r="AJ330" s="23">
        <v>0</v>
      </c>
      <c r="AK330" s="23">
        <v>0</v>
      </c>
      <c r="AL330" s="20" t="str">
        <f>+VLOOKUP(K330,Seguimiento!$A:$J,7,FALSE)</f>
        <v>A la fecha no se registra avance del indicador, no obstante, se identifica el marco de la Semana de la Juventud como uno de los espacios para la realización de los encuentros de ciudad para la mitigación del riesgo y el daño por conducta de consumo de sustancias psicoactivas.</v>
      </c>
      <c r="AM330" s="20">
        <f t="shared" si="5"/>
        <v>0.16666666699999999</v>
      </c>
      <c r="AN330" s="22">
        <v>4.0637952578895698E-4</v>
      </c>
      <c r="AO330" s="22">
        <v>0</v>
      </c>
      <c r="AP330" s="22">
        <v>0</v>
      </c>
      <c r="AQ330" s="41">
        <f>+VLOOKUP(K330,Seguimiento!$A:$J,9,FALSE)</f>
        <v>6.7729899999999997E-5</v>
      </c>
      <c r="AR330" s="40">
        <f>+VLOOKUP(K330,Seguimiento!$A:$J,10,FALSE)</f>
        <v>1</v>
      </c>
      <c r="AS330" s="20">
        <v>1</v>
      </c>
      <c r="AT330" s="40">
        <f>+VLOOKUP(K330,Seguimiento!$A:$J,4,FALSE)</f>
        <v>1</v>
      </c>
      <c r="AU330" s="22">
        <v>0</v>
      </c>
      <c r="AV330" s="22">
        <v>0</v>
      </c>
    </row>
    <row r="331" spans="1:48" x14ac:dyDescent="0.2">
      <c r="A331" s="20">
        <v>3</v>
      </c>
      <c r="B331" s="20" t="s">
        <v>637</v>
      </c>
      <c r="C331" s="20">
        <v>2</v>
      </c>
      <c r="D331" s="20" t="s">
        <v>762</v>
      </c>
      <c r="E331" s="20" t="s">
        <v>763</v>
      </c>
      <c r="F331" s="20">
        <v>3</v>
      </c>
      <c r="G331" s="20" t="s">
        <v>764</v>
      </c>
      <c r="H331" s="20" t="s">
        <v>765</v>
      </c>
      <c r="I331" s="20">
        <v>1</v>
      </c>
      <c r="J331" s="20" t="s">
        <v>1961</v>
      </c>
      <c r="K331" s="20" t="s">
        <v>766</v>
      </c>
      <c r="L331" s="20" t="s">
        <v>767</v>
      </c>
      <c r="M331" s="20" t="s">
        <v>44</v>
      </c>
      <c r="N331" s="20">
        <v>2378703</v>
      </c>
      <c r="O331" s="20">
        <v>2400000</v>
      </c>
      <c r="P331" s="20" t="s">
        <v>768</v>
      </c>
      <c r="Q331" s="19">
        <f>+VLOOKUP(K331,Responsables!$A:$C,3,TRUE)</f>
        <v>724</v>
      </c>
      <c r="R331" s="19" t="str">
        <f>+VLOOKUP(K331,Responsables!$A:$C,2,TRUE)</f>
        <v>Secretaría de la Juventud</v>
      </c>
      <c r="S331" s="20" t="s">
        <v>46</v>
      </c>
      <c r="T331" s="20" t="s">
        <v>47</v>
      </c>
      <c r="U331" s="20">
        <f>+VLOOKUP(K331,Programación!$A:$F,3,FALSE)</f>
        <v>1000000</v>
      </c>
      <c r="V331" s="20">
        <f>+VLOOKUP(K331,Programación!$A:$F,4,FALSE)</f>
        <v>460000</v>
      </c>
      <c r="W331" s="20">
        <f>+VLOOKUP(K331,Programación!$A:$F,5,FALSE)</f>
        <v>470000</v>
      </c>
      <c r="X331" s="20">
        <f>+VLOOKUP(K331,Programación!$A:$F,6,FALSE)</f>
        <v>470000</v>
      </c>
      <c r="Y331" s="20">
        <v>1875315</v>
      </c>
      <c r="Z331" s="20">
        <f>+VLOOKUP(K331,Seguimiento!$A:$C,3,FALSE)</f>
        <v>948222</v>
      </c>
      <c r="AA331" s="23">
        <v>0</v>
      </c>
      <c r="AB331" s="22">
        <v>0</v>
      </c>
      <c r="AC331" s="20">
        <v>0.78138125000000003</v>
      </c>
      <c r="AD331" s="20">
        <f>+VLOOKUP(K331,Seguimiento!$A:$J,5,FALSE)</f>
        <v>1.17647375</v>
      </c>
      <c r="AE331" s="22">
        <v>0</v>
      </c>
      <c r="AF331" s="22">
        <v>0</v>
      </c>
      <c r="AG331" s="20">
        <v>1.8753150000000001</v>
      </c>
      <c r="AH331" s="20">
        <f>+VLOOKUP(K331,Seguimiento!$A:$J,6,FALSE)</f>
        <v>2.061352174</v>
      </c>
      <c r="AI331" s="23">
        <v>0</v>
      </c>
      <c r="AJ331" s="23">
        <v>0</v>
      </c>
      <c r="AK331" s="23">
        <v>0</v>
      </c>
      <c r="AL331" s="20" t="str">
        <f>+VLOOKUP(K331,Seguimiento!$A:$J,7,FALSE)</f>
        <v>Se ha superado la meta para el 2021 acordada en 460.000 orientaciones efectivas debido a la sinergia lograda al interior de la Secretaría de la Juventud, posicionando la plataforma colaborativa Medellín Joven como el espacio acordado para divulgar las oportunidades, servicios, actividades, oferta y rutas de atención para la población joven; las alianzas con distintos actores claves han permitido referenciar a Medellín Joven como el espacio idóneo para que las juventudes se informen y le pregunten al Estado. Las diversas tácticas cómo orientaciones vía WhatsApp, envío de correos masivos y la divulgación de oportunidades en distintos escenarios digitales y presenciales, han permitido que la población que busca oportunidades,identifique que Medellín Joven puede aportar a lograr su deseo, ya sea en la consecución de una oportunidad educativa, laboral, artística, recreativa o deportiva. La meta se supera gracias a la articulación interna con Secretarías como Inclusión Social y la Unidad de Víctimas. Pasamos de brindar 64 orientaciones presenciales en el 2020, a 227, lo que representa un incremento de superior al 300%."</v>
      </c>
      <c r="AM331" s="20">
        <f t="shared" si="5"/>
        <v>1.17647375</v>
      </c>
      <c r="AN331" s="22">
        <v>1.1624717911150881E-3</v>
      </c>
      <c r="AO331" s="22">
        <v>0</v>
      </c>
      <c r="AP331" s="22">
        <v>0</v>
      </c>
      <c r="AQ331" s="41">
        <f>+VLOOKUP(K331,Seguimiento!$A:$J,9,FALSE)</f>
        <v>1.0124820000000001E-3</v>
      </c>
      <c r="AR331" s="40">
        <f>+VLOOKUP(K331,Seguimiento!$A:$J,10,FALSE)</f>
        <v>3</v>
      </c>
      <c r="AS331" s="20">
        <v>1875315</v>
      </c>
      <c r="AT331" s="40">
        <f>+VLOOKUP(K331,Seguimiento!$A:$J,4,FALSE)</f>
        <v>2823537</v>
      </c>
      <c r="AU331" s="22">
        <v>0</v>
      </c>
      <c r="AV331" s="22">
        <v>0</v>
      </c>
    </row>
    <row r="332" spans="1:48" x14ac:dyDescent="0.2">
      <c r="A332" s="20">
        <v>3</v>
      </c>
      <c r="B332" s="20" t="s">
        <v>637</v>
      </c>
      <c r="C332" s="20">
        <v>2</v>
      </c>
      <c r="D332" s="20" t="s">
        <v>762</v>
      </c>
      <c r="E332" s="20" t="s">
        <v>763</v>
      </c>
      <c r="F332" s="20"/>
      <c r="G332" s="20"/>
      <c r="H332" s="20"/>
      <c r="I332" s="20">
        <v>4</v>
      </c>
      <c r="J332" s="20" t="s">
        <v>1960</v>
      </c>
      <c r="K332" s="20" t="s">
        <v>773</v>
      </c>
      <c r="L332" s="20" t="s">
        <v>821</v>
      </c>
      <c r="M332" s="20" t="s">
        <v>50</v>
      </c>
      <c r="N332" s="20">
        <v>-1</v>
      </c>
      <c r="O332" s="20">
        <v>50</v>
      </c>
      <c r="P332" s="20" t="s">
        <v>768</v>
      </c>
      <c r="Q332" s="19">
        <f>+VLOOKUP(K332,Responsables!$A:$C,3,TRUE)</f>
        <v>724</v>
      </c>
      <c r="R332" s="19" t="str">
        <f>+VLOOKUP(K332,Responsables!$A:$C,2,TRUE)</f>
        <v>Secretaría de la Juventud</v>
      </c>
      <c r="S332" s="20" t="s">
        <v>51</v>
      </c>
      <c r="T332" s="20" t="s">
        <v>822</v>
      </c>
      <c r="U332" s="20">
        <f>+VLOOKUP(K332,Programación!$A:$F,3,FALSE)</f>
        <v>0</v>
      </c>
      <c r="V332" s="20">
        <f>+VLOOKUP(K332,Programación!$A:$F,4,FALSE)</f>
        <v>15</v>
      </c>
      <c r="W332" s="20">
        <f>+VLOOKUP(K332,Programación!$A:$F,5,FALSE)</f>
        <v>30</v>
      </c>
      <c r="X332" s="20">
        <f>+VLOOKUP(K332,Programación!$A:$F,6,FALSE)</f>
        <v>50</v>
      </c>
      <c r="Y332" s="20">
        <v>0</v>
      </c>
      <c r="Z332" s="20">
        <f>+VLOOKUP(K332,Seguimiento!$A:$C,3,FALSE)</f>
        <v>0</v>
      </c>
      <c r="AA332" s="23">
        <v>0</v>
      </c>
      <c r="AB332" s="22">
        <v>0</v>
      </c>
      <c r="AC332" s="20">
        <v>0</v>
      </c>
      <c r="AD332" s="20">
        <f>+VLOOKUP(K332,Seguimiento!$A:$J,5,FALSE)</f>
        <v>0</v>
      </c>
      <c r="AE332" s="24">
        <v>0</v>
      </c>
      <c r="AF332" s="22">
        <v>0</v>
      </c>
      <c r="AG332" s="20">
        <v>-1</v>
      </c>
      <c r="AH332" s="20">
        <f>+VLOOKUP(K332,Seguimiento!$A:$J,6,FALSE)</f>
        <v>0</v>
      </c>
      <c r="AI332" s="23">
        <v>0</v>
      </c>
      <c r="AJ332" s="23">
        <v>0</v>
      </c>
      <c r="AK332" s="23">
        <v>0</v>
      </c>
      <c r="AL332" s="20" t="str">
        <f>+VLOOKUP(K332,Seguimiento!$A:$J,7,FALSE)</f>
        <v>Desde los proyectos asociados al Programa Hábitat Joven todavía no se han iniciado los ciclos formativos y acciones que permiten el cumplimiento del indicador, pues se trata de procesos que permitirán la generación de capacidades para estos jóvenes durante el segundo semestre del año. Por su parte, para el proyecto Medellín en la Cabeza, ya se tiene definido el operador 2021 que será el Museo Casa de la Memoria, mientras que para el proyecto Seres del Agua, aún no se cuenta con esta información, ya que el proceso continua en etapa precontractual mediante proceso de selección abreviada.</v>
      </c>
      <c r="AM332" s="20">
        <f t="shared" si="5"/>
        <v>0</v>
      </c>
      <c r="AN332" s="22">
        <v>0</v>
      </c>
      <c r="AO332" s="22">
        <v>0</v>
      </c>
      <c r="AP332" s="22">
        <v>0</v>
      </c>
      <c r="AQ332" s="41">
        <f>+VLOOKUP(K332,Seguimiento!$A:$J,9,FALSE)</f>
        <v>0</v>
      </c>
      <c r="AR332" s="40">
        <f>+VLOOKUP(K332,Seguimiento!$A:$J,10,FALSE)</f>
        <v>1</v>
      </c>
      <c r="AS332" s="20">
        <v>0</v>
      </c>
      <c r="AT332" s="40">
        <f>+VLOOKUP(K332,Seguimiento!$A:$J,4,FALSE)</f>
        <v>0</v>
      </c>
      <c r="AU332" s="22">
        <v>0</v>
      </c>
      <c r="AV332" s="22">
        <v>0</v>
      </c>
    </row>
    <row r="333" spans="1:48" x14ac:dyDescent="0.2">
      <c r="A333" s="20">
        <v>3</v>
      </c>
      <c r="B333" s="20" t="s">
        <v>637</v>
      </c>
      <c r="C333" s="20">
        <v>2</v>
      </c>
      <c r="D333" s="20" t="s">
        <v>762</v>
      </c>
      <c r="E333" s="20" t="s">
        <v>763</v>
      </c>
      <c r="F333" s="20">
        <v>1</v>
      </c>
      <c r="G333" s="20" t="s">
        <v>823</v>
      </c>
      <c r="H333" s="20" t="s">
        <v>825</v>
      </c>
      <c r="I333" s="20">
        <v>3</v>
      </c>
      <c r="J333" s="20" t="s">
        <v>1961</v>
      </c>
      <c r="K333" s="20" t="s">
        <v>842</v>
      </c>
      <c r="L333" s="20" t="s">
        <v>843</v>
      </c>
      <c r="M333" s="20" t="s">
        <v>44</v>
      </c>
      <c r="N333" s="20">
        <v>-1</v>
      </c>
      <c r="O333" s="20">
        <v>6000</v>
      </c>
      <c r="P333" s="20" t="s">
        <v>768</v>
      </c>
      <c r="Q333" s="19">
        <f>+VLOOKUP(K333,Responsables!$A:$C,3,TRUE)</f>
        <v>724</v>
      </c>
      <c r="R333" s="19" t="str">
        <f>+VLOOKUP(K333,Responsables!$A:$C,2,TRUE)</f>
        <v>Secretaría de la Juventud</v>
      </c>
      <c r="S333" s="20" t="s">
        <v>46</v>
      </c>
      <c r="T333" s="20" t="s">
        <v>47</v>
      </c>
      <c r="U333" s="20">
        <f>+VLOOKUP(K333,Programación!$A:$F,3,FALSE)</f>
        <v>0</v>
      </c>
      <c r="V333" s="20">
        <f>+VLOOKUP(K333,Programación!$A:$F,4,FALSE)</f>
        <v>2000</v>
      </c>
      <c r="W333" s="20">
        <f>+VLOOKUP(K333,Programación!$A:$F,5,FALSE)</f>
        <v>2500</v>
      </c>
      <c r="X333" s="20">
        <f>+VLOOKUP(K333,Programación!$A:$F,6,FALSE)</f>
        <v>1500</v>
      </c>
      <c r="Y333" s="20">
        <v>0</v>
      </c>
      <c r="Z333" s="20">
        <f>+VLOOKUP(K333,Seguimiento!$A:$C,3,FALSE)</f>
        <v>454</v>
      </c>
      <c r="AA333" s="23">
        <v>0</v>
      </c>
      <c r="AB333" s="22">
        <v>0</v>
      </c>
      <c r="AC333" s="20">
        <v>0</v>
      </c>
      <c r="AD333" s="20">
        <f>+VLOOKUP(K333,Seguimiento!$A:$J,5,FALSE)</f>
        <v>7.5666667000000007E-2</v>
      </c>
      <c r="AE333" s="22">
        <v>0</v>
      </c>
      <c r="AF333" s="22">
        <v>0</v>
      </c>
      <c r="AG333" s="20">
        <v>-1</v>
      </c>
      <c r="AH333" s="20">
        <f>+VLOOKUP(K333,Seguimiento!$A:$J,6,FALSE)</f>
        <v>0.22700000000000001</v>
      </c>
      <c r="AI333" s="23">
        <v>0</v>
      </c>
      <c r="AJ333" s="23">
        <v>0</v>
      </c>
      <c r="AK333" s="23">
        <v>0</v>
      </c>
      <c r="AL333" s="20" t="str">
        <f>+VLOOKUP(K333,Seguimiento!$A:$J,7,FALSE)</f>
        <v>Se ha avanzado en los diferentes espacios de abordaje subjetivo y de escucha desde el campo de las ciencias sociales y humanas con Instituciones Educativas  de la zona 1 de la ciudad de Medellín, de igual forma se ha logrado atender de forma efectiva las necesidades en salud mental individuales de diferentes jóvenes de la ciudad que han requerido ser escuchados desde el acompañamiento profesional. Se comienza nuevamente a realizar atención individual en los espacios del Escuchadero en el sistema metro y se realizaron acciones de acompañamiento en eventos de ciudad como la Cumbre de Empleo Juvenil.</v>
      </c>
      <c r="AM333" s="20">
        <f t="shared" si="5"/>
        <v>7.5666667000000007E-2</v>
      </c>
      <c r="AN333" s="22">
        <v>4.2778519255133585E-4</v>
      </c>
      <c r="AO333" s="22">
        <v>0</v>
      </c>
      <c r="AP333" s="22">
        <v>0</v>
      </c>
      <c r="AQ333" s="41">
        <f>+VLOOKUP(K333,Seguimiento!$A:$J,9,FALSE)</f>
        <v>5.0621199999999999E-6</v>
      </c>
      <c r="AR333" s="40">
        <f>+VLOOKUP(K333,Seguimiento!$A:$J,10,FALSE)</f>
        <v>1</v>
      </c>
      <c r="AS333" s="20">
        <v>0</v>
      </c>
      <c r="AT333" s="40">
        <f>+VLOOKUP(K333,Seguimiento!$A:$J,4,FALSE)</f>
        <v>454</v>
      </c>
      <c r="AU333" s="22">
        <v>0</v>
      </c>
      <c r="AV333" s="22">
        <v>0</v>
      </c>
    </row>
    <row r="334" spans="1:48" x14ac:dyDescent="0.2">
      <c r="A334" s="20">
        <v>3</v>
      </c>
      <c r="B334" s="20" t="s">
        <v>637</v>
      </c>
      <c r="C334" s="20">
        <v>2</v>
      </c>
      <c r="D334" s="20" t="s">
        <v>762</v>
      </c>
      <c r="E334" s="20" t="s">
        <v>763</v>
      </c>
      <c r="F334" s="20">
        <v>1</v>
      </c>
      <c r="G334" s="20" t="s">
        <v>823</v>
      </c>
      <c r="H334" s="20" t="s">
        <v>825</v>
      </c>
      <c r="I334" s="20">
        <v>1</v>
      </c>
      <c r="J334" s="20" t="s">
        <v>1961</v>
      </c>
      <c r="K334" s="20" t="s">
        <v>826</v>
      </c>
      <c r="L334" s="20" t="s">
        <v>827</v>
      </c>
      <c r="M334" s="20" t="s">
        <v>44</v>
      </c>
      <c r="N334" s="20">
        <v>-1</v>
      </c>
      <c r="O334" s="20">
        <v>1</v>
      </c>
      <c r="P334" s="20" t="s">
        <v>768</v>
      </c>
      <c r="Q334" s="19">
        <f>+VLOOKUP(K334,Responsables!$A:$C,3,TRUE)</f>
        <v>724</v>
      </c>
      <c r="R334" s="19" t="str">
        <f>+VLOOKUP(K334,Responsables!$A:$C,2,TRUE)</f>
        <v>Secretaría de la Juventud</v>
      </c>
      <c r="S334" s="20" t="s">
        <v>46</v>
      </c>
      <c r="T334" s="20" t="s">
        <v>47</v>
      </c>
      <c r="U334" s="20">
        <f>+VLOOKUP(K334,Programación!$A:$F,3,FALSE)</f>
        <v>0</v>
      </c>
      <c r="V334" s="20">
        <f>+VLOOKUP(K334,Programación!$A:$F,4,FALSE)</f>
        <v>1</v>
      </c>
      <c r="W334" s="20">
        <f>+VLOOKUP(K334,Programación!$A:$F,5,FALSE)</f>
        <v>0</v>
      </c>
      <c r="X334" s="20">
        <f>+VLOOKUP(K334,Programación!$A:$F,6,FALSE)</f>
        <v>0</v>
      </c>
      <c r="Y334" s="20">
        <v>0</v>
      </c>
      <c r="Z334" s="20">
        <f>+VLOOKUP(K334,Seguimiento!$A:$C,3,FALSE)</f>
        <v>0</v>
      </c>
      <c r="AA334" s="23">
        <v>0</v>
      </c>
      <c r="AB334" s="22">
        <v>0</v>
      </c>
      <c r="AC334" s="20">
        <v>0</v>
      </c>
      <c r="AD334" s="20">
        <f>+VLOOKUP(K334,Seguimiento!$A:$J,5,FALSE)</f>
        <v>0</v>
      </c>
      <c r="AE334" s="22">
        <v>0</v>
      </c>
      <c r="AF334" s="22">
        <v>0</v>
      </c>
      <c r="AG334" s="20">
        <v>-1</v>
      </c>
      <c r="AH334" s="20">
        <f>+VLOOKUP(K334,Seguimiento!$A:$J,6,FALSE)</f>
        <v>0</v>
      </c>
      <c r="AI334" s="23">
        <v>0</v>
      </c>
      <c r="AJ334" s="23">
        <v>0</v>
      </c>
      <c r="AK334" s="23">
        <v>0</v>
      </c>
      <c r="AL334" s="20" t="str">
        <f>+VLOOKUP(K334,Seguimiento!$A:$J,7,FALSE)</f>
        <v>El proceso se encuentra en fase precontractual con el Departamento de Farmacia de la Universidad Nacional de Bogotá. No obstante, se ha avanzado en la elaboración de estudios previos, presupuesto y análisis del sector. Para la elaboración de este ocumento se llevará acabo un diagnóstico de las sustancias psicoactivas circulantes, sus contenidos y riesgos químicos en la población joven.</v>
      </c>
      <c r="AM334" s="20">
        <f t="shared" si="5"/>
        <v>0</v>
      </c>
      <c r="AN334" s="22">
        <v>4.0430063075608898E-4</v>
      </c>
      <c r="AO334" s="22">
        <v>0</v>
      </c>
      <c r="AP334" s="22">
        <v>0</v>
      </c>
      <c r="AQ334" s="41">
        <f>+VLOOKUP(K334,Seguimiento!$A:$J,9,FALSE)</f>
        <v>0</v>
      </c>
      <c r="AR334" s="40">
        <f>+VLOOKUP(K334,Seguimiento!$A:$J,10,FALSE)</f>
        <v>1</v>
      </c>
      <c r="AS334" s="20">
        <v>0</v>
      </c>
      <c r="AT334" s="40">
        <f>+VLOOKUP(K334,Seguimiento!$A:$J,4,FALSE)</f>
        <v>0</v>
      </c>
      <c r="AU334" s="22">
        <v>0</v>
      </c>
      <c r="AV334" s="22">
        <v>0</v>
      </c>
    </row>
    <row r="335" spans="1:48" x14ac:dyDescent="0.2">
      <c r="A335" s="20">
        <v>3</v>
      </c>
      <c r="B335" s="20" t="s">
        <v>637</v>
      </c>
      <c r="C335" s="20">
        <v>2</v>
      </c>
      <c r="D335" s="20" t="s">
        <v>762</v>
      </c>
      <c r="E335" s="20" t="s">
        <v>763</v>
      </c>
      <c r="F335" s="20">
        <v>2</v>
      </c>
      <c r="G335" s="20" t="s">
        <v>805</v>
      </c>
      <c r="H335" s="20" t="s">
        <v>806</v>
      </c>
      <c r="I335" s="20">
        <v>6</v>
      </c>
      <c r="J335" s="20" t="s">
        <v>1961</v>
      </c>
      <c r="K335" s="20" t="s">
        <v>818</v>
      </c>
      <c r="L335" s="20" t="s">
        <v>819</v>
      </c>
      <c r="M335" s="20" t="s">
        <v>50</v>
      </c>
      <c r="N335" s="20">
        <v>46</v>
      </c>
      <c r="O335" s="20">
        <v>60</v>
      </c>
      <c r="P335" s="20" t="s">
        <v>820</v>
      </c>
      <c r="Q335" s="19">
        <f>+VLOOKUP(K335,Responsables!$A:$C,3,TRUE)</f>
        <v>725</v>
      </c>
      <c r="R335" s="19" t="str">
        <f>+VLOOKUP(K335,Responsables!$A:$C,2,TRUE)</f>
        <v>Secretaría de la No-Violencia</v>
      </c>
      <c r="S335" s="20" t="s">
        <v>51</v>
      </c>
      <c r="T335" s="20" t="s">
        <v>47</v>
      </c>
      <c r="U335" s="20">
        <f>+VLOOKUP(K335,Programación!$A:$F,3,FALSE)</f>
        <v>46</v>
      </c>
      <c r="V335" s="20">
        <f>+VLOOKUP(K335,Programación!$A:$F,4,FALSE)</f>
        <v>46</v>
      </c>
      <c r="W335" s="20">
        <f>+VLOOKUP(K335,Programación!$A:$F,5,FALSE)</f>
        <v>50</v>
      </c>
      <c r="X335" s="20">
        <f>+VLOOKUP(K335,Programación!$A:$F,6,FALSE)</f>
        <v>60</v>
      </c>
      <c r="Y335" s="20">
        <v>39.799999999999997</v>
      </c>
      <c r="Z335" s="20">
        <f>+VLOOKUP(K335,Seguimiento!$A:$C,3,FALSE)</f>
        <v>0</v>
      </c>
      <c r="AA335" s="23">
        <v>0</v>
      </c>
      <c r="AB335" s="22">
        <v>0</v>
      </c>
      <c r="AC335" s="20">
        <v>0.663333333333333</v>
      </c>
      <c r="AD335" s="20">
        <f>+VLOOKUP(K335,Seguimiento!$A:$J,5,FALSE)</f>
        <v>0</v>
      </c>
      <c r="AE335" s="22">
        <v>0</v>
      </c>
      <c r="AF335" s="22">
        <v>0</v>
      </c>
      <c r="AG335" s="20">
        <v>0.86521739130434805</v>
      </c>
      <c r="AH335" s="20">
        <f>+VLOOKUP(K335,Seguimiento!$A:$J,6,FALSE)</f>
        <v>0</v>
      </c>
      <c r="AI335" s="23">
        <v>0</v>
      </c>
      <c r="AJ335" s="23">
        <v>0</v>
      </c>
      <c r="AK335" s="23">
        <v>0</v>
      </c>
      <c r="AL335" s="20" t="str">
        <f>+VLOOKUP(K335,Seguimiento!$A:$J,7,FALSE)</f>
        <v>se tiene fecha estimada de comienzo de ejecución física el 10 de julio. El esquipo se encuentra en preparación, planeación e identificación de beneficiarios</v>
      </c>
      <c r="AM335" s="20">
        <f t="shared" si="5"/>
        <v>0</v>
      </c>
      <c r="AN335" s="22">
        <v>5.3311913554693606E-4</v>
      </c>
      <c r="AO335" s="22">
        <v>0</v>
      </c>
      <c r="AP335" s="22">
        <v>0</v>
      </c>
      <c r="AQ335" s="41">
        <f>+VLOOKUP(K335,Seguimiento!$A:$J,9,FALSE)</f>
        <v>3.53636E-4</v>
      </c>
      <c r="AR335" s="40">
        <f>+VLOOKUP(K335,Seguimiento!$A:$J,10,FALSE)</f>
        <v>1</v>
      </c>
      <c r="AS335" s="20">
        <v>39.799999999999997</v>
      </c>
      <c r="AT335" s="40">
        <f>+VLOOKUP(K335,Seguimiento!$A:$J,4,FALSE)</f>
        <v>0</v>
      </c>
      <c r="AU335" s="22">
        <v>0</v>
      </c>
      <c r="AV335" s="22">
        <v>0</v>
      </c>
    </row>
    <row r="336" spans="1:48" x14ac:dyDescent="0.2">
      <c r="A336" s="20">
        <v>3</v>
      </c>
      <c r="B336" s="20" t="s">
        <v>637</v>
      </c>
      <c r="C336" s="20">
        <v>2</v>
      </c>
      <c r="D336" s="20" t="s">
        <v>762</v>
      </c>
      <c r="E336" s="20" t="s">
        <v>763</v>
      </c>
      <c r="F336" s="20">
        <v>4</v>
      </c>
      <c r="G336" s="20" t="s">
        <v>773</v>
      </c>
      <c r="H336" s="20" t="s">
        <v>774</v>
      </c>
      <c r="I336" s="20">
        <v>3</v>
      </c>
      <c r="J336" s="20" t="s">
        <v>1961</v>
      </c>
      <c r="K336" s="20" t="s">
        <v>789</v>
      </c>
      <c r="L336" s="20" t="s">
        <v>790</v>
      </c>
      <c r="M336" s="20" t="s">
        <v>44</v>
      </c>
      <c r="N336" s="20">
        <v>-1</v>
      </c>
      <c r="O336" s="20">
        <v>2000</v>
      </c>
      <c r="P336" s="20" t="s">
        <v>768</v>
      </c>
      <c r="Q336" s="19">
        <f>+VLOOKUP(K336,Responsables!$A:$C,3,TRUE)</f>
        <v>724</v>
      </c>
      <c r="R336" s="19" t="str">
        <f>+VLOOKUP(K336,Responsables!$A:$C,2,TRUE)</f>
        <v>Secretaría de la Juventud</v>
      </c>
      <c r="S336" s="20" t="s">
        <v>46</v>
      </c>
      <c r="T336" s="20" t="s">
        <v>47</v>
      </c>
      <c r="U336" s="20">
        <f>+VLOOKUP(K336,Programación!$A:$F,3,FALSE)</f>
        <v>0</v>
      </c>
      <c r="V336" s="20">
        <f>+VLOOKUP(K336,Programación!$A:$F,4,FALSE)</f>
        <v>666</v>
      </c>
      <c r="W336" s="20">
        <f>+VLOOKUP(K336,Programación!$A:$F,5,FALSE)</f>
        <v>667</v>
      </c>
      <c r="X336" s="20">
        <f>+VLOOKUP(K336,Programación!$A:$F,6,FALSE)</f>
        <v>667</v>
      </c>
      <c r="Y336" s="20">
        <v>0</v>
      </c>
      <c r="Z336" s="20">
        <f>+VLOOKUP(K336,Seguimiento!$A:$C,3,FALSE)</f>
        <v>61</v>
      </c>
      <c r="AA336" s="23">
        <v>0</v>
      </c>
      <c r="AB336" s="22">
        <v>0</v>
      </c>
      <c r="AC336" s="20">
        <v>0</v>
      </c>
      <c r="AD336" s="20">
        <f>+VLOOKUP(K336,Seguimiento!$A:$J,5,FALSE)</f>
        <v>3.0499999999999999E-2</v>
      </c>
      <c r="AE336" s="22">
        <v>0</v>
      </c>
      <c r="AF336" s="22">
        <v>0</v>
      </c>
      <c r="AG336" s="20">
        <v>-1</v>
      </c>
      <c r="AH336" s="20">
        <f>+VLOOKUP(K336,Seguimiento!$A:$J,6,FALSE)</f>
        <v>9.1591591999999999E-2</v>
      </c>
      <c r="AI336" s="23">
        <v>0</v>
      </c>
      <c r="AJ336" s="23">
        <v>0</v>
      </c>
      <c r="AK336" s="23">
        <v>0</v>
      </c>
      <c r="AL336" s="20" t="str">
        <f>+VLOOKUP(K336,Seguimiento!$A:$J,7,FALSE)</f>
        <v>Las personas formadas y acompañadas se han vinculado a las activaciones territoriales realizadas en San Antonio de Prado, San Cristóbal y Altavista, así como los talleres de Seres del Agua realizados con estudiantes del Politécnico Jaime Isaza Cadavid, la Escuela de DDHH de Santa Elena y grupos de jóvenes de Altavista en las microcuencas Morro Corazón y El Manzanillo. En los diferentes espacios se realizó una promoción de temáticas asociadas a la protección y el cuidado del agua.</v>
      </c>
      <c r="AM336" s="20">
        <f t="shared" si="5"/>
        <v>3.0499999999999999E-2</v>
      </c>
      <c r="AN336" s="22">
        <v>4.0631299516762467E-4</v>
      </c>
      <c r="AO336" s="22">
        <v>0</v>
      </c>
      <c r="AP336" s="22">
        <v>0</v>
      </c>
      <c r="AQ336" s="41">
        <f>+VLOOKUP(K336,Seguimiento!$A:$J,9,FALSE)</f>
        <v>0</v>
      </c>
      <c r="AR336" s="40">
        <f>+VLOOKUP(K336,Seguimiento!$A:$J,10,FALSE)</f>
        <v>1</v>
      </c>
      <c r="AS336" s="20">
        <v>0</v>
      </c>
      <c r="AT336" s="40">
        <f>+VLOOKUP(K336,Seguimiento!$A:$J,4,FALSE)</f>
        <v>61</v>
      </c>
      <c r="AU336" s="22">
        <v>0</v>
      </c>
      <c r="AV336" s="22">
        <v>0</v>
      </c>
    </row>
    <row r="337" spans="1:48" x14ac:dyDescent="0.2">
      <c r="A337" s="20">
        <v>3</v>
      </c>
      <c r="B337" s="20" t="s">
        <v>637</v>
      </c>
      <c r="C337" s="20">
        <v>2</v>
      </c>
      <c r="D337" s="20" t="s">
        <v>762</v>
      </c>
      <c r="E337" s="20" t="s">
        <v>763</v>
      </c>
      <c r="F337" s="20"/>
      <c r="G337" s="20"/>
      <c r="H337" s="20"/>
      <c r="I337" s="20">
        <v>3</v>
      </c>
      <c r="J337" s="20" t="s">
        <v>1960</v>
      </c>
      <c r="K337" s="20" t="s">
        <v>764</v>
      </c>
      <c r="L337" s="20" t="s">
        <v>844</v>
      </c>
      <c r="M337" s="20" t="s">
        <v>50</v>
      </c>
      <c r="N337" s="20">
        <v>-1</v>
      </c>
      <c r="O337" s="20">
        <v>100</v>
      </c>
      <c r="P337" s="20" t="s">
        <v>768</v>
      </c>
      <c r="Q337" s="19">
        <f>+VLOOKUP(K337,Responsables!$A:$C,3,TRUE)</f>
        <v>724</v>
      </c>
      <c r="R337" s="19" t="str">
        <f>+VLOOKUP(K337,Responsables!$A:$C,2,TRUE)</f>
        <v>Secretaría de la Juventud</v>
      </c>
      <c r="S337" s="20" t="s">
        <v>70</v>
      </c>
      <c r="T337" s="20" t="s">
        <v>47</v>
      </c>
      <c r="U337" s="20">
        <f>+VLOOKUP(K337,Programación!$A:$F,3,FALSE)</f>
        <v>100</v>
      </c>
      <c r="V337" s="20">
        <f>+VLOOKUP(K337,Programación!$A:$F,4,FALSE)</f>
        <v>100</v>
      </c>
      <c r="W337" s="20">
        <f>+VLOOKUP(K337,Programación!$A:$F,5,FALSE)</f>
        <v>100</v>
      </c>
      <c r="X337" s="20">
        <f>+VLOOKUP(K337,Programación!$A:$F,6,FALSE)</f>
        <v>100</v>
      </c>
      <c r="Y337" s="20">
        <v>100</v>
      </c>
      <c r="Z337" s="20">
        <f>+VLOOKUP(K337,Seguimiento!$A:$C,3,FALSE)</f>
        <v>11.11</v>
      </c>
      <c r="AA337" s="23">
        <v>0</v>
      </c>
      <c r="AB337" s="22">
        <v>0</v>
      </c>
      <c r="AC337" s="20">
        <v>0.25</v>
      </c>
      <c r="AD337" s="20">
        <f>+VLOOKUP(K337,Seguimiento!$A:$J,5,FALSE)</f>
        <v>0.2638875</v>
      </c>
      <c r="AE337" s="24">
        <v>0</v>
      </c>
      <c r="AF337" s="22">
        <v>0</v>
      </c>
      <c r="AG337" s="20">
        <v>1</v>
      </c>
      <c r="AH337" s="20">
        <f>+VLOOKUP(K337,Seguimiento!$A:$J,6,FALSE)</f>
        <v>5.5550000000000002E-2</v>
      </c>
      <c r="AI337" s="23">
        <v>0</v>
      </c>
      <c r="AJ337" s="23">
        <v>0</v>
      </c>
      <c r="AK337" s="23">
        <v>0</v>
      </c>
      <c r="AL337" s="20" t="str">
        <f>+VLOOKUP(K337,Seguimiento!$A:$J,7,FALSE)</f>
        <v>Durante el período comprendido entre el 01/01/2021 y el 30/06/2021 se han registrado 18 alertas correspondientes a jóvenes entre los 14 y 28 años en el SATMED con necesidades en materia de salud; de estas, 2 han logrado ser cerradas, lo que corresponde a una atención efectiva del 11,11%.</v>
      </c>
      <c r="AM337" s="20">
        <f t="shared" si="5"/>
        <v>0.2638875</v>
      </c>
      <c r="AN337" s="22">
        <v>0</v>
      </c>
      <c r="AO337" s="22">
        <v>0</v>
      </c>
      <c r="AP337" s="22">
        <v>0</v>
      </c>
      <c r="AQ337" s="41">
        <f>+VLOOKUP(K337,Seguimiento!$A:$J,9,FALSE)</f>
        <v>0</v>
      </c>
      <c r="AR337" s="40">
        <f>+VLOOKUP(K337,Seguimiento!$A:$J,10,FALSE)</f>
        <v>2</v>
      </c>
      <c r="AS337" s="20">
        <v>100</v>
      </c>
      <c r="AT337" s="40">
        <f>+VLOOKUP(K337,Seguimiento!$A:$J,4,FALSE)</f>
        <v>11.11</v>
      </c>
      <c r="AU337" s="22">
        <v>0</v>
      </c>
      <c r="AV337" s="22">
        <v>0</v>
      </c>
    </row>
    <row r="338" spans="1:48" x14ac:dyDescent="0.2">
      <c r="A338" s="20">
        <v>3</v>
      </c>
      <c r="B338" s="20" t="s">
        <v>637</v>
      </c>
      <c r="C338" s="20">
        <v>2</v>
      </c>
      <c r="D338" s="20" t="s">
        <v>762</v>
      </c>
      <c r="E338" s="20" t="s">
        <v>763</v>
      </c>
      <c r="F338" s="20">
        <v>4</v>
      </c>
      <c r="G338" s="20" t="s">
        <v>773</v>
      </c>
      <c r="H338" s="20" t="s">
        <v>774</v>
      </c>
      <c r="I338" s="20">
        <v>2</v>
      </c>
      <c r="J338" s="20" t="s">
        <v>1961</v>
      </c>
      <c r="K338" s="20" t="s">
        <v>775</v>
      </c>
      <c r="L338" s="20" t="s">
        <v>776</v>
      </c>
      <c r="M338" s="20" t="s">
        <v>44</v>
      </c>
      <c r="N338" s="20">
        <v>2935</v>
      </c>
      <c r="O338" s="20">
        <v>4000</v>
      </c>
      <c r="P338" s="20" t="s">
        <v>768</v>
      </c>
      <c r="Q338" s="19">
        <f>+VLOOKUP(K338,Responsables!$A:$C,3,TRUE)</f>
        <v>724</v>
      </c>
      <c r="R338" s="19" t="str">
        <f>+VLOOKUP(K338,Responsables!$A:$C,2,TRUE)</f>
        <v>Secretaría de la Juventud</v>
      </c>
      <c r="S338" s="20" t="s">
        <v>46</v>
      </c>
      <c r="T338" s="20" t="s">
        <v>47</v>
      </c>
      <c r="U338" s="20">
        <f>+VLOOKUP(K338,Programación!$A:$F,3,FALSE)</f>
        <v>500</v>
      </c>
      <c r="V338" s="20">
        <f>+VLOOKUP(K338,Programación!$A:$F,4,FALSE)</f>
        <v>1167</v>
      </c>
      <c r="W338" s="20">
        <f>+VLOOKUP(K338,Programación!$A:$F,5,FALSE)</f>
        <v>1167</v>
      </c>
      <c r="X338" s="20">
        <f>+VLOOKUP(K338,Programación!$A:$F,6,FALSE)</f>
        <v>1166</v>
      </c>
      <c r="Y338" s="20">
        <v>540</v>
      </c>
      <c r="Z338" s="20">
        <f>+VLOOKUP(K338,Seguimiento!$A:$C,3,FALSE)</f>
        <v>42</v>
      </c>
      <c r="AA338" s="23">
        <v>0</v>
      </c>
      <c r="AB338" s="22">
        <v>0</v>
      </c>
      <c r="AC338" s="20">
        <v>0.13500000000000001</v>
      </c>
      <c r="AD338" s="20">
        <f>+VLOOKUP(K338,Seguimiento!$A:$J,5,FALSE)</f>
        <v>0.14549999999999999</v>
      </c>
      <c r="AE338" s="22">
        <v>0</v>
      </c>
      <c r="AF338" s="22">
        <v>0</v>
      </c>
      <c r="AG338" s="20">
        <v>1.08</v>
      </c>
      <c r="AH338" s="20">
        <f>+VLOOKUP(K338,Seguimiento!$A:$J,6,FALSE)</f>
        <v>3.5989716999999997E-2</v>
      </c>
      <c r="AI338" s="23">
        <v>0</v>
      </c>
      <c r="AJ338" s="23">
        <v>0</v>
      </c>
      <c r="AK338" s="23">
        <v>0</v>
      </c>
      <c r="AL338" s="20" t="str">
        <f>+VLOOKUP(K338,Seguimiento!$A:$J,7,FALSE)</f>
        <v>Este avance corresponde a las acciones que se han desarrollado desde el Programa Hábitat joven en territorios rurales que benefician a población joven (taller Seres del Agua y activaciones territoriales en los corregimientos de Santa Elena, Altavista  y San Antonio de Prado). Desde otros proyectos aún no se ha iniciado la ejecución puntual que permita inscribir a beneficiarios jóvenes de los corregimientos en el SIBIS, pero se espera que todas las actividades que se desarrollarán durante el segundo semestre del año den cuenta del cumplimiento de este indicador.</v>
      </c>
      <c r="AM338" s="20">
        <f t="shared" si="5"/>
        <v>0.14549999999999999</v>
      </c>
      <c r="AN338" s="22">
        <v>4.0356206610579282E-4</v>
      </c>
      <c r="AO338" s="22">
        <v>0</v>
      </c>
      <c r="AP338" s="22">
        <v>0</v>
      </c>
      <c r="AQ338" s="41">
        <f>+VLOOKUP(K338,Seguimiento!$A:$J,9,FALSE)</f>
        <v>5.4480900000000002E-5</v>
      </c>
      <c r="AR338" s="40">
        <f>+VLOOKUP(K338,Seguimiento!$A:$J,10,FALSE)</f>
        <v>1</v>
      </c>
      <c r="AS338" s="20">
        <v>540</v>
      </c>
      <c r="AT338" s="40">
        <f>+VLOOKUP(K338,Seguimiento!$A:$J,4,FALSE)</f>
        <v>582</v>
      </c>
      <c r="AU338" s="22">
        <v>0</v>
      </c>
      <c r="AV338" s="22">
        <v>0</v>
      </c>
    </row>
    <row r="339" spans="1:48" x14ac:dyDescent="0.2">
      <c r="A339" s="20">
        <v>3</v>
      </c>
      <c r="B339" s="20" t="s">
        <v>637</v>
      </c>
      <c r="C339" s="20">
        <v>2</v>
      </c>
      <c r="D339" s="20" t="s">
        <v>762</v>
      </c>
      <c r="E339" s="20" t="s">
        <v>763</v>
      </c>
      <c r="F339" s="20">
        <v>4</v>
      </c>
      <c r="G339" s="20" t="s">
        <v>773</v>
      </c>
      <c r="H339" s="20" t="s">
        <v>774</v>
      </c>
      <c r="I339" s="20">
        <v>4</v>
      </c>
      <c r="J339" s="20" t="s">
        <v>1961</v>
      </c>
      <c r="K339" s="20" t="s">
        <v>791</v>
      </c>
      <c r="L339" s="20" t="s">
        <v>792</v>
      </c>
      <c r="M339" s="20" t="s">
        <v>44</v>
      </c>
      <c r="N339" s="20">
        <v>-1</v>
      </c>
      <c r="O339" s="20">
        <v>21</v>
      </c>
      <c r="P339" s="20" t="s">
        <v>768</v>
      </c>
      <c r="Q339" s="19">
        <f>+VLOOKUP(K339,Responsables!$A:$C,3,TRUE)</f>
        <v>724</v>
      </c>
      <c r="R339" s="19" t="str">
        <f>+VLOOKUP(K339,Responsables!$A:$C,2,TRUE)</f>
        <v>Secretaría de la Juventud</v>
      </c>
      <c r="S339" s="20" t="s">
        <v>46</v>
      </c>
      <c r="T339" s="20" t="s">
        <v>47</v>
      </c>
      <c r="U339" s="20">
        <f>+VLOOKUP(K339,Programación!$A:$F,3,FALSE)</f>
        <v>4</v>
      </c>
      <c r="V339" s="20">
        <f>+VLOOKUP(K339,Programación!$A:$F,4,FALSE)</f>
        <v>6</v>
      </c>
      <c r="W339" s="20">
        <f>+VLOOKUP(K339,Programación!$A:$F,5,FALSE)</f>
        <v>6</v>
      </c>
      <c r="X339" s="20">
        <f>+VLOOKUP(K339,Programación!$A:$F,6,FALSE)</f>
        <v>5</v>
      </c>
      <c r="Y339" s="20">
        <v>4</v>
      </c>
      <c r="Z339" s="20">
        <f>+VLOOKUP(K339,Seguimiento!$A:$C,3,FALSE)</f>
        <v>1</v>
      </c>
      <c r="AA339" s="23">
        <v>0</v>
      </c>
      <c r="AB339" s="22">
        <v>0</v>
      </c>
      <c r="AC339" s="20">
        <v>0.19047619047618999</v>
      </c>
      <c r="AD339" s="20">
        <f>+VLOOKUP(K339,Seguimiento!$A:$J,5,FALSE)</f>
        <v>0.23809523799999999</v>
      </c>
      <c r="AE339" s="22">
        <v>0</v>
      </c>
      <c r="AF339" s="22">
        <v>0</v>
      </c>
      <c r="AG339" s="20">
        <v>1</v>
      </c>
      <c r="AH339" s="20">
        <f>+VLOOKUP(K339,Seguimiento!$A:$J,6,FALSE)</f>
        <v>0.16666666699999999</v>
      </c>
      <c r="AI339" s="23">
        <v>0</v>
      </c>
      <c r="AJ339" s="23">
        <v>0</v>
      </c>
      <c r="AK339" s="23">
        <v>0</v>
      </c>
      <c r="AL339" s="20" t="str">
        <f>+VLOOKUP(K339,Seguimiento!$A:$J,7,FALSE)</f>
        <v>Se han caracterizado los grupos ambientales juveniles con el propósito de hacer una planeación con base en las necesidades de las juventudes y se han venido acompañando algunas acciones puntuales que permiten su fortalecimiento, como es el caso del Grupo Ares en la Ciudadela Nuevo Occidente corregimiento de San Cristóbal, donde las y los jóvenes hacen uso del material reciclado para construir moda sostenible y activar la economía circular.</v>
      </c>
      <c r="AM339" s="20">
        <f t="shared" si="5"/>
        <v>0.23809523799999999</v>
      </c>
      <c r="AN339" s="22">
        <v>4.0356206610579282E-4</v>
      </c>
      <c r="AO339" s="22">
        <v>0</v>
      </c>
      <c r="AP339" s="22">
        <v>0</v>
      </c>
      <c r="AQ339" s="41">
        <f>+VLOOKUP(K339,Seguimiento!$A:$J,9,FALSE)</f>
        <v>7.6868999999999999E-5</v>
      </c>
      <c r="AR339" s="40">
        <f>+VLOOKUP(K339,Seguimiento!$A:$J,10,FALSE)</f>
        <v>2</v>
      </c>
      <c r="AS339" s="20">
        <v>4</v>
      </c>
      <c r="AT339" s="40">
        <f>+VLOOKUP(K339,Seguimiento!$A:$J,4,FALSE)</f>
        <v>5</v>
      </c>
      <c r="AU339" s="22">
        <v>0</v>
      </c>
      <c r="AV339" s="22">
        <v>0</v>
      </c>
    </row>
    <row r="340" spans="1:48" x14ac:dyDescent="0.2">
      <c r="A340" s="20">
        <v>3</v>
      </c>
      <c r="B340" s="20" t="s">
        <v>637</v>
      </c>
      <c r="C340" s="20">
        <v>3</v>
      </c>
      <c r="D340" s="20" t="s">
        <v>847</v>
      </c>
      <c r="E340" s="20" t="s">
        <v>848</v>
      </c>
      <c r="F340" s="20">
        <v>2</v>
      </c>
      <c r="G340" s="20" t="s">
        <v>849</v>
      </c>
      <c r="H340" s="20" t="s">
        <v>850</v>
      </c>
      <c r="I340" s="20">
        <v>5</v>
      </c>
      <c r="J340" s="20" t="s">
        <v>1961</v>
      </c>
      <c r="K340" s="20" t="s">
        <v>861</v>
      </c>
      <c r="L340" s="20" t="s">
        <v>862</v>
      </c>
      <c r="M340" s="20" t="s">
        <v>44</v>
      </c>
      <c r="N340" s="20">
        <v>5</v>
      </c>
      <c r="O340" s="20">
        <v>12</v>
      </c>
      <c r="P340" s="20" t="s">
        <v>620</v>
      </c>
      <c r="Q340" s="19">
        <f>+VLOOKUP(K340,Responsables!$A:$C,3,TRUE)</f>
        <v>723</v>
      </c>
      <c r="R340" s="19" t="str">
        <f>+VLOOKUP(K340,Responsables!$A:$C,2,TRUE)</f>
        <v>Secretaría de las Mujeres</v>
      </c>
      <c r="S340" s="20" t="s">
        <v>46</v>
      </c>
      <c r="T340" s="20" t="s">
        <v>47</v>
      </c>
      <c r="U340" s="20">
        <f>+VLOOKUP(K340,Programación!$A:$F,3,FALSE)</f>
        <v>2</v>
      </c>
      <c r="V340" s="20">
        <f>+VLOOKUP(K340,Programación!$A:$F,4,FALSE)</f>
        <v>4</v>
      </c>
      <c r="W340" s="20">
        <f>+VLOOKUP(K340,Programación!$A:$F,5,FALSE)</f>
        <v>3</v>
      </c>
      <c r="X340" s="20">
        <f>+VLOOKUP(K340,Programación!$A:$F,6,FALSE)</f>
        <v>3</v>
      </c>
      <c r="Y340" s="20">
        <v>2</v>
      </c>
      <c r="Z340" s="20">
        <f>+VLOOKUP(K340,Seguimiento!$A:$C,3,FALSE)</f>
        <v>1</v>
      </c>
      <c r="AA340" s="23">
        <v>0</v>
      </c>
      <c r="AB340" s="22">
        <v>0</v>
      </c>
      <c r="AC340" s="20">
        <v>0.16666666666666699</v>
      </c>
      <c r="AD340" s="20">
        <f>+VLOOKUP(K340,Seguimiento!$A:$J,5,FALSE)</f>
        <v>0.25</v>
      </c>
      <c r="AE340" s="22">
        <v>0</v>
      </c>
      <c r="AF340" s="22">
        <v>0</v>
      </c>
      <c r="AG340" s="20">
        <v>1</v>
      </c>
      <c r="AH340" s="20">
        <f>+VLOOKUP(K340,Seguimiento!$A:$J,6,FALSE)</f>
        <v>0.25</v>
      </c>
      <c r="AI340" s="23">
        <v>0</v>
      </c>
      <c r="AJ340" s="23">
        <v>0</v>
      </c>
      <c r="AK340" s="23">
        <v>0</v>
      </c>
      <c r="AL340" s="20" t="str">
        <f>+VLOOKUP(K340,Seguimiento!$A:$J,7,FALSE)</f>
        <v>La ejecución del contrato inició en  junio del 2021</v>
      </c>
      <c r="AM340" s="20">
        <f t="shared" si="5"/>
        <v>0.25</v>
      </c>
      <c r="AN340" s="22">
        <v>4.0911035934917028E-4</v>
      </c>
      <c r="AO340" s="22">
        <v>0</v>
      </c>
      <c r="AP340" s="22">
        <v>0</v>
      </c>
      <c r="AQ340" s="41">
        <f>+VLOOKUP(K340,Seguimiento!$A:$J,9,FALSE)</f>
        <v>6.8185100000000006E-5</v>
      </c>
      <c r="AR340" s="40">
        <f>+VLOOKUP(K340,Seguimiento!$A:$J,10,FALSE)</f>
        <v>2</v>
      </c>
      <c r="AS340" s="20">
        <v>2</v>
      </c>
      <c r="AT340" s="40">
        <f>+VLOOKUP(K340,Seguimiento!$A:$J,4,FALSE)</f>
        <v>3</v>
      </c>
      <c r="AU340" s="22">
        <v>0</v>
      </c>
      <c r="AV340" s="22">
        <v>0</v>
      </c>
    </row>
    <row r="341" spans="1:48" x14ac:dyDescent="0.2">
      <c r="A341" s="20">
        <v>3</v>
      </c>
      <c r="B341" s="20" t="s">
        <v>637</v>
      </c>
      <c r="C341" s="20">
        <v>3</v>
      </c>
      <c r="D341" s="20" t="s">
        <v>847</v>
      </c>
      <c r="E341" s="20" t="s">
        <v>848</v>
      </c>
      <c r="F341" s="20">
        <v>3</v>
      </c>
      <c r="G341" s="20" t="s">
        <v>853</v>
      </c>
      <c r="H341" s="20" t="s">
        <v>854</v>
      </c>
      <c r="I341" s="20">
        <v>4</v>
      </c>
      <c r="J341" s="20" t="s">
        <v>1961</v>
      </c>
      <c r="K341" s="20" t="s">
        <v>881</v>
      </c>
      <c r="L341" s="20" t="s">
        <v>882</v>
      </c>
      <c r="M341" s="20" t="s">
        <v>44</v>
      </c>
      <c r="N341" s="20">
        <v>100</v>
      </c>
      <c r="O341" s="20">
        <v>380</v>
      </c>
      <c r="P341" s="20" t="s">
        <v>620</v>
      </c>
      <c r="Q341" s="19">
        <f>+VLOOKUP(K341,Responsables!$A:$C,3,TRUE)</f>
        <v>723</v>
      </c>
      <c r="R341" s="19" t="str">
        <f>+VLOOKUP(K341,Responsables!$A:$C,2,TRUE)</f>
        <v>Secretaría de las Mujeres</v>
      </c>
      <c r="S341" s="20" t="s">
        <v>46</v>
      </c>
      <c r="T341" s="20" t="s">
        <v>47</v>
      </c>
      <c r="U341" s="20">
        <f>+VLOOKUP(K341,Programación!$A:$F,3,FALSE)</f>
        <v>113</v>
      </c>
      <c r="V341" s="20">
        <f>+VLOOKUP(K341,Programación!$A:$F,4,FALSE)</f>
        <v>100</v>
      </c>
      <c r="W341" s="20">
        <f>+VLOOKUP(K341,Programación!$A:$F,5,FALSE)</f>
        <v>82</v>
      </c>
      <c r="X341" s="20">
        <f>+VLOOKUP(K341,Programación!$A:$F,6,FALSE)</f>
        <v>80</v>
      </c>
      <c r="Y341" s="20">
        <v>118</v>
      </c>
      <c r="Z341" s="20">
        <f>+VLOOKUP(K341,Seguimiento!$A:$C,3,FALSE)</f>
        <v>59</v>
      </c>
      <c r="AA341" s="23">
        <v>0</v>
      </c>
      <c r="AB341" s="22">
        <v>0</v>
      </c>
      <c r="AC341" s="20">
        <v>0.31052631578947398</v>
      </c>
      <c r="AD341" s="20">
        <f>+VLOOKUP(K341,Seguimiento!$A:$J,5,FALSE)</f>
        <v>0.46578947399999998</v>
      </c>
      <c r="AE341" s="22">
        <v>0</v>
      </c>
      <c r="AF341" s="22">
        <v>0</v>
      </c>
      <c r="AG341" s="20">
        <v>1.04424778761062</v>
      </c>
      <c r="AH341" s="20">
        <f>+VLOOKUP(K341,Seguimiento!$A:$J,6,FALSE)</f>
        <v>0.59</v>
      </c>
      <c r="AI341" s="23">
        <v>0</v>
      </c>
      <c r="AJ341" s="23">
        <v>0</v>
      </c>
      <c r="AK341" s="23">
        <v>0</v>
      </c>
      <c r="AL341" s="20">
        <f>+VLOOKUP(K341,Seguimiento!$A:$J,7,FALSE)</f>
        <v>0</v>
      </c>
      <c r="AM341" s="20">
        <f t="shared" si="5"/>
        <v>0.46578947399999998</v>
      </c>
      <c r="AN341" s="22">
        <v>5.1245066292856937E-4</v>
      </c>
      <c r="AO341" s="22">
        <v>0</v>
      </c>
      <c r="AP341" s="22">
        <v>0</v>
      </c>
      <c r="AQ341" s="41">
        <f>+VLOOKUP(K341,Seguimiento!$A:$J,9,FALSE)</f>
        <v>2.0498000000000001E-4</v>
      </c>
      <c r="AR341" s="40">
        <f>+VLOOKUP(K341,Seguimiento!$A:$J,10,FALSE)</f>
        <v>3</v>
      </c>
      <c r="AS341" s="20">
        <v>118</v>
      </c>
      <c r="AT341" s="40">
        <f>+VLOOKUP(K341,Seguimiento!$A:$J,4,FALSE)</f>
        <v>177</v>
      </c>
      <c r="AU341" s="22">
        <v>0</v>
      </c>
      <c r="AV341" s="22">
        <v>0</v>
      </c>
    </row>
    <row r="342" spans="1:48" x14ac:dyDescent="0.2">
      <c r="A342" s="20">
        <v>3</v>
      </c>
      <c r="B342" s="20" t="s">
        <v>637</v>
      </c>
      <c r="C342" s="20">
        <v>3</v>
      </c>
      <c r="D342" s="20" t="s">
        <v>847</v>
      </c>
      <c r="E342" s="20" t="s">
        <v>848</v>
      </c>
      <c r="F342" s="20">
        <v>1</v>
      </c>
      <c r="G342" s="20" t="s">
        <v>886</v>
      </c>
      <c r="H342" s="20" t="s">
        <v>887</v>
      </c>
      <c r="I342" s="20">
        <v>4</v>
      </c>
      <c r="J342" s="20" t="s">
        <v>1961</v>
      </c>
      <c r="K342" s="20" t="s">
        <v>905</v>
      </c>
      <c r="L342" s="20" t="s">
        <v>906</v>
      </c>
      <c r="M342" s="20" t="s">
        <v>44</v>
      </c>
      <c r="N342" s="20">
        <v>557</v>
      </c>
      <c r="O342" s="20">
        <v>1100</v>
      </c>
      <c r="P342" s="20" t="s">
        <v>620</v>
      </c>
      <c r="Q342" s="19">
        <f>+VLOOKUP(K342,Responsables!$A:$C,3,TRUE)</f>
        <v>723</v>
      </c>
      <c r="R342" s="19" t="str">
        <f>+VLOOKUP(K342,Responsables!$A:$C,2,TRUE)</f>
        <v>Secretaría de las Mujeres</v>
      </c>
      <c r="S342" s="20" t="s">
        <v>46</v>
      </c>
      <c r="T342" s="20" t="s">
        <v>47</v>
      </c>
      <c r="U342" s="20">
        <f>+VLOOKUP(K342,Programación!$A:$F,3,FALSE)</f>
        <v>300</v>
      </c>
      <c r="V342" s="20">
        <f>+VLOOKUP(K342,Programación!$A:$F,4,FALSE)</f>
        <v>395</v>
      </c>
      <c r="W342" s="20">
        <f>+VLOOKUP(K342,Programación!$A:$F,5,FALSE)</f>
        <v>160</v>
      </c>
      <c r="X342" s="20">
        <f>+VLOOKUP(K342,Programación!$A:$F,6,FALSE)</f>
        <v>150</v>
      </c>
      <c r="Y342" s="20">
        <v>395</v>
      </c>
      <c r="Z342" s="20">
        <f>+VLOOKUP(K342,Seguimiento!$A:$C,3,FALSE)</f>
        <v>0</v>
      </c>
      <c r="AA342" s="23">
        <v>0</v>
      </c>
      <c r="AB342" s="22">
        <v>0</v>
      </c>
      <c r="AC342" s="20">
        <v>0.35909090909090902</v>
      </c>
      <c r="AD342" s="20">
        <f>+VLOOKUP(K342,Seguimiento!$A:$J,5,FALSE)</f>
        <v>0.35909090900000001</v>
      </c>
      <c r="AE342" s="22">
        <v>0</v>
      </c>
      <c r="AF342" s="22">
        <v>0</v>
      </c>
      <c r="AG342" s="20">
        <v>1.31666666666667</v>
      </c>
      <c r="AH342" s="20">
        <f>+VLOOKUP(K342,Seguimiento!$A:$J,6,FALSE)</f>
        <v>0</v>
      </c>
      <c r="AI342" s="23">
        <v>0</v>
      </c>
      <c r="AJ342" s="23">
        <v>0</v>
      </c>
      <c r="AK342" s="23">
        <v>0</v>
      </c>
      <c r="AL342" s="20" t="str">
        <f>+VLOOKUP(K342,Seguimiento!$A:$J,7,FALSE)</f>
        <v>Se suscribó convenio de asociación el 4 de junio de 2021.</v>
      </c>
      <c r="AM342" s="20">
        <f t="shared" si="5"/>
        <v>0.35909090900000001</v>
      </c>
      <c r="AN342" s="22">
        <v>4.2492222117413402E-4</v>
      </c>
      <c r="AO342" s="22">
        <v>0</v>
      </c>
      <c r="AP342" s="22">
        <v>0</v>
      </c>
      <c r="AQ342" s="41">
        <f>+VLOOKUP(K342,Seguimiento!$A:$J,9,FALSE)</f>
        <v>1.5258599999999999E-4</v>
      </c>
      <c r="AR342" s="40">
        <f>+VLOOKUP(K342,Seguimiento!$A:$J,10,FALSE)</f>
        <v>3</v>
      </c>
      <c r="AS342" s="20">
        <v>395</v>
      </c>
      <c r="AT342" s="40">
        <f>+VLOOKUP(K342,Seguimiento!$A:$J,4,FALSE)</f>
        <v>395</v>
      </c>
      <c r="AU342" s="22">
        <v>0</v>
      </c>
      <c r="AV342" s="22">
        <v>0</v>
      </c>
    </row>
    <row r="343" spans="1:48" x14ac:dyDescent="0.2">
      <c r="A343" s="20">
        <v>3</v>
      </c>
      <c r="B343" s="20" t="s">
        <v>637</v>
      </c>
      <c r="C343" s="20">
        <v>3</v>
      </c>
      <c r="D343" s="20" t="s">
        <v>847</v>
      </c>
      <c r="E343" s="20" t="s">
        <v>848</v>
      </c>
      <c r="F343" s="20">
        <v>2</v>
      </c>
      <c r="G343" s="20" t="s">
        <v>849</v>
      </c>
      <c r="H343" s="20" t="s">
        <v>850</v>
      </c>
      <c r="I343" s="20">
        <v>3</v>
      </c>
      <c r="J343" s="20" t="s">
        <v>1961</v>
      </c>
      <c r="K343" s="20" t="s">
        <v>863</v>
      </c>
      <c r="L343" s="20" t="s">
        <v>864</v>
      </c>
      <c r="M343" s="20" t="s">
        <v>50</v>
      </c>
      <c r="N343" s="20">
        <v>52.59</v>
      </c>
      <c r="O343" s="20">
        <v>53</v>
      </c>
      <c r="P343" s="20" t="s">
        <v>620</v>
      </c>
      <c r="Q343" s="19">
        <f>+VLOOKUP(K343,Responsables!$A:$C,3,TRUE)</f>
        <v>723</v>
      </c>
      <c r="R343" s="19" t="str">
        <f>+VLOOKUP(K343,Responsables!$A:$C,2,TRUE)</f>
        <v>Secretaría de las Mujeres</v>
      </c>
      <c r="S343" s="20" t="s">
        <v>70</v>
      </c>
      <c r="T343" s="20" t="s">
        <v>47</v>
      </c>
      <c r="U343" s="20">
        <f>+VLOOKUP(K343,Programación!$A:$F,3,FALSE)</f>
        <v>53</v>
      </c>
      <c r="V343" s="20">
        <f>+VLOOKUP(K343,Programación!$A:$F,4,FALSE)</f>
        <v>53</v>
      </c>
      <c r="W343" s="20">
        <f>+VLOOKUP(K343,Programación!$A:$F,5,FALSE)</f>
        <v>53</v>
      </c>
      <c r="X343" s="20">
        <f>+VLOOKUP(K343,Programación!$A:$F,6,FALSE)</f>
        <v>53</v>
      </c>
      <c r="Y343" s="20">
        <v>39.39</v>
      </c>
      <c r="Z343" s="20">
        <f>+VLOOKUP(K343,Seguimiento!$A:$C,3,FALSE)</f>
        <v>41.7</v>
      </c>
      <c r="AA343" s="23">
        <v>0</v>
      </c>
      <c r="AB343" s="22">
        <v>0</v>
      </c>
      <c r="AC343" s="20">
        <v>0.18580188679245299</v>
      </c>
      <c r="AD343" s="20">
        <f>+VLOOKUP(K343,Seguimiento!$A:$J,5,FALSE)</f>
        <v>0.28415094299999999</v>
      </c>
      <c r="AE343" s="22">
        <v>0</v>
      </c>
      <c r="AF343" s="22">
        <v>0</v>
      </c>
      <c r="AG343" s="20">
        <v>0.74320754716981097</v>
      </c>
      <c r="AH343" s="20">
        <f>+VLOOKUP(K343,Seguimiento!$A:$J,6,FALSE)</f>
        <v>0.39339622600000002</v>
      </c>
      <c r="AI343" s="23">
        <v>0</v>
      </c>
      <c r="AJ343" s="23">
        <v>0</v>
      </c>
      <c r="AK343" s="23">
        <v>0</v>
      </c>
      <c r="AL343" s="20">
        <f>+VLOOKUP(K343,Seguimiento!$A:$J,7,FALSE)</f>
        <v>0</v>
      </c>
      <c r="AM343" s="20">
        <f t="shared" si="5"/>
        <v>0.28415094299999999</v>
      </c>
      <c r="AN343" s="22">
        <v>4.0531956503071765E-4</v>
      </c>
      <c r="AO343" s="22">
        <v>0</v>
      </c>
      <c r="AP343" s="22">
        <v>0</v>
      </c>
      <c r="AQ343" s="41">
        <f>+VLOOKUP(K343,Seguimiento!$A:$J,9,FALSE)</f>
        <v>7.53091E-5</v>
      </c>
      <c r="AR343" s="40">
        <f>+VLOOKUP(K343,Seguimiento!$A:$J,10,FALSE)</f>
        <v>2</v>
      </c>
      <c r="AS343" s="20">
        <v>39.39</v>
      </c>
      <c r="AT343" s="40">
        <f>+VLOOKUP(K343,Seguimiento!$A:$J,4,FALSE)</f>
        <v>41.7</v>
      </c>
      <c r="AU343" s="22">
        <v>0</v>
      </c>
      <c r="AV343" s="22">
        <v>0</v>
      </c>
    </row>
    <row r="344" spans="1:48" x14ac:dyDescent="0.2">
      <c r="A344" s="20">
        <v>3</v>
      </c>
      <c r="B344" s="20" t="s">
        <v>637</v>
      </c>
      <c r="C344" s="20">
        <v>3</v>
      </c>
      <c r="D344" s="20" t="s">
        <v>847</v>
      </c>
      <c r="E344" s="20" t="s">
        <v>848</v>
      </c>
      <c r="F344" s="20">
        <v>1</v>
      </c>
      <c r="G344" s="20" t="s">
        <v>886</v>
      </c>
      <c r="H344" s="20" t="s">
        <v>887</v>
      </c>
      <c r="I344" s="20">
        <v>8</v>
      </c>
      <c r="J344" s="20" t="s">
        <v>1961</v>
      </c>
      <c r="K344" s="20" t="s">
        <v>888</v>
      </c>
      <c r="L344" s="20" t="s">
        <v>889</v>
      </c>
      <c r="M344" s="20" t="s">
        <v>44</v>
      </c>
      <c r="N344" s="20">
        <v>-1</v>
      </c>
      <c r="O344" s="20">
        <v>25000</v>
      </c>
      <c r="P344" s="20" t="s">
        <v>620</v>
      </c>
      <c r="Q344" s="19">
        <f>+VLOOKUP(K344,Responsables!$A:$C,3,TRUE)</f>
        <v>723</v>
      </c>
      <c r="R344" s="19" t="str">
        <f>+VLOOKUP(K344,Responsables!$A:$C,2,TRUE)</f>
        <v>Secretaría de las Mujeres</v>
      </c>
      <c r="S344" s="20" t="s">
        <v>46</v>
      </c>
      <c r="T344" s="20" t="s">
        <v>47</v>
      </c>
      <c r="U344" s="20">
        <f>+VLOOKUP(K344,Programación!$A:$F,3,FALSE)</f>
        <v>3000</v>
      </c>
      <c r="V344" s="20">
        <f>+VLOOKUP(K344,Programación!$A:$F,4,FALSE)</f>
        <v>4000</v>
      </c>
      <c r="W344" s="20">
        <f>+VLOOKUP(K344,Programación!$A:$F,5,FALSE)</f>
        <v>9000</v>
      </c>
      <c r="X344" s="20">
        <f>+VLOOKUP(K344,Programación!$A:$F,6,FALSE)</f>
        <v>8090</v>
      </c>
      <c r="Y344" s="20">
        <v>3910</v>
      </c>
      <c r="Z344" s="20">
        <f>+VLOOKUP(K344,Seguimiento!$A:$C,3,FALSE)</f>
        <v>656</v>
      </c>
      <c r="AA344" s="23">
        <v>0</v>
      </c>
      <c r="AB344" s="22">
        <v>0</v>
      </c>
      <c r="AC344" s="20">
        <v>0.15640000000000001</v>
      </c>
      <c r="AD344" s="20">
        <f>+VLOOKUP(K344,Seguimiento!$A:$J,5,FALSE)</f>
        <v>0.18264</v>
      </c>
      <c r="AE344" s="22">
        <v>0</v>
      </c>
      <c r="AF344" s="22">
        <v>0</v>
      </c>
      <c r="AG344" s="20">
        <v>1.3033333333333299</v>
      </c>
      <c r="AH344" s="20">
        <f>+VLOOKUP(K344,Seguimiento!$A:$J,6,FALSE)</f>
        <v>0.16400000000000001</v>
      </c>
      <c r="AI344" s="23">
        <v>0</v>
      </c>
      <c r="AJ344" s="23">
        <v>0</v>
      </c>
      <c r="AK344" s="23">
        <v>0</v>
      </c>
      <c r="AL344" s="20" t="str">
        <f>+VLOOKUP(K344,Seguimiento!$A:$J,7,FALSE)</f>
        <v>El porcentaje es inferior al 30% porque aún está en proceso la adquisición de insumos de gestión/higiene mesntrual para más de 3000 mujeres. Con corte al siguiente reporte del Plan de Acción aumentará la meta.</v>
      </c>
      <c r="AM344" s="20">
        <f t="shared" si="5"/>
        <v>0.18264</v>
      </c>
      <c r="AN344" s="22">
        <v>4.7540282480237775E-4</v>
      </c>
      <c r="AO344" s="22">
        <v>0</v>
      </c>
      <c r="AP344" s="22">
        <v>0</v>
      </c>
      <c r="AQ344" s="41">
        <f>+VLOOKUP(K344,Seguimiento!$A:$J,9,FALSE)</f>
        <v>7.4352999999999998E-5</v>
      </c>
      <c r="AR344" s="40">
        <f>+VLOOKUP(K344,Seguimiento!$A:$J,10,FALSE)</f>
        <v>1</v>
      </c>
      <c r="AS344" s="20">
        <v>3910</v>
      </c>
      <c r="AT344" s="40">
        <f>+VLOOKUP(K344,Seguimiento!$A:$J,4,FALSE)</f>
        <v>4566</v>
      </c>
      <c r="AU344" s="22">
        <v>0</v>
      </c>
      <c r="AV344" s="22">
        <v>0</v>
      </c>
    </row>
    <row r="345" spans="1:48" x14ac:dyDescent="0.2">
      <c r="A345" s="20">
        <v>3</v>
      </c>
      <c r="B345" s="20" t="s">
        <v>637</v>
      </c>
      <c r="C345" s="20">
        <v>3</v>
      </c>
      <c r="D345" s="20" t="s">
        <v>847</v>
      </c>
      <c r="E345" s="20" t="s">
        <v>848</v>
      </c>
      <c r="F345" s="20">
        <v>1</v>
      </c>
      <c r="G345" s="20" t="s">
        <v>886</v>
      </c>
      <c r="H345" s="20" t="s">
        <v>887</v>
      </c>
      <c r="I345" s="20">
        <v>7</v>
      </c>
      <c r="J345" s="20" t="s">
        <v>1961</v>
      </c>
      <c r="K345" s="20" t="s">
        <v>911</v>
      </c>
      <c r="L345" s="20" t="s">
        <v>912</v>
      </c>
      <c r="M345" s="20" t="s">
        <v>44</v>
      </c>
      <c r="N345" s="20">
        <v>-1</v>
      </c>
      <c r="O345" s="20">
        <v>20000</v>
      </c>
      <c r="P345" s="20" t="s">
        <v>620</v>
      </c>
      <c r="Q345" s="19">
        <f>+VLOOKUP(K345,Responsables!$A:$C,3,TRUE)</f>
        <v>723</v>
      </c>
      <c r="R345" s="19" t="str">
        <f>+VLOOKUP(K345,Responsables!$A:$C,2,TRUE)</f>
        <v>Secretaría de las Mujeres</v>
      </c>
      <c r="S345" s="20" t="s">
        <v>46</v>
      </c>
      <c r="T345" s="20" t="s">
        <v>47</v>
      </c>
      <c r="U345" s="20">
        <f>+VLOOKUP(K345,Programación!$A:$F,3,FALSE)</f>
        <v>2000</v>
      </c>
      <c r="V345" s="20">
        <f>+VLOOKUP(K345,Programación!$A:$F,4,FALSE)</f>
        <v>4000</v>
      </c>
      <c r="W345" s="20">
        <f>+VLOOKUP(K345,Programación!$A:$F,5,FALSE)</f>
        <v>6000</v>
      </c>
      <c r="X345" s="20">
        <f>+VLOOKUP(K345,Programación!$A:$F,6,FALSE)</f>
        <v>6090</v>
      </c>
      <c r="Y345" s="20">
        <v>3910</v>
      </c>
      <c r="Z345" s="20">
        <f>+VLOOKUP(K345,Seguimiento!$A:$C,3,FALSE)</f>
        <v>2956</v>
      </c>
      <c r="AA345" s="23">
        <v>0</v>
      </c>
      <c r="AB345" s="22">
        <v>0</v>
      </c>
      <c r="AC345" s="20">
        <v>0.19550000000000001</v>
      </c>
      <c r="AD345" s="20">
        <f>+VLOOKUP(K345,Seguimiento!$A:$J,5,FALSE)</f>
        <v>0.34329999999999999</v>
      </c>
      <c r="AE345" s="22">
        <v>0</v>
      </c>
      <c r="AF345" s="22">
        <v>0</v>
      </c>
      <c r="AG345" s="20">
        <v>1.9550000000000001</v>
      </c>
      <c r="AH345" s="20">
        <f>+VLOOKUP(K345,Seguimiento!$A:$J,6,FALSE)</f>
        <v>0.73899999999999999</v>
      </c>
      <c r="AI345" s="23">
        <v>0</v>
      </c>
      <c r="AJ345" s="23">
        <v>0</v>
      </c>
      <c r="AK345" s="23">
        <v>0</v>
      </c>
      <c r="AL345" s="20" t="str">
        <f>+VLOOKUP(K345,Seguimiento!$A:$J,7,FALSE)</f>
        <v>Se reporta el número de mujeres asesoradas mediante acciones de orientación, consejería, sensibilización y acceso a servicios de salud y derechos sexuales y reproductivos.</v>
      </c>
      <c r="AM345" s="20">
        <f t="shared" si="5"/>
        <v>0.34329999999999999</v>
      </c>
      <c r="AN345" s="22">
        <v>4.7540282480237775E-4</v>
      </c>
      <c r="AO345" s="22">
        <v>0</v>
      </c>
      <c r="AP345" s="22">
        <v>0</v>
      </c>
      <c r="AQ345" s="41">
        <f>+VLOOKUP(K345,Seguimiento!$A:$J,9,FALSE)</f>
        <v>9.2941299999999997E-5</v>
      </c>
      <c r="AR345" s="40">
        <f>+VLOOKUP(K345,Seguimiento!$A:$J,10,FALSE)</f>
        <v>3</v>
      </c>
      <c r="AS345" s="20">
        <v>3910</v>
      </c>
      <c r="AT345" s="40">
        <f>+VLOOKUP(K345,Seguimiento!$A:$J,4,FALSE)</f>
        <v>6866</v>
      </c>
      <c r="AU345" s="22">
        <v>0</v>
      </c>
      <c r="AV345" s="22">
        <v>0</v>
      </c>
    </row>
    <row r="346" spans="1:48" x14ac:dyDescent="0.2">
      <c r="A346" s="20">
        <v>3</v>
      </c>
      <c r="B346" s="20" t="s">
        <v>637</v>
      </c>
      <c r="C346" s="20">
        <v>3</v>
      </c>
      <c r="D346" s="20" t="s">
        <v>847</v>
      </c>
      <c r="E346" s="20" t="s">
        <v>848</v>
      </c>
      <c r="F346" s="20">
        <v>1</v>
      </c>
      <c r="G346" s="20" t="s">
        <v>886</v>
      </c>
      <c r="H346" s="20" t="s">
        <v>887</v>
      </c>
      <c r="I346" s="20">
        <v>1</v>
      </c>
      <c r="J346" s="20" t="s">
        <v>1961</v>
      </c>
      <c r="K346" s="20" t="s">
        <v>899</v>
      </c>
      <c r="L346" s="20" t="s">
        <v>900</v>
      </c>
      <c r="M346" s="20" t="s">
        <v>44</v>
      </c>
      <c r="N346" s="20">
        <v>4</v>
      </c>
      <c r="O346" s="20">
        <v>4</v>
      </c>
      <c r="P346" s="20" t="s">
        <v>620</v>
      </c>
      <c r="Q346" s="19">
        <f>+VLOOKUP(K346,Responsables!$A:$C,3,TRUE)</f>
        <v>723</v>
      </c>
      <c r="R346" s="19" t="str">
        <f>+VLOOKUP(K346,Responsables!$A:$C,2,TRUE)</f>
        <v>Secretaría de las Mujeres</v>
      </c>
      <c r="S346" s="20" t="s">
        <v>70</v>
      </c>
      <c r="T346" s="20" t="s">
        <v>47</v>
      </c>
      <c r="U346" s="20">
        <f>+VLOOKUP(K346,Programación!$A:$F,3,FALSE)</f>
        <v>4</v>
      </c>
      <c r="V346" s="20">
        <f>+VLOOKUP(K346,Programación!$A:$F,4,FALSE)</f>
        <v>4</v>
      </c>
      <c r="W346" s="20">
        <f>+VLOOKUP(K346,Programación!$A:$F,5,FALSE)</f>
        <v>4</v>
      </c>
      <c r="X346" s="20">
        <f>+VLOOKUP(K346,Programación!$A:$F,6,FALSE)</f>
        <v>4</v>
      </c>
      <c r="Y346" s="20">
        <v>4</v>
      </c>
      <c r="Z346" s="20">
        <f>+VLOOKUP(K346,Seguimiento!$A:$C,3,FALSE)</f>
        <v>3</v>
      </c>
      <c r="AA346" s="23">
        <v>0</v>
      </c>
      <c r="AB346" s="22">
        <v>0</v>
      </c>
      <c r="AC346" s="20">
        <v>0.25</v>
      </c>
      <c r="AD346" s="20">
        <f>+VLOOKUP(K346,Seguimiento!$A:$J,5,FALSE)</f>
        <v>0.34375</v>
      </c>
      <c r="AE346" s="22">
        <v>0</v>
      </c>
      <c r="AF346" s="22">
        <v>0</v>
      </c>
      <c r="AG346" s="20">
        <v>1</v>
      </c>
      <c r="AH346" s="20">
        <f>+VLOOKUP(K346,Seguimiento!$A:$J,6,FALSE)</f>
        <v>0.375</v>
      </c>
      <c r="AI346" s="23">
        <v>0</v>
      </c>
      <c r="AJ346" s="23">
        <v>0</v>
      </c>
      <c r="AK346" s="23">
        <v>0</v>
      </c>
      <c r="AL346" s="20" t="str">
        <f>+VLOOKUP(K346,Seguimiento!$A:$J,7,FALSE)</f>
        <v>Debido a las alteraciones de orden público fue necesario cerrar la Casa de Justicia del Bosque; equipamiento de ciudad en el cual está ubicado el CEG de la comuna 4. Por esta razón se reportan con corte al 30 de junio, tres CEG (CEG móvil, CEG de la UVA Sin Fronteras y CEG principal).</v>
      </c>
      <c r="AM346" s="20">
        <f t="shared" si="5"/>
        <v>0.34375</v>
      </c>
      <c r="AN346" s="22">
        <v>4.7436858804511626E-4</v>
      </c>
      <c r="AO346" s="22">
        <v>0</v>
      </c>
      <c r="AP346" s="22">
        <v>0</v>
      </c>
      <c r="AQ346" s="41">
        <f>+VLOOKUP(K346,Seguimiento!$A:$J,9,FALSE)</f>
        <v>1.1859200000000001E-4</v>
      </c>
      <c r="AR346" s="40">
        <f>+VLOOKUP(K346,Seguimiento!$A:$J,10,FALSE)</f>
        <v>3</v>
      </c>
      <c r="AS346" s="20">
        <v>4</v>
      </c>
      <c r="AT346" s="40">
        <f>+VLOOKUP(K346,Seguimiento!$A:$J,4,FALSE)</f>
        <v>3</v>
      </c>
      <c r="AU346" s="22">
        <v>0</v>
      </c>
      <c r="AV346" s="22">
        <v>0</v>
      </c>
    </row>
    <row r="347" spans="1:48" x14ac:dyDescent="0.2">
      <c r="A347" s="20">
        <v>3</v>
      </c>
      <c r="B347" s="20" t="s">
        <v>637</v>
      </c>
      <c r="C347" s="20">
        <v>3</v>
      </c>
      <c r="D347" s="20" t="s">
        <v>847</v>
      </c>
      <c r="E347" s="20" t="s">
        <v>848</v>
      </c>
      <c r="F347" s="20">
        <v>3</v>
      </c>
      <c r="G347" s="20" t="s">
        <v>853</v>
      </c>
      <c r="H347" s="20" t="s">
        <v>854</v>
      </c>
      <c r="I347" s="20">
        <v>1</v>
      </c>
      <c r="J347" s="20" t="s">
        <v>1961</v>
      </c>
      <c r="K347" s="20" t="s">
        <v>859</v>
      </c>
      <c r="L347" s="20" t="s">
        <v>860</v>
      </c>
      <c r="M347" s="20" t="s">
        <v>44</v>
      </c>
      <c r="N347" s="20">
        <v>4492</v>
      </c>
      <c r="O347" s="20">
        <v>18500</v>
      </c>
      <c r="P347" s="20" t="s">
        <v>620</v>
      </c>
      <c r="Q347" s="19">
        <f>+VLOOKUP(K347,Responsables!$A:$C,3,TRUE)</f>
        <v>723</v>
      </c>
      <c r="R347" s="19" t="str">
        <f>+VLOOKUP(K347,Responsables!$A:$C,2,TRUE)</f>
        <v>Secretaría de las Mujeres</v>
      </c>
      <c r="S347" s="20" t="s">
        <v>46</v>
      </c>
      <c r="T347" s="20" t="s">
        <v>47</v>
      </c>
      <c r="U347" s="20">
        <f>+VLOOKUP(K347,Programación!$A:$F,3,FALSE)</f>
        <v>4500</v>
      </c>
      <c r="V347" s="20">
        <f>+VLOOKUP(K347,Programación!$A:$F,4,FALSE)</f>
        <v>5000</v>
      </c>
      <c r="W347" s="20">
        <f>+VLOOKUP(K347,Programación!$A:$F,5,FALSE)</f>
        <v>4016</v>
      </c>
      <c r="X347" s="20">
        <f>+VLOOKUP(K347,Programación!$A:$F,6,FALSE)</f>
        <v>4000</v>
      </c>
      <c r="Y347" s="20">
        <v>5484</v>
      </c>
      <c r="Z347" s="20">
        <f>+VLOOKUP(K347,Seguimiento!$A:$C,3,FALSE)</f>
        <v>2366</v>
      </c>
      <c r="AA347" s="23">
        <v>0</v>
      </c>
      <c r="AB347" s="22">
        <v>0</v>
      </c>
      <c r="AC347" s="20">
        <v>0.296432432432432</v>
      </c>
      <c r="AD347" s="20">
        <f>+VLOOKUP(K347,Seguimiento!$A:$J,5,FALSE)</f>
        <v>0.42432432399999997</v>
      </c>
      <c r="AE347" s="22">
        <v>0</v>
      </c>
      <c r="AF347" s="22">
        <v>0</v>
      </c>
      <c r="AG347" s="20">
        <v>1.2186666666666699</v>
      </c>
      <c r="AH347" s="20">
        <f>+VLOOKUP(K347,Seguimiento!$A:$J,6,FALSE)</f>
        <v>0.47320000000000001</v>
      </c>
      <c r="AI347" s="23">
        <v>0</v>
      </c>
      <c r="AJ347" s="23">
        <v>0</v>
      </c>
      <c r="AK347" s="23">
        <v>0</v>
      </c>
      <c r="AL347" s="20">
        <f>+VLOOKUP(K347,Seguimiento!$A:$J,7,FALSE)</f>
        <v>0</v>
      </c>
      <c r="AM347" s="20">
        <f t="shared" si="5"/>
        <v>0.42432432399999997</v>
      </c>
      <c r="AN347" s="22">
        <v>4.4661093989257128E-4</v>
      </c>
      <c r="AO347" s="22">
        <v>0</v>
      </c>
      <c r="AP347" s="22">
        <v>0</v>
      </c>
      <c r="AQ347" s="41">
        <f>+VLOOKUP(K347,Seguimiento!$A:$J,9,FALSE)</f>
        <v>1.3919799999999999E-4</v>
      </c>
      <c r="AR347" s="40">
        <f>+VLOOKUP(K347,Seguimiento!$A:$J,10,FALSE)</f>
        <v>3</v>
      </c>
      <c r="AS347" s="20">
        <v>5484</v>
      </c>
      <c r="AT347" s="40">
        <f>+VLOOKUP(K347,Seguimiento!$A:$J,4,FALSE)</f>
        <v>7850</v>
      </c>
      <c r="AU347" s="22">
        <v>0</v>
      </c>
      <c r="AV347" s="22">
        <v>0</v>
      </c>
    </row>
    <row r="348" spans="1:48" x14ac:dyDescent="0.2">
      <c r="A348" s="20">
        <v>3</v>
      </c>
      <c r="B348" s="20" t="s">
        <v>637</v>
      </c>
      <c r="C348" s="20">
        <v>3</v>
      </c>
      <c r="D348" s="20" t="s">
        <v>847</v>
      </c>
      <c r="E348" s="20" t="s">
        <v>848</v>
      </c>
      <c r="F348" s="20"/>
      <c r="G348" s="20"/>
      <c r="H348" s="20"/>
      <c r="I348" s="20">
        <v>4</v>
      </c>
      <c r="J348" s="20" t="s">
        <v>1960</v>
      </c>
      <c r="K348" s="20" t="s">
        <v>867</v>
      </c>
      <c r="L348" s="20" t="s">
        <v>898</v>
      </c>
      <c r="M348" s="20" t="s">
        <v>50</v>
      </c>
      <c r="N348" s="20">
        <v>-1</v>
      </c>
      <c r="O348" s="20">
        <v>70</v>
      </c>
      <c r="P348" s="20" t="s">
        <v>620</v>
      </c>
      <c r="Q348" s="19">
        <f>+VLOOKUP(K348,Responsables!$A:$C,3,TRUE)</f>
        <v>723</v>
      </c>
      <c r="R348" s="19" t="str">
        <f>+VLOOKUP(K348,Responsables!$A:$C,2,TRUE)</f>
        <v>Secretaría de las Mujeres</v>
      </c>
      <c r="S348" s="20" t="s">
        <v>70</v>
      </c>
      <c r="T348" s="20" t="s">
        <v>47</v>
      </c>
      <c r="U348" s="20">
        <f>+VLOOKUP(K348,Programación!$A:$F,3,FALSE)</f>
        <v>70</v>
      </c>
      <c r="V348" s="20">
        <f>+VLOOKUP(K348,Programación!$A:$F,4,FALSE)</f>
        <v>70</v>
      </c>
      <c r="W348" s="20">
        <f>+VLOOKUP(K348,Programación!$A:$F,5,FALSE)</f>
        <v>70</v>
      </c>
      <c r="X348" s="20">
        <f>+VLOOKUP(K348,Programación!$A:$F,6,FALSE)</f>
        <v>70</v>
      </c>
      <c r="Y348" s="20">
        <v>28</v>
      </c>
      <c r="Z348" s="20">
        <f>+VLOOKUP(K348,Seguimiento!$A:$C,3,FALSE)</f>
        <v>36</v>
      </c>
      <c r="AA348" s="23">
        <v>0</v>
      </c>
      <c r="AB348" s="22">
        <v>0</v>
      </c>
      <c r="AC348" s="20">
        <v>0.1</v>
      </c>
      <c r="AD348" s="20">
        <f>+VLOOKUP(K348,Seguimiento!$A:$J,5,FALSE)</f>
        <v>0.164285714</v>
      </c>
      <c r="AE348" s="24">
        <v>0</v>
      </c>
      <c r="AF348" s="22">
        <v>0</v>
      </c>
      <c r="AG348" s="20">
        <v>0.4</v>
      </c>
      <c r="AH348" s="20">
        <f>+VLOOKUP(K348,Seguimiento!$A:$J,6,FALSE)</f>
        <v>0.257142857</v>
      </c>
      <c r="AI348" s="23">
        <v>0</v>
      </c>
      <c r="AJ348" s="23">
        <v>0</v>
      </c>
      <c r="AK348" s="23">
        <v>0</v>
      </c>
      <c r="AL348" s="20">
        <f>+VLOOKUP(K348,Seguimiento!$A:$J,7,FALSE)</f>
        <v>0</v>
      </c>
      <c r="AM348" s="20">
        <f t="shared" si="5"/>
        <v>0.164285714</v>
      </c>
      <c r="AN348" s="22">
        <v>0</v>
      </c>
      <c r="AO348" s="22">
        <v>0</v>
      </c>
      <c r="AP348" s="22">
        <v>0</v>
      </c>
      <c r="AQ348" s="41">
        <f>+VLOOKUP(K348,Seguimiento!$A:$J,9,FALSE)</f>
        <v>0</v>
      </c>
      <c r="AR348" s="40">
        <f>+VLOOKUP(K348,Seguimiento!$A:$J,10,FALSE)</f>
        <v>1</v>
      </c>
      <c r="AS348" s="20">
        <v>28</v>
      </c>
      <c r="AT348" s="40">
        <f>+VLOOKUP(K348,Seguimiento!$A:$J,4,FALSE)</f>
        <v>36</v>
      </c>
      <c r="AU348" s="22">
        <v>0</v>
      </c>
      <c r="AV348" s="22">
        <v>0</v>
      </c>
    </row>
    <row r="349" spans="1:48" x14ac:dyDescent="0.2">
      <c r="A349" s="20">
        <v>3</v>
      </c>
      <c r="B349" s="20" t="s">
        <v>637</v>
      </c>
      <c r="C349" s="20">
        <v>3</v>
      </c>
      <c r="D349" s="20" t="s">
        <v>847</v>
      </c>
      <c r="E349" s="20" t="s">
        <v>848</v>
      </c>
      <c r="F349" s="20">
        <v>1</v>
      </c>
      <c r="G349" s="20" t="s">
        <v>886</v>
      </c>
      <c r="H349" s="20" t="s">
        <v>887</v>
      </c>
      <c r="I349" s="20">
        <v>3</v>
      </c>
      <c r="J349" s="20" t="s">
        <v>1961</v>
      </c>
      <c r="K349" s="20" t="s">
        <v>903</v>
      </c>
      <c r="L349" s="20" t="s">
        <v>904</v>
      </c>
      <c r="M349" s="20" t="s">
        <v>44</v>
      </c>
      <c r="N349" s="20">
        <v>-1</v>
      </c>
      <c r="O349" s="20">
        <v>100</v>
      </c>
      <c r="P349" s="20" t="s">
        <v>620</v>
      </c>
      <c r="Q349" s="19">
        <f>+VLOOKUP(K349,Responsables!$A:$C,3,TRUE)</f>
        <v>723</v>
      </c>
      <c r="R349" s="19" t="str">
        <f>+VLOOKUP(K349,Responsables!$A:$C,2,TRUE)</f>
        <v>Secretaría de las Mujeres</v>
      </c>
      <c r="S349" s="20" t="s">
        <v>70</v>
      </c>
      <c r="T349" s="20" t="s">
        <v>47</v>
      </c>
      <c r="U349" s="20">
        <f>+VLOOKUP(K349,Programación!$A:$F,3,FALSE)</f>
        <v>100</v>
      </c>
      <c r="V349" s="20">
        <f>+VLOOKUP(K349,Programación!$A:$F,4,FALSE)</f>
        <v>100</v>
      </c>
      <c r="W349" s="20">
        <f>+VLOOKUP(K349,Programación!$A:$F,5,FALSE)</f>
        <v>100</v>
      </c>
      <c r="X349" s="20">
        <f>+VLOOKUP(K349,Programación!$A:$F,6,FALSE)</f>
        <v>100</v>
      </c>
      <c r="Y349" s="20">
        <v>60</v>
      </c>
      <c r="Z349" s="20">
        <f>+VLOOKUP(K349,Seguimiento!$A:$C,3,FALSE)</f>
        <v>61</v>
      </c>
      <c r="AA349" s="23">
        <v>0</v>
      </c>
      <c r="AB349" s="22">
        <v>0</v>
      </c>
      <c r="AC349" s="20">
        <v>0.15</v>
      </c>
      <c r="AD349" s="20">
        <f>+VLOOKUP(K349,Seguimiento!$A:$J,5,FALSE)</f>
        <v>0.22625000000000001</v>
      </c>
      <c r="AE349" s="22">
        <v>0</v>
      </c>
      <c r="AF349" s="22">
        <v>0</v>
      </c>
      <c r="AG349" s="20">
        <v>0.6</v>
      </c>
      <c r="AH349" s="20">
        <f>+VLOOKUP(K349,Seguimiento!$A:$J,6,FALSE)</f>
        <v>0.30499999999999999</v>
      </c>
      <c r="AI349" s="23">
        <v>0</v>
      </c>
      <c r="AJ349" s="23">
        <v>0</v>
      </c>
      <c r="AK349" s="23">
        <v>0</v>
      </c>
      <c r="AL349" s="20" t="str">
        <f>+VLOOKUP(K349,Seguimiento!$A:$J,7,FALSE)</f>
        <v>Se reportan 59 microsesiones en el tema de masculinidades corresponsables y no violentas, en las cuales han participado 611 hombres.</v>
      </c>
      <c r="AM349" s="20">
        <f t="shared" si="5"/>
        <v>0.22625000000000001</v>
      </c>
      <c r="AN349" s="22">
        <v>4.3846579775732144E-4</v>
      </c>
      <c r="AO349" s="22">
        <v>0</v>
      </c>
      <c r="AP349" s="22">
        <v>0</v>
      </c>
      <c r="AQ349" s="41">
        <f>+VLOOKUP(K349,Seguimiento!$A:$J,9,FALSE)</f>
        <v>6.5769899999999995E-5</v>
      </c>
      <c r="AR349" s="40">
        <f>+VLOOKUP(K349,Seguimiento!$A:$J,10,FALSE)</f>
        <v>2</v>
      </c>
      <c r="AS349" s="20">
        <v>60</v>
      </c>
      <c r="AT349" s="40">
        <f>+VLOOKUP(K349,Seguimiento!$A:$J,4,FALSE)</f>
        <v>61</v>
      </c>
      <c r="AU349" s="22">
        <v>0</v>
      </c>
      <c r="AV349" s="22">
        <v>0</v>
      </c>
    </row>
    <row r="350" spans="1:48" x14ac:dyDescent="0.2">
      <c r="A350" s="20">
        <v>3</v>
      </c>
      <c r="B350" s="20" t="s">
        <v>637</v>
      </c>
      <c r="C350" s="20">
        <v>3</v>
      </c>
      <c r="D350" s="20" t="s">
        <v>847</v>
      </c>
      <c r="E350" s="20" t="s">
        <v>848</v>
      </c>
      <c r="F350" s="20">
        <v>2</v>
      </c>
      <c r="G350" s="20" t="s">
        <v>849</v>
      </c>
      <c r="H350" s="20" t="s">
        <v>850</v>
      </c>
      <c r="I350" s="20">
        <v>1</v>
      </c>
      <c r="J350" s="20" t="s">
        <v>1961</v>
      </c>
      <c r="K350" s="20" t="s">
        <v>877</v>
      </c>
      <c r="L350" s="20" t="s">
        <v>878</v>
      </c>
      <c r="M350" s="20" t="s">
        <v>44</v>
      </c>
      <c r="N350" s="20">
        <v>884</v>
      </c>
      <c r="O350" s="20">
        <v>2800</v>
      </c>
      <c r="P350" s="20" t="s">
        <v>620</v>
      </c>
      <c r="Q350" s="19">
        <f>+VLOOKUP(K350,Responsables!$A:$C,3,TRUE)</f>
        <v>723</v>
      </c>
      <c r="R350" s="19" t="str">
        <f>+VLOOKUP(K350,Responsables!$A:$C,2,TRUE)</f>
        <v>Secretaría de las Mujeres</v>
      </c>
      <c r="S350" s="20" t="s">
        <v>46</v>
      </c>
      <c r="T350" s="20" t="s">
        <v>47</v>
      </c>
      <c r="U350" s="20">
        <f>+VLOOKUP(K350,Programación!$A:$F,3,FALSE)</f>
        <v>450</v>
      </c>
      <c r="V350" s="20">
        <f>+VLOOKUP(K350,Programación!$A:$F,4,FALSE)</f>
        <v>1000</v>
      </c>
      <c r="W350" s="20">
        <f>+VLOOKUP(K350,Programación!$A:$F,5,FALSE)</f>
        <v>850</v>
      </c>
      <c r="X350" s="20">
        <f>+VLOOKUP(K350,Programación!$A:$F,6,FALSE)</f>
        <v>492</v>
      </c>
      <c r="Y350" s="20">
        <v>458</v>
      </c>
      <c r="Z350" s="20">
        <f>+VLOOKUP(K350,Seguimiento!$A:$C,3,FALSE)</f>
        <v>0</v>
      </c>
      <c r="AA350" s="23">
        <v>0</v>
      </c>
      <c r="AB350" s="22">
        <v>0</v>
      </c>
      <c r="AC350" s="20">
        <v>0.16357142857142901</v>
      </c>
      <c r="AD350" s="20">
        <f>+VLOOKUP(K350,Seguimiento!$A:$J,5,FALSE)</f>
        <v>0.16357142899999999</v>
      </c>
      <c r="AE350" s="22">
        <v>0</v>
      </c>
      <c r="AF350" s="22">
        <v>0</v>
      </c>
      <c r="AG350" s="20">
        <v>1.0177777777777799</v>
      </c>
      <c r="AH350" s="20">
        <f>+VLOOKUP(K350,Seguimiento!$A:$J,6,FALSE)</f>
        <v>0</v>
      </c>
      <c r="AI350" s="23">
        <v>0</v>
      </c>
      <c r="AJ350" s="23">
        <v>0</v>
      </c>
      <c r="AK350" s="23">
        <v>0</v>
      </c>
      <c r="AL350" s="20" t="str">
        <f>+VLOOKUP(K350,Seguimiento!$A:$J,7,FALSE)</f>
        <v>El contrato esta en la etapa precontractual</v>
      </c>
      <c r="AM350" s="20">
        <f t="shared" si="5"/>
        <v>0.16357142899999999</v>
      </c>
      <c r="AN350" s="22">
        <v>4.1416475177377384E-4</v>
      </c>
      <c r="AO350" s="22">
        <v>0</v>
      </c>
      <c r="AP350" s="22">
        <v>0</v>
      </c>
      <c r="AQ350" s="41">
        <f>+VLOOKUP(K350,Seguimiento!$A:$J,9,FALSE)</f>
        <v>6.7745500000000004E-5</v>
      </c>
      <c r="AR350" s="40">
        <f>+VLOOKUP(K350,Seguimiento!$A:$J,10,FALSE)</f>
        <v>1</v>
      </c>
      <c r="AS350" s="20">
        <v>458</v>
      </c>
      <c r="AT350" s="40">
        <f>+VLOOKUP(K350,Seguimiento!$A:$J,4,FALSE)</f>
        <v>458</v>
      </c>
      <c r="AU350" s="22">
        <v>0</v>
      </c>
      <c r="AV350" s="22">
        <v>0</v>
      </c>
    </row>
    <row r="351" spans="1:48" x14ac:dyDescent="0.2">
      <c r="A351" s="20">
        <v>3</v>
      </c>
      <c r="B351" s="20" t="s">
        <v>637</v>
      </c>
      <c r="C351" s="20">
        <v>3</v>
      </c>
      <c r="D351" s="20" t="s">
        <v>847</v>
      </c>
      <c r="E351" s="20" t="s">
        <v>848</v>
      </c>
      <c r="F351" s="20">
        <v>1</v>
      </c>
      <c r="G351" s="20" t="s">
        <v>886</v>
      </c>
      <c r="H351" s="20" t="s">
        <v>887</v>
      </c>
      <c r="I351" s="20">
        <v>6</v>
      </c>
      <c r="J351" s="20" t="s">
        <v>1961</v>
      </c>
      <c r="K351" s="20" t="s">
        <v>909</v>
      </c>
      <c r="L351" s="20" t="s">
        <v>910</v>
      </c>
      <c r="M351" s="20" t="s">
        <v>44</v>
      </c>
      <c r="N351" s="20">
        <v>-1</v>
      </c>
      <c r="O351" s="20">
        <v>450</v>
      </c>
      <c r="P351" s="20" t="s">
        <v>620</v>
      </c>
      <c r="Q351" s="19">
        <f>+VLOOKUP(K351,Responsables!$A:$C,3,TRUE)</f>
        <v>723</v>
      </c>
      <c r="R351" s="19" t="str">
        <f>+VLOOKUP(K351,Responsables!$A:$C,2,TRUE)</f>
        <v>Secretaría de las Mujeres</v>
      </c>
      <c r="S351" s="20" t="s">
        <v>46</v>
      </c>
      <c r="T351" s="20" t="s">
        <v>47</v>
      </c>
      <c r="U351" s="20">
        <f>+VLOOKUP(K351,Programación!$A:$F,3,FALSE)</f>
        <v>0</v>
      </c>
      <c r="V351" s="20">
        <f>+VLOOKUP(K351,Programación!$A:$F,4,FALSE)</f>
        <v>200</v>
      </c>
      <c r="W351" s="20">
        <f>+VLOOKUP(K351,Programación!$A:$F,5,FALSE)</f>
        <v>150</v>
      </c>
      <c r="X351" s="20">
        <f>+VLOOKUP(K351,Programación!$A:$F,6,FALSE)</f>
        <v>100</v>
      </c>
      <c r="Y351" s="20">
        <v>-1</v>
      </c>
      <c r="Z351" s="20">
        <f>+VLOOKUP(K351,Seguimiento!$A:$C,3,FALSE)</f>
        <v>182</v>
      </c>
      <c r="AA351" s="23">
        <v>0</v>
      </c>
      <c r="AB351" s="22">
        <v>0</v>
      </c>
      <c r="AC351" s="20">
        <v>-1</v>
      </c>
      <c r="AD351" s="20">
        <f>+VLOOKUP(K351,Seguimiento!$A:$J,5,FALSE)</f>
        <v>0.40444444400000001</v>
      </c>
      <c r="AE351" s="22">
        <v>0</v>
      </c>
      <c r="AF351" s="22">
        <v>0</v>
      </c>
      <c r="AG351" s="20">
        <v>-1</v>
      </c>
      <c r="AH351" s="20">
        <f>+VLOOKUP(K351,Seguimiento!$A:$J,6,FALSE)</f>
        <v>0.91</v>
      </c>
      <c r="AI351" s="23">
        <v>0</v>
      </c>
      <c r="AJ351" s="23">
        <v>0</v>
      </c>
      <c r="AK351" s="23">
        <v>0</v>
      </c>
      <c r="AL351" s="20">
        <f>+VLOOKUP(K351,Seguimiento!$A:$J,7,FALSE)</f>
        <v>0</v>
      </c>
      <c r="AM351" s="20">
        <f t="shared" si="5"/>
        <v>0.40444444400000001</v>
      </c>
      <c r="AN351" s="22">
        <v>4.0484395683486123E-4</v>
      </c>
      <c r="AO351" s="22">
        <v>0</v>
      </c>
      <c r="AP351" s="22">
        <v>0</v>
      </c>
      <c r="AQ351" s="41">
        <f>+VLOOKUP(K351,Seguimiento!$A:$J,9,FALSE)</f>
        <v>0</v>
      </c>
      <c r="AR351" s="40">
        <f>+VLOOKUP(K351,Seguimiento!$A:$J,10,FALSE)</f>
        <v>3</v>
      </c>
      <c r="AS351" s="20">
        <v>-1</v>
      </c>
      <c r="AT351" s="40">
        <f>+VLOOKUP(K351,Seguimiento!$A:$J,4,FALSE)</f>
        <v>182</v>
      </c>
      <c r="AU351" s="22">
        <v>0</v>
      </c>
      <c r="AV351" s="22">
        <v>0</v>
      </c>
    </row>
    <row r="352" spans="1:48" x14ac:dyDescent="0.2">
      <c r="A352" s="20">
        <v>3</v>
      </c>
      <c r="B352" s="20" t="s">
        <v>637</v>
      </c>
      <c r="C352" s="20">
        <v>3</v>
      </c>
      <c r="D352" s="20" t="s">
        <v>847</v>
      </c>
      <c r="E352" s="20" t="s">
        <v>848</v>
      </c>
      <c r="F352" s="20">
        <v>1</v>
      </c>
      <c r="G352" s="20" t="s">
        <v>886</v>
      </c>
      <c r="H352" s="20" t="s">
        <v>887</v>
      </c>
      <c r="I352" s="20">
        <v>9</v>
      </c>
      <c r="J352" s="20" t="s">
        <v>1961</v>
      </c>
      <c r="K352" s="20" t="s">
        <v>892</v>
      </c>
      <c r="L352" s="20" t="s">
        <v>893</v>
      </c>
      <c r="M352" s="20" t="s">
        <v>44</v>
      </c>
      <c r="N352" s="20">
        <v>-2</v>
      </c>
      <c r="O352" s="20">
        <v>30</v>
      </c>
      <c r="P352" s="20" t="s">
        <v>620</v>
      </c>
      <c r="Q352" s="19">
        <f>+VLOOKUP(K352,Responsables!$A:$C,3,TRUE)</f>
        <v>723</v>
      </c>
      <c r="R352" s="19" t="str">
        <f>+VLOOKUP(K352,Responsables!$A:$C,2,TRUE)</f>
        <v>Secretaría de las Mujeres</v>
      </c>
      <c r="S352" s="20" t="s">
        <v>46</v>
      </c>
      <c r="T352" s="20" t="s">
        <v>47</v>
      </c>
      <c r="U352" s="20">
        <f>+VLOOKUP(K352,Programación!$A:$F,3,FALSE)</f>
        <v>0</v>
      </c>
      <c r="V352" s="20">
        <f>+VLOOKUP(K352,Programación!$A:$F,4,FALSE)</f>
        <v>10</v>
      </c>
      <c r="W352" s="20">
        <f>+VLOOKUP(K352,Programación!$A:$F,5,FALSE)</f>
        <v>10</v>
      </c>
      <c r="X352" s="20">
        <f>+VLOOKUP(K352,Programación!$A:$F,6,FALSE)</f>
        <v>10</v>
      </c>
      <c r="Y352" s="20">
        <v>-1</v>
      </c>
      <c r="Z352" s="20">
        <f>+VLOOKUP(K352,Seguimiento!$A:$C,3,FALSE)</f>
        <v>0</v>
      </c>
      <c r="AA352" s="23">
        <v>0</v>
      </c>
      <c r="AB352" s="22">
        <v>0</v>
      </c>
      <c r="AC352" s="20">
        <v>-1</v>
      </c>
      <c r="AD352" s="20">
        <f>+VLOOKUP(K352,Seguimiento!$A:$J,5,FALSE)</f>
        <v>0</v>
      </c>
      <c r="AE352" s="22">
        <v>0</v>
      </c>
      <c r="AF352" s="22">
        <v>0</v>
      </c>
      <c r="AG352" s="20">
        <v>-1</v>
      </c>
      <c r="AH352" s="20">
        <f>+VLOOKUP(K352,Seguimiento!$A:$J,6,FALSE)</f>
        <v>0</v>
      </c>
      <c r="AI352" s="23">
        <v>0</v>
      </c>
      <c r="AJ352" s="23">
        <v>0</v>
      </c>
      <c r="AK352" s="23">
        <v>0</v>
      </c>
      <c r="AL352" s="20" t="str">
        <f>+VLOOKUP(K352,Seguimiento!$A:$J,7,FALSE)</f>
        <v>El proceso contempla  4 asesorías a cada institución educativa y a la fecha no se han culminado, para poder reportar.  Por el paro nacional al que se sumaron las/os docentes se han tenido que  reprogramar algunas asesorias, retrasando el proceso</v>
      </c>
      <c r="AM352" s="20">
        <f t="shared" si="5"/>
        <v>0</v>
      </c>
      <c r="AN352" s="22">
        <v>4.4579221698125056E-3</v>
      </c>
      <c r="AO352" s="22">
        <v>0</v>
      </c>
      <c r="AP352" s="22">
        <v>0</v>
      </c>
      <c r="AQ352" s="41">
        <f>+VLOOKUP(K352,Seguimiento!$A:$J,9,FALSE)</f>
        <v>0</v>
      </c>
      <c r="AR352" s="40">
        <f>+VLOOKUP(K352,Seguimiento!$A:$J,10,FALSE)</f>
        <v>1</v>
      </c>
      <c r="AS352" s="20">
        <v>-1</v>
      </c>
      <c r="AT352" s="40">
        <f>+VLOOKUP(K352,Seguimiento!$A:$J,4,FALSE)</f>
        <v>0</v>
      </c>
      <c r="AU352" s="22">
        <v>0</v>
      </c>
      <c r="AV352" s="22">
        <v>0</v>
      </c>
    </row>
    <row r="353" spans="1:48" x14ac:dyDescent="0.2">
      <c r="A353" s="20">
        <v>3</v>
      </c>
      <c r="B353" s="20" t="s">
        <v>637</v>
      </c>
      <c r="C353" s="20">
        <v>3</v>
      </c>
      <c r="D353" s="20" t="s">
        <v>847</v>
      </c>
      <c r="E353" s="20" t="s">
        <v>848</v>
      </c>
      <c r="F353" s="20">
        <v>4</v>
      </c>
      <c r="G353" s="20" t="s">
        <v>867</v>
      </c>
      <c r="H353" s="20" t="s">
        <v>868</v>
      </c>
      <c r="I353" s="20">
        <v>4</v>
      </c>
      <c r="J353" s="20" t="s">
        <v>1961</v>
      </c>
      <c r="K353" s="20" t="s">
        <v>873</v>
      </c>
      <c r="L353" s="20" t="s">
        <v>874</v>
      </c>
      <c r="M353" s="20" t="s">
        <v>50</v>
      </c>
      <c r="N353" s="20">
        <v>-1</v>
      </c>
      <c r="O353" s="20">
        <v>100</v>
      </c>
      <c r="P353" s="20" t="s">
        <v>620</v>
      </c>
      <c r="Q353" s="19">
        <f>+VLOOKUP(K353,Responsables!$A:$C,3,TRUE)</f>
        <v>723</v>
      </c>
      <c r="R353" s="19" t="str">
        <f>+VLOOKUP(K353,Responsables!$A:$C,2,TRUE)</f>
        <v>Secretaría de las Mujeres</v>
      </c>
      <c r="S353" s="20" t="s">
        <v>46</v>
      </c>
      <c r="T353" s="20" t="s">
        <v>47</v>
      </c>
      <c r="U353" s="20">
        <f>+VLOOKUP(K353,Programación!$A:$F,3,FALSE)</f>
        <v>0</v>
      </c>
      <c r="V353" s="20">
        <f>+VLOOKUP(K353,Programación!$A:$F,4,FALSE)</f>
        <v>35</v>
      </c>
      <c r="W353" s="20">
        <f>+VLOOKUP(K353,Programación!$A:$F,5,FALSE)</f>
        <v>35</v>
      </c>
      <c r="X353" s="20">
        <f>+VLOOKUP(K353,Programación!$A:$F,6,FALSE)</f>
        <v>30</v>
      </c>
      <c r="Y353" s="20">
        <v>-1</v>
      </c>
      <c r="Z353" s="20">
        <f>+VLOOKUP(K353,Seguimiento!$A:$C,3,FALSE)</f>
        <v>0</v>
      </c>
      <c r="AA353" s="23">
        <v>0</v>
      </c>
      <c r="AB353" s="22">
        <v>0</v>
      </c>
      <c r="AC353" s="20">
        <v>-1</v>
      </c>
      <c r="AD353" s="20">
        <f>+VLOOKUP(K353,Seguimiento!$A:$J,5,FALSE)</f>
        <v>0</v>
      </c>
      <c r="AE353" s="22">
        <v>0</v>
      </c>
      <c r="AF353" s="22">
        <v>0</v>
      </c>
      <c r="AG353" s="20">
        <v>-1</v>
      </c>
      <c r="AH353" s="20">
        <f>+VLOOKUP(K353,Seguimiento!$A:$J,6,FALSE)</f>
        <v>0</v>
      </c>
      <c r="AI353" s="23">
        <v>0</v>
      </c>
      <c r="AJ353" s="23">
        <v>0</v>
      </c>
      <c r="AK353" s="23">
        <v>0</v>
      </c>
      <c r="AL353" s="20" t="str">
        <f>+VLOOKUP(K353,Seguimiento!$A:$J,7,FALSE)</f>
        <v>El proceso se publica en en el mes de  julio 2021</v>
      </c>
      <c r="AM353" s="20">
        <f t="shared" si="5"/>
        <v>0</v>
      </c>
      <c r="AN353" s="22">
        <v>5.1938653748308614E-3</v>
      </c>
      <c r="AO353" s="22">
        <v>0</v>
      </c>
      <c r="AP353" s="22">
        <v>0</v>
      </c>
      <c r="AQ353" s="41">
        <f>+VLOOKUP(K353,Seguimiento!$A:$J,9,FALSE)</f>
        <v>0</v>
      </c>
      <c r="AR353" s="40">
        <f>+VLOOKUP(K353,Seguimiento!$A:$J,10,FALSE)</f>
        <v>1</v>
      </c>
      <c r="AS353" s="20">
        <v>-1</v>
      </c>
      <c r="AT353" s="40">
        <f>+VLOOKUP(K353,Seguimiento!$A:$J,4,FALSE)</f>
        <v>0</v>
      </c>
      <c r="AU353" s="22">
        <v>0</v>
      </c>
      <c r="AV353" s="22">
        <v>0</v>
      </c>
    </row>
    <row r="354" spans="1:48" x14ac:dyDescent="0.2">
      <c r="A354" s="20">
        <v>3</v>
      </c>
      <c r="B354" s="20" t="s">
        <v>637</v>
      </c>
      <c r="C354" s="20">
        <v>3</v>
      </c>
      <c r="D354" s="20" t="s">
        <v>847</v>
      </c>
      <c r="E354" s="20" t="s">
        <v>848</v>
      </c>
      <c r="F354" s="20">
        <v>1</v>
      </c>
      <c r="G354" s="20" t="s">
        <v>886</v>
      </c>
      <c r="H354" s="20" t="s">
        <v>887</v>
      </c>
      <c r="I354" s="20">
        <v>5</v>
      </c>
      <c r="J354" s="20" t="s">
        <v>1961</v>
      </c>
      <c r="K354" s="20" t="s">
        <v>907</v>
      </c>
      <c r="L354" s="20" t="s">
        <v>908</v>
      </c>
      <c r="M354" s="20" t="s">
        <v>44</v>
      </c>
      <c r="N354" s="20">
        <v>-1</v>
      </c>
      <c r="O354" s="20">
        <v>40</v>
      </c>
      <c r="P354" s="20" t="s">
        <v>620</v>
      </c>
      <c r="Q354" s="19">
        <f>+VLOOKUP(K354,Responsables!$A:$C,3,TRUE)</f>
        <v>723</v>
      </c>
      <c r="R354" s="19" t="str">
        <f>+VLOOKUP(K354,Responsables!$A:$C,2,TRUE)</f>
        <v>Secretaría de las Mujeres</v>
      </c>
      <c r="S354" s="20" t="s">
        <v>46</v>
      </c>
      <c r="T354" s="20" t="s">
        <v>47</v>
      </c>
      <c r="U354" s="20">
        <f>+VLOOKUP(K354,Programación!$A:$F,3,FALSE)</f>
        <v>0</v>
      </c>
      <c r="V354" s="20">
        <f>+VLOOKUP(K354,Programación!$A:$F,4,FALSE)</f>
        <v>15</v>
      </c>
      <c r="W354" s="20">
        <f>+VLOOKUP(K354,Programación!$A:$F,5,FALSE)</f>
        <v>15</v>
      </c>
      <c r="X354" s="20">
        <f>+VLOOKUP(K354,Programación!$A:$F,6,FALSE)</f>
        <v>10</v>
      </c>
      <c r="Y354" s="20">
        <v>-1</v>
      </c>
      <c r="Z354" s="20">
        <f>+VLOOKUP(K354,Seguimiento!$A:$C,3,FALSE)</f>
        <v>0</v>
      </c>
      <c r="AA354" s="23">
        <v>0</v>
      </c>
      <c r="AB354" s="22">
        <v>0</v>
      </c>
      <c r="AC354" s="20">
        <v>-1</v>
      </c>
      <c r="AD354" s="20">
        <f>+VLOOKUP(K354,Seguimiento!$A:$J,5,FALSE)</f>
        <v>0</v>
      </c>
      <c r="AE354" s="22">
        <v>0</v>
      </c>
      <c r="AF354" s="22">
        <v>0</v>
      </c>
      <c r="AG354" s="20">
        <v>-1</v>
      </c>
      <c r="AH354" s="20">
        <f>+VLOOKUP(K354,Seguimiento!$A:$J,6,FALSE)</f>
        <v>0</v>
      </c>
      <c r="AI354" s="23">
        <v>0</v>
      </c>
      <c r="AJ354" s="23">
        <v>0</v>
      </c>
      <c r="AK354" s="23">
        <v>0</v>
      </c>
      <c r="AL354" s="20" t="str">
        <f>+VLOOKUP(K354,Seguimiento!$A:$J,7,FALSE)</f>
        <v>El proceso contempla  4 asseorías a cada institución educativa y a la fecha no se han culminado, para poder reportar.  Por el paro nacional al que se sumaron las/os docentes se han tenido que  reprogramar algunas asesorias, retrasando el proceso</v>
      </c>
      <c r="AM354" s="20">
        <f t="shared" si="5"/>
        <v>0</v>
      </c>
      <c r="AN354" s="22">
        <v>4.055390765057283E-4</v>
      </c>
      <c r="AO354" s="22">
        <v>0</v>
      </c>
      <c r="AP354" s="22">
        <v>0</v>
      </c>
      <c r="AQ354" s="41">
        <f>+VLOOKUP(K354,Seguimiento!$A:$J,9,FALSE)</f>
        <v>0</v>
      </c>
      <c r="AR354" s="40">
        <f>+VLOOKUP(K354,Seguimiento!$A:$J,10,FALSE)</f>
        <v>1</v>
      </c>
      <c r="AS354" s="20">
        <v>-1</v>
      </c>
      <c r="AT354" s="40">
        <f>+VLOOKUP(K354,Seguimiento!$A:$J,4,FALSE)</f>
        <v>0</v>
      </c>
      <c r="AU354" s="22">
        <v>0</v>
      </c>
      <c r="AV354" s="22">
        <v>0</v>
      </c>
    </row>
    <row r="355" spans="1:48" x14ac:dyDescent="0.2">
      <c r="A355" s="20">
        <v>3</v>
      </c>
      <c r="B355" s="20" t="s">
        <v>637</v>
      </c>
      <c r="C355" s="20">
        <v>3</v>
      </c>
      <c r="D355" s="20" t="s">
        <v>847</v>
      </c>
      <c r="E355" s="20" t="s">
        <v>848</v>
      </c>
      <c r="F355" s="20">
        <v>4</v>
      </c>
      <c r="G355" s="20" t="s">
        <v>867</v>
      </c>
      <c r="H355" s="20" t="s">
        <v>868</v>
      </c>
      <c r="I355" s="20">
        <v>5</v>
      </c>
      <c r="J355" s="20" t="s">
        <v>1961</v>
      </c>
      <c r="K355" s="20" t="s">
        <v>875</v>
      </c>
      <c r="L355" s="20" t="s">
        <v>876</v>
      </c>
      <c r="M355" s="20" t="s">
        <v>44</v>
      </c>
      <c r="N355" s="20">
        <v>-1</v>
      </c>
      <c r="O355" s="20">
        <v>1</v>
      </c>
      <c r="P355" s="20" t="s">
        <v>620</v>
      </c>
      <c r="Q355" s="19">
        <f>+VLOOKUP(K355,Responsables!$A:$C,3,TRUE)</f>
        <v>723</v>
      </c>
      <c r="R355" s="19" t="str">
        <f>+VLOOKUP(K355,Responsables!$A:$C,2,TRUE)</f>
        <v>Secretaría de las Mujeres</v>
      </c>
      <c r="S355" s="20" t="s">
        <v>46</v>
      </c>
      <c r="T355" s="20" t="s">
        <v>47</v>
      </c>
      <c r="U355" s="20">
        <f>+VLOOKUP(K355,Programación!$A:$F,3,FALSE)</f>
        <v>-1</v>
      </c>
      <c r="V355" s="20">
        <f>+VLOOKUP(K355,Programación!$A:$F,4,FALSE)</f>
        <v>-1</v>
      </c>
      <c r="W355" s="20">
        <f>+VLOOKUP(K355,Programación!$A:$F,5,FALSE)</f>
        <v>-1</v>
      </c>
      <c r="X355" s="20">
        <f>+VLOOKUP(K355,Programación!$A:$F,6,FALSE)</f>
        <v>1</v>
      </c>
      <c r="Y355" s="20">
        <v>-1</v>
      </c>
      <c r="Z355" s="20">
        <v>-1</v>
      </c>
      <c r="AA355" s="23">
        <v>0</v>
      </c>
      <c r="AB355" s="22">
        <v>0</v>
      </c>
      <c r="AC355" s="20">
        <v>-1</v>
      </c>
      <c r="AD355" s="20">
        <f>+VLOOKUP(K355,Seguimiento!$A:$J,5,FALSE)</f>
        <v>0</v>
      </c>
      <c r="AE355" s="22">
        <v>0</v>
      </c>
      <c r="AF355" s="22">
        <v>0</v>
      </c>
      <c r="AG355" s="20">
        <v>-1</v>
      </c>
      <c r="AH355" s="20">
        <v>-1</v>
      </c>
      <c r="AI355" s="23">
        <v>0</v>
      </c>
      <c r="AJ355" s="23">
        <v>0</v>
      </c>
      <c r="AK355" s="23">
        <v>0</v>
      </c>
      <c r="AL355" s="20">
        <f>+VLOOKUP(K355,Seguimiento!$A:$J,7,FALSE)</f>
        <v>0</v>
      </c>
      <c r="AM355" s="20">
        <f t="shared" si="5"/>
        <v>0</v>
      </c>
      <c r="AN355" s="22">
        <v>5.1755727519133092E-3</v>
      </c>
      <c r="AO355" s="22">
        <v>0</v>
      </c>
      <c r="AP355" s="22">
        <v>0</v>
      </c>
      <c r="AQ355" s="41">
        <f>+VLOOKUP(K355,Seguimiento!$A:$J,9,FALSE)</f>
        <v>0</v>
      </c>
      <c r="AR355" s="40">
        <f>+VLOOKUP(K355,Seguimiento!$A:$J,10,FALSE)</f>
        <v>0</v>
      </c>
      <c r="AS355" s="20">
        <v>-1</v>
      </c>
      <c r="AT355" s="40">
        <f>+VLOOKUP(K355,Seguimiento!$A:$J,4,FALSE)</f>
        <v>-1</v>
      </c>
      <c r="AU355" s="22">
        <v>0</v>
      </c>
      <c r="AV355" s="22">
        <v>0</v>
      </c>
    </row>
    <row r="356" spans="1:48" x14ac:dyDescent="0.2">
      <c r="A356" s="20">
        <v>3</v>
      </c>
      <c r="B356" s="20" t="s">
        <v>637</v>
      </c>
      <c r="C356" s="20">
        <v>3</v>
      </c>
      <c r="D356" s="20" t="s">
        <v>847</v>
      </c>
      <c r="E356" s="20" t="s">
        <v>848</v>
      </c>
      <c r="F356" s="20">
        <v>3</v>
      </c>
      <c r="G356" s="20" t="s">
        <v>853</v>
      </c>
      <c r="H356" s="20" t="s">
        <v>854</v>
      </c>
      <c r="I356" s="20">
        <v>3</v>
      </c>
      <c r="J356" s="20" t="s">
        <v>1961</v>
      </c>
      <c r="K356" s="20" t="s">
        <v>855</v>
      </c>
      <c r="L356" s="20" t="s">
        <v>856</v>
      </c>
      <c r="M356" s="20" t="s">
        <v>44</v>
      </c>
      <c r="N356" s="20">
        <v>5545</v>
      </c>
      <c r="O356" s="20">
        <v>22800</v>
      </c>
      <c r="P356" s="20" t="s">
        <v>620</v>
      </c>
      <c r="Q356" s="19">
        <f>+VLOOKUP(K356,Responsables!$A:$C,3,TRUE)</f>
        <v>723</v>
      </c>
      <c r="R356" s="19" t="str">
        <f>+VLOOKUP(K356,Responsables!$A:$C,2,TRUE)</f>
        <v>Secretaría de las Mujeres</v>
      </c>
      <c r="S356" s="20" t="s">
        <v>46</v>
      </c>
      <c r="T356" s="20" t="s">
        <v>47</v>
      </c>
      <c r="U356" s="20">
        <f>+VLOOKUP(K356,Programación!$A:$F,3,FALSE)</f>
        <v>6000</v>
      </c>
      <c r="V356" s="20">
        <f>+VLOOKUP(K356,Programación!$A:$F,4,FALSE)</f>
        <v>4800</v>
      </c>
      <c r="W356" s="20">
        <f>+VLOOKUP(K356,Programación!$A:$F,5,FALSE)</f>
        <v>6560</v>
      </c>
      <c r="X356" s="20">
        <f>+VLOOKUP(K356,Programación!$A:$F,6,FALSE)</f>
        <v>6559</v>
      </c>
      <c r="Y356" s="20">
        <v>4881</v>
      </c>
      <c r="Z356" s="20">
        <f>+VLOOKUP(K356,Seguimiento!$A:$C,3,FALSE)</f>
        <v>1888</v>
      </c>
      <c r="AA356" s="23">
        <v>0</v>
      </c>
      <c r="AB356" s="22">
        <v>0</v>
      </c>
      <c r="AC356" s="20">
        <v>0.21407894736842101</v>
      </c>
      <c r="AD356" s="20">
        <f>+VLOOKUP(K356,Seguimiento!$A:$J,5,FALSE)</f>
        <v>0.29688596499999997</v>
      </c>
      <c r="AE356" s="22">
        <v>0</v>
      </c>
      <c r="AF356" s="22">
        <v>0</v>
      </c>
      <c r="AG356" s="20">
        <v>0.8135</v>
      </c>
      <c r="AH356" s="20">
        <f>+VLOOKUP(K356,Seguimiento!$A:$J,6,FALSE)</f>
        <v>0.39333333300000001</v>
      </c>
      <c r="AI356" s="23">
        <v>0</v>
      </c>
      <c r="AJ356" s="23">
        <v>0</v>
      </c>
      <c r="AK356" s="23">
        <v>0</v>
      </c>
      <c r="AL356" s="20">
        <f>+VLOOKUP(K356,Seguimiento!$A:$J,7,FALSE)</f>
        <v>0</v>
      </c>
      <c r="AM356" s="20">
        <f t="shared" si="5"/>
        <v>0.29688596499999997</v>
      </c>
      <c r="AN356" s="22">
        <v>5.592868132217009E-4</v>
      </c>
      <c r="AO356" s="22">
        <v>0</v>
      </c>
      <c r="AP356" s="22">
        <v>0</v>
      </c>
      <c r="AQ356" s="41">
        <f>+VLOOKUP(K356,Seguimiento!$A:$J,9,FALSE)</f>
        <v>1.4433499999999999E-4</v>
      </c>
      <c r="AR356" s="40">
        <f>+VLOOKUP(K356,Seguimiento!$A:$J,10,FALSE)</f>
        <v>2</v>
      </c>
      <c r="AS356" s="20">
        <v>4881</v>
      </c>
      <c r="AT356" s="40">
        <f>+VLOOKUP(K356,Seguimiento!$A:$J,4,FALSE)</f>
        <v>6769</v>
      </c>
      <c r="AU356" s="22">
        <v>0</v>
      </c>
      <c r="AV356" s="22">
        <v>0</v>
      </c>
    </row>
    <row r="357" spans="1:48" x14ac:dyDescent="0.2">
      <c r="A357" s="20">
        <v>3</v>
      </c>
      <c r="B357" s="20" t="s">
        <v>637</v>
      </c>
      <c r="C357" s="20">
        <v>3</v>
      </c>
      <c r="D357" s="20" t="s">
        <v>847</v>
      </c>
      <c r="E357" s="20" t="s">
        <v>848</v>
      </c>
      <c r="F357" s="20">
        <v>4</v>
      </c>
      <c r="G357" s="20" t="s">
        <v>867</v>
      </c>
      <c r="H357" s="20" t="s">
        <v>868</v>
      </c>
      <c r="I357" s="20">
        <v>6</v>
      </c>
      <c r="J357" s="20" t="s">
        <v>1961</v>
      </c>
      <c r="K357" s="20" t="s">
        <v>883</v>
      </c>
      <c r="L357" s="20" t="s">
        <v>884</v>
      </c>
      <c r="M357" s="20" t="s">
        <v>44</v>
      </c>
      <c r="N357" s="20">
        <v>-1</v>
      </c>
      <c r="O357" s="20">
        <v>8700</v>
      </c>
      <c r="P357" s="20" t="s">
        <v>620</v>
      </c>
      <c r="Q357" s="19">
        <f>+VLOOKUP(K357,Responsables!$A:$C,3,TRUE)</f>
        <v>723</v>
      </c>
      <c r="R357" s="19" t="str">
        <f>+VLOOKUP(K357,Responsables!$A:$C,2,TRUE)</f>
        <v>Secretaría de las Mujeres</v>
      </c>
      <c r="S357" s="20" t="s">
        <v>46</v>
      </c>
      <c r="T357" s="20" t="s">
        <v>47</v>
      </c>
      <c r="U357" s="20">
        <f>+VLOOKUP(K357,Programación!$A:$F,3,FALSE)</f>
        <v>0</v>
      </c>
      <c r="V357" s="20">
        <f>+VLOOKUP(K357,Programación!$A:$F,4,FALSE)</f>
        <v>1500</v>
      </c>
      <c r="W357" s="20">
        <f>+VLOOKUP(K357,Programación!$A:$F,5,FALSE)</f>
        <v>4800</v>
      </c>
      <c r="X357" s="20">
        <f>+VLOOKUP(K357,Programación!$A:$F,6,FALSE)</f>
        <v>2400</v>
      </c>
      <c r="Y357" s="20">
        <v>-1</v>
      </c>
      <c r="Z357" s="20">
        <f>+VLOOKUP(K357,Seguimiento!$A:$C,3,FALSE)</f>
        <v>0</v>
      </c>
      <c r="AA357" s="23">
        <v>0</v>
      </c>
      <c r="AB357" s="22">
        <v>0</v>
      </c>
      <c r="AC357" s="20">
        <v>-1</v>
      </c>
      <c r="AD357" s="20">
        <f>+VLOOKUP(K357,Seguimiento!$A:$J,5,FALSE)</f>
        <v>0</v>
      </c>
      <c r="AE357" s="22">
        <v>0</v>
      </c>
      <c r="AF357" s="22">
        <v>0</v>
      </c>
      <c r="AG357" s="20">
        <v>-1</v>
      </c>
      <c r="AH357" s="20">
        <f>+VLOOKUP(K357,Seguimiento!$A:$J,6,FALSE)</f>
        <v>0</v>
      </c>
      <c r="AI357" s="23">
        <v>0</v>
      </c>
      <c r="AJ357" s="23">
        <v>0</v>
      </c>
      <c r="AK357" s="23">
        <v>0</v>
      </c>
      <c r="AL357" s="20" t="str">
        <f>+VLOOKUP(K357,Seguimiento!$A:$J,7,FALSE)</f>
        <v>El convenio inicia en el mes de julio 2021.</v>
      </c>
      <c r="AM357" s="20">
        <f t="shared" si="5"/>
        <v>0</v>
      </c>
      <c r="AN357" s="22">
        <v>5.3470660917653567E-3</v>
      </c>
      <c r="AO357" s="22">
        <v>0</v>
      </c>
      <c r="AP357" s="22">
        <v>0</v>
      </c>
      <c r="AQ357" s="41">
        <f>+VLOOKUP(K357,Seguimiento!$A:$J,9,FALSE)</f>
        <v>0</v>
      </c>
      <c r="AR357" s="40">
        <f>+VLOOKUP(K357,Seguimiento!$A:$J,10,FALSE)</f>
        <v>1</v>
      </c>
      <c r="AS357" s="20">
        <v>-1</v>
      </c>
      <c r="AT357" s="40">
        <f>+VLOOKUP(K357,Seguimiento!$A:$J,4,FALSE)</f>
        <v>0</v>
      </c>
      <c r="AU357" s="22">
        <v>0</v>
      </c>
      <c r="AV357" s="22">
        <v>0</v>
      </c>
    </row>
    <row r="358" spans="1:48" x14ac:dyDescent="0.2">
      <c r="A358" s="20">
        <v>3</v>
      </c>
      <c r="B358" s="20" t="s">
        <v>637</v>
      </c>
      <c r="C358" s="20">
        <v>3</v>
      </c>
      <c r="D358" s="20" t="s">
        <v>847</v>
      </c>
      <c r="E358" s="20" t="s">
        <v>848</v>
      </c>
      <c r="F358" s="20">
        <v>4</v>
      </c>
      <c r="G358" s="20" t="s">
        <v>867</v>
      </c>
      <c r="H358" s="20" t="s">
        <v>868</v>
      </c>
      <c r="I358" s="20">
        <v>7</v>
      </c>
      <c r="J358" s="20" t="s">
        <v>1961</v>
      </c>
      <c r="K358" s="20" t="s">
        <v>879</v>
      </c>
      <c r="L358" s="20" t="s">
        <v>880</v>
      </c>
      <c r="M358" s="20" t="s">
        <v>50</v>
      </c>
      <c r="N358" s="20">
        <v>-1</v>
      </c>
      <c r="O358" s="20">
        <v>70</v>
      </c>
      <c r="P358" s="20" t="s">
        <v>620</v>
      </c>
      <c r="Q358" s="19">
        <f>+VLOOKUP(K358,Responsables!$A:$C,3,TRUE)</f>
        <v>723</v>
      </c>
      <c r="R358" s="19" t="str">
        <f>+VLOOKUP(K358,Responsables!$A:$C,2,TRUE)</f>
        <v>Secretaría de las Mujeres</v>
      </c>
      <c r="S358" s="20" t="s">
        <v>46</v>
      </c>
      <c r="T358" s="20" t="s">
        <v>47</v>
      </c>
      <c r="U358" s="20">
        <f>+VLOOKUP(K358,Programación!$A:$F,3,FALSE)</f>
        <v>0</v>
      </c>
      <c r="V358" s="20">
        <f>+VLOOKUP(K358,Programación!$A:$F,4,FALSE)</f>
        <v>10</v>
      </c>
      <c r="W358" s="20">
        <f>+VLOOKUP(K358,Programación!$A:$F,5,FALSE)</f>
        <v>40</v>
      </c>
      <c r="X358" s="20">
        <f>+VLOOKUP(K358,Programación!$A:$F,6,FALSE)</f>
        <v>20</v>
      </c>
      <c r="Y358" s="20">
        <v>-1</v>
      </c>
      <c r="Z358" s="20">
        <f>+VLOOKUP(K358,Seguimiento!$A:$C,3,FALSE)</f>
        <v>0</v>
      </c>
      <c r="AA358" s="23">
        <v>0</v>
      </c>
      <c r="AB358" s="22">
        <v>0</v>
      </c>
      <c r="AC358" s="20">
        <v>-1</v>
      </c>
      <c r="AD358" s="20">
        <f>+VLOOKUP(K358,Seguimiento!$A:$J,5,FALSE)</f>
        <v>0</v>
      </c>
      <c r="AE358" s="22">
        <v>0</v>
      </c>
      <c r="AF358" s="22">
        <v>0</v>
      </c>
      <c r="AG358" s="20">
        <v>-1</v>
      </c>
      <c r="AH358" s="20">
        <f>+VLOOKUP(K358,Seguimiento!$A:$J,6,FALSE)</f>
        <v>0</v>
      </c>
      <c r="AI358" s="23">
        <v>0</v>
      </c>
      <c r="AJ358" s="23">
        <v>0</v>
      </c>
      <c r="AK358" s="23">
        <v>0</v>
      </c>
      <c r="AL358" s="20" t="str">
        <f>+VLOOKUP(K358,Seguimiento!$A:$J,7,FALSE)</f>
        <v>El convenio inicia en el mes de julio 2021.</v>
      </c>
      <c r="AM358" s="20">
        <f t="shared" si="5"/>
        <v>0</v>
      </c>
      <c r="AN358" s="22">
        <v>5.4568218292706675E-3</v>
      </c>
      <c r="AO358" s="22">
        <v>0</v>
      </c>
      <c r="AP358" s="22">
        <v>0</v>
      </c>
      <c r="AQ358" s="41">
        <f>+VLOOKUP(K358,Seguimiento!$A:$J,9,FALSE)</f>
        <v>0</v>
      </c>
      <c r="AR358" s="40">
        <f>+VLOOKUP(K358,Seguimiento!$A:$J,10,FALSE)</f>
        <v>1</v>
      </c>
      <c r="AS358" s="20">
        <v>-1</v>
      </c>
      <c r="AT358" s="40">
        <f>+VLOOKUP(K358,Seguimiento!$A:$J,4,FALSE)</f>
        <v>0</v>
      </c>
      <c r="AU358" s="22">
        <v>0</v>
      </c>
      <c r="AV358" s="22">
        <v>0</v>
      </c>
    </row>
    <row r="359" spans="1:48" x14ac:dyDescent="0.2">
      <c r="A359" s="20">
        <v>3</v>
      </c>
      <c r="B359" s="20" t="s">
        <v>637</v>
      </c>
      <c r="C359" s="20">
        <v>3</v>
      </c>
      <c r="D359" s="20" t="s">
        <v>847</v>
      </c>
      <c r="E359" s="20" t="s">
        <v>848</v>
      </c>
      <c r="F359" s="20">
        <v>2</v>
      </c>
      <c r="G359" s="20" t="s">
        <v>849</v>
      </c>
      <c r="H359" s="20" t="s">
        <v>850</v>
      </c>
      <c r="I359" s="20">
        <v>2</v>
      </c>
      <c r="J359" s="20" t="s">
        <v>1961</v>
      </c>
      <c r="K359" s="20" t="s">
        <v>851</v>
      </c>
      <c r="L359" s="20" t="s">
        <v>852</v>
      </c>
      <c r="M359" s="20" t="s">
        <v>44</v>
      </c>
      <c r="N359" s="20">
        <v>21</v>
      </c>
      <c r="O359" s="20">
        <v>100</v>
      </c>
      <c r="P359" s="20" t="s">
        <v>620</v>
      </c>
      <c r="Q359" s="19">
        <f>+VLOOKUP(K359,Responsables!$A:$C,3,TRUE)</f>
        <v>723</v>
      </c>
      <c r="R359" s="19" t="str">
        <f>+VLOOKUP(K359,Responsables!$A:$C,2,TRUE)</f>
        <v>Secretaría de las Mujeres</v>
      </c>
      <c r="S359" s="20" t="s">
        <v>46</v>
      </c>
      <c r="T359" s="20" t="s">
        <v>47</v>
      </c>
      <c r="U359" s="20">
        <f>+VLOOKUP(K359,Programación!$A:$F,3,FALSE)</f>
        <v>25</v>
      </c>
      <c r="V359" s="20">
        <f>+VLOOKUP(K359,Programación!$A:$F,4,FALSE)</f>
        <v>33</v>
      </c>
      <c r="W359" s="20">
        <f>+VLOOKUP(K359,Programación!$A:$F,5,FALSE)</f>
        <v>27</v>
      </c>
      <c r="X359" s="20">
        <f>+VLOOKUP(K359,Programación!$A:$F,6,FALSE)</f>
        <v>15</v>
      </c>
      <c r="Y359" s="20">
        <v>25</v>
      </c>
      <c r="Z359" s="20">
        <f>+VLOOKUP(K359,Seguimiento!$A:$C,3,FALSE)</f>
        <v>33</v>
      </c>
      <c r="AA359" s="23">
        <v>0</v>
      </c>
      <c r="AB359" s="22">
        <v>0</v>
      </c>
      <c r="AC359" s="20">
        <v>0.25</v>
      </c>
      <c r="AD359" s="20">
        <f>+VLOOKUP(K359,Seguimiento!$A:$J,5,FALSE)</f>
        <v>0.57999999999999996</v>
      </c>
      <c r="AE359" s="22">
        <v>0</v>
      </c>
      <c r="AF359" s="22">
        <v>0</v>
      </c>
      <c r="AG359" s="20">
        <v>1</v>
      </c>
      <c r="AH359" s="20">
        <f>+VLOOKUP(K359,Seguimiento!$A:$J,6,FALSE)</f>
        <v>1</v>
      </c>
      <c r="AI359" s="23">
        <v>0</v>
      </c>
      <c r="AJ359" s="23">
        <v>0</v>
      </c>
      <c r="AK359" s="23">
        <v>0</v>
      </c>
      <c r="AL359" s="20">
        <f>+VLOOKUP(K359,Seguimiento!$A:$J,7,FALSE)</f>
        <v>0</v>
      </c>
      <c r="AM359" s="20">
        <f t="shared" si="5"/>
        <v>0.57999999999999996</v>
      </c>
      <c r="AN359" s="22">
        <v>4.318551252598861E-4</v>
      </c>
      <c r="AO359" s="22">
        <v>0</v>
      </c>
      <c r="AP359" s="22">
        <v>0</v>
      </c>
      <c r="AQ359" s="41">
        <f>+VLOOKUP(K359,Seguimiento!$A:$J,9,FALSE)</f>
        <v>1.07964E-4</v>
      </c>
      <c r="AR359" s="40">
        <f>+VLOOKUP(K359,Seguimiento!$A:$J,10,FALSE)</f>
        <v>3</v>
      </c>
      <c r="AS359" s="20">
        <v>25</v>
      </c>
      <c r="AT359" s="40">
        <f>+VLOOKUP(K359,Seguimiento!$A:$J,4,FALSE)</f>
        <v>58</v>
      </c>
      <c r="AU359" s="22">
        <v>0</v>
      </c>
      <c r="AV359" s="22">
        <v>0</v>
      </c>
    </row>
    <row r="360" spans="1:48" x14ac:dyDescent="0.2">
      <c r="A360" s="20">
        <v>3</v>
      </c>
      <c r="B360" s="20" t="s">
        <v>637</v>
      </c>
      <c r="C360" s="20">
        <v>3</v>
      </c>
      <c r="D360" s="20" t="s">
        <v>847</v>
      </c>
      <c r="E360" s="20" t="s">
        <v>848</v>
      </c>
      <c r="F360" s="20">
        <v>1</v>
      </c>
      <c r="G360" s="20" t="s">
        <v>886</v>
      </c>
      <c r="H360" s="20" t="s">
        <v>887</v>
      </c>
      <c r="I360" s="20">
        <v>2</v>
      </c>
      <c r="J360" s="20" t="s">
        <v>1961</v>
      </c>
      <c r="K360" s="20" t="s">
        <v>901</v>
      </c>
      <c r="L360" s="20" t="s">
        <v>902</v>
      </c>
      <c r="M360" s="20" t="s">
        <v>44</v>
      </c>
      <c r="N360" s="20">
        <v>-1</v>
      </c>
      <c r="O360" s="20">
        <v>100</v>
      </c>
      <c r="P360" s="20" t="s">
        <v>620</v>
      </c>
      <c r="Q360" s="19">
        <f>+VLOOKUP(K360,Responsables!$A:$C,3,TRUE)</f>
        <v>723</v>
      </c>
      <c r="R360" s="19" t="str">
        <f>+VLOOKUP(K360,Responsables!$A:$C,2,TRUE)</f>
        <v>Secretaría de las Mujeres</v>
      </c>
      <c r="S360" s="20" t="s">
        <v>70</v>
      </c>
      <c r="T360" s="20" t="s">
        <v>47</v>
      </c>
      <c r="U360" s="20">
        <f>+VLOOKUP(K360,Programación!$A:$F,3,FALSE)</f>
        <v>100</v>
      </c>
      <c r="V360" s="20">
        <f>+VLOOKUP(K360,Programación!$A:$F,4,FALSE)</f>
        <v>100</v>
      </c>
      <c r="W360" s="20">
        <f>+VLOOKUP(K360,Programación!$A:$F,5,FALSE)</f>
        <v>100</v>
      </c>
      <c r="X360" s="20">
        <f>+VLOOKUP(K360,Programación!$A:$F,6,FALSE)</f>
        <v>100</v>
      </c>
      <c r="Y360" s="20">
        <v>118</v>
      </c>
      <c r="Z360" s="20">
        <f>+VLOOKUP(K360,Seguimiento!$A:$C,3,FALSE)</f>
        <v>40</v>
      </c>
      <c r="AA360" s="23">
        <v>0</v>
      </c>
      <c r="AB360" s="22">
        <v>0</v>
      </c>
      <c r="AC360" s="20">
        <v>0.29499999999999998</v>
      </c>
      <c r="AD360" s="20">
        <f>+VLOOKUP(K360,Seguimiento!$A:$J,5,FALSE)</f>
        <v>0.34499999999999997</v>
      </c>
      <c r="AE360" s="22">
        <v>0</v>
      </c>
      <c r="AF360" s="22">
        <v>0</v>
      </c>
      <c r="AG360" s="20">
        <v>1.18</v>
      </c>
      <c r="AH360" s="20">
        <f>+VLOOKUP(K360,Seguimiento!$A:$J,6,FALSE)</f>
        <v>0.2</v>
      </c>
      <c r="AI360" s="23">
        <v>0</v>
      </c>
      <c r="AJ360" s="23">
        <v>0</v>
      </c>
      <c r="AK360" s="23">
        <v>0</v>
      </c>
      <c r="AL360" s="20" t="str">
        <f>+VLOOKUP(K360,Seguimiento!$A:$J,7,FALSE)</f>
        <v>Se reportan 35 activaciones por la salud y los derechos sexuales y reproductivos realizadas en las distintas comunas y corregimientos (acciones de movilización social). Adicionalmente, en el mes de junio se dio inicio a cinco (5) estrategias de formación y sensibilización dirigidas a personal de Unidades hospitalarias, EAPB´s e IPS: 1. Diplomado en derechos sexuales y reproductivos; 2. Curso de Aspectos Legales del derecho a la IVE; 3. Curso de atención integral a la IVE. 4. Curso sobre Causa Justa por el derecho a la IVE, y 5. Curso de Atención Integral a la IVE (asistencia técnica)</v>
      </c>
      <c r="AM360" s="20">
        <f t="shared" si="5"/>
        <v>0.34499999999999997</v>
      </c>
      <c r="AN360" s="22">
        <v>5.1233985184743417E-4</v>
      </c>
      <c r="AO360" s="22">
        <v>0</v>
      </c>
      <c r="AP360" s="22">
        <v>0</v>
      </c>
      <c r="AQ360" s="41">
        <f>+VLOOKUP(K360,Seguimiento!$A:$J,9,FALSE)</f>
        <v>1.5113999999999999E-4</v>
      </c>
      <c r="AR360" s="40">
        <f>+VLOOKUP(K360,Seguimiento!$A:$J,10,FALSE)</f>
        <v>3</v>
      </c>
      <c r="AS360" s="20">
        <v>118</v>
      </c>
      <c r="AT360" s="40">
        <f>+VLOOKUP(K360,Seguimiento!$A:$J,4,FALSE)</f>
        <v>40</v>
      </c>
      <c r="AU360" s="22">
        <v>0</v>
      </c>
      <c r="AV360" s="22">
        <v>0</v>
      </c>
    </row>
    <row r="361" spans="1:48" x14ac:dyDescent="0.2">
      <c r="A361" s="20">
        <v>3</v>
      </c>
      <c r="B361" s="20" t="s">
        <v>637</v>
      </c>
      <c r="C361" s="20">
        <v>3</v>
      </c>
      <c r="D361" s="20" t="s">
        <v>847</v>
      </c>
      <c r="E361" s="20" t="s">
        <v>848</v>
      </c>
      <c r="F361" s="20"/>
      <c r="G361" s="20"/>
      <c r="H361" s="20"/>
      <c r="I361" s="20">
        <v>1</v>
      </c>
      <c r="J361" s="20" t="s">
        <v>1960</v>
      </c>
      <c r="K361" s="20" t="s">
        <v>886</v>
      </c>
      <c r="L361" s="20" t="s">
        <v>894</v>
      </c>
      <c r="M361" s="20" t="s">
        <v>895</v>
      </c>
      <c r="N361" s="20">
        <v>0.28000000000000003</v>
      </c>
      <c r="O361" s="20">
        <v>0.24</v>
      </c>
      <c r="P361" s="20" t="s">
        <v>620</v>
      </c>
      <c r="Q361" s="19">
        <f>+VLOOKUP(K361,Responsables!$A:$C,3,TRUE)</f>
        <v>723</v>
      </c>
      <c r="R361" s="19" t="str">
        <f>+VLOOKUP(K361,Responsables!$A:$C,2,TRUE)</f>
        <v>Secretaría de las Mujeres</v>
      </c>
      <c r="S361" s="20" t="s">
        <v>51</v>
      </c>
      <c r="T361" s="20" t="s">
        <v>356</v>
      </c>
      <c r="U361" s="20">
        <f>+VLOOKUP(K361,Programación!$A:$F,3,FALSE)</f>
        <v>0.27</v>
      </c>
      <c r="V361" s="20">
        <f>+VLOOKUP(K361,Programación!$A:$F,4,FALSE)</f>
        <v>0.26</v>
      </c>
      <c r="W361" s="20">
        <f>+VLOOKUP(K361,Programación!$A:$F,5,FALSE)</f>
        <v>0.25</v>
      </c>
      <c r="X361" s="20">
        <f>+VLOOKUP(K361,Programación!$A:$F,6,FALSE)</f>
        <v>0.24</v>
      </c>
      <c r="Y361" s="20">
        <v>-2</v>
      </c>
      <c r="Z361" s="20">
        <v>-2</v>
      </c>
      <c r="AA361" s="23">
        <v>0</v>
      </c>
      <c r="AB361" s="22">
        <v>0</v>
      </c>
      <c r="AC361" s="20">
        <v>0</v>
      </c>
      <c r="AD361" s="20">
        <v>-2</v>
      </c>
      <c r="AE361" s="24">
        <v>0</v>
      </c>
      <c r="AF361" s="22">
        <v>0</v>
      </c>
      <c r="AG361" s="20">
        <v>-2</v>
      </c>
      <c r="AH361" s="20">
        <v>-2</v>
      </c>
      <c r="AI361" s="23">
        <v>0</v>
      </c>
      <c r="AJ361" s="23">
        <v>0</v>
      </c>
      <c r="AK361" s="23">
        <v>0</v>
      </c>
      <c r="AL361" s="20" t="str">
        <f>+VLOOKUP(K361,Seguimiento!$A:$J,7,FALSE)</f>
        <v>El reporte de este indicador es anual (corte a 31 de diciembre)</v>
      </c>
      <c r="AM361" s="20">
        <f t="shared" si="5"/>
        <v>-2</v>
      </c>
      <c r="AN361" s="22">
        <v>0</v>
      </c>
      <c r="AO361" s="22">
        <v>0</v>
      </c>
      <c r="AP361" s="22">
        <v>0</v>
      </c>
      <c r="AQ361" s="41">
        <f>+VLOOKUP(K361,Seguimiento!$A:$J,9,FALSE)</f>
        <v>0</v>
      </c>
      <c r="AR361" s="40">
        <f>+VLOOKUP(K361,Seguimiento!$A:$J,10,FALSE)</f>
        <v>3</v>
      </c>
      <c r="AS361" s="20">
        <v>-2</v>
      </c>
      <c r="AT361" s="40">
        <f>+VLOOKUP(K361,Seguimiento!$A:$J,4,FALSE)</f>
        <v>-2</v>
      </c>
      <c r="AU361" s="22">
        <v>0</v>
      </c>
      <c r="AV361" s="22">
        <v>0</v>
      </c>
    </row>
    <row r="362" spans="1:48" x14ac:dyDescent="0.2">
      <c r="A362" s="20">
        <v>3</v>
      </c>
      <c r="B362" s="20" t="s">
        <v>637</v>
      </c>
      <c r="C362" s="20">
        <v>3</v>
      </c>
      <c r="D362" s="20" t="s">
        <v>847</v>
      </c>
      <c r="E362" s="20" t="s">
        <v>848</v>
      </c>
      <c r="F362" s="20"/>
      <c r="G362" s="20"/>
      <c r="H362" s="20"/>
      <c r="I362" s="20">
        <v>2</v>
      </c>
      <c r="J362" s="20" t="s">
        <v>1960</v>
      </c>
      <c r="K362" s="20" t="s">
        <v>849</v>
      </c>
      <c r="L362" s="20" t="s">
        <v>885</v>
      </c>
      <c r="M362" s="20" t="s">
        <v>44</v>
      </c>
      <c r="N362" s="20">
        <v>0.39100000000000001</v>
      </c>
      <c r="O362" s="20">
        <v>0.42</v>
      </c>
      <c r="P362" s="20" t="s">
        <v>817</v>
      </c>
      <c r="Q362" s="19">
        <f>+VLOOKUP(K362,Responsables!$A:$C,3,TRUE)</f>
        <v>712</v>
      </c>
      <c r="R362" s="19" t="str">
        <f>+VLOOKUP(K362,Responsables!$A:$C,2,TRUE)</f>
        <v>Secretaría de Participación Ciudadana</v>
      </c>
      <c r="S362" s="20" t="s">
        <v>51</v>
      </c>
      <c r="T362" s="20" t="s">
        <v>47</v>
      </c>
      <c r="U362" s="20">
        <f>+VLOOKUP(K362,Programación!$A:$F,3,FALSE)</f>
        <v>0.39100000000000001</v>
      </c>
      <c r="V362" s="20">
        <f>+VLOOKUP(K362,Programación!$A:$F,4,FALSE)</f>
        <v>0.39500000000000002</v>
      </c>
      <c r="W362" s="20">
        <f>+VLOOKUP(K362,Programación!$A:$F,5,FALSE)</f>
        <v>0.39500000000000002</v>
      </c>
      <c r="X362" s="20">
        <f>+VLOOKUP(K362,Programación!$A:$F,6,FALSE)</f>
        <v>0.42</v>
      </c>
      <c r="Y362" s="20">
        <v>0.39100000000000001</v>
      </c>
      <c r="Z362" s="20">
        <f>+VLOOKUP(K362,Seguimiento!$A:$C,3,FALSE)</f>
        <v>0.39100000000000001</v>
      </c>
      <c r="AA362" s="23">
        <v>0</v>
      </c>
      <c r="AB362" s="22">
        <v>0</v>
      </c>
      <c r="AC362" s="20">
        <v>0.93095238095238098</v>
      </c>
      <c r="AD362" s="20">
        <f>+VLOOKUP(K362,Seguimiento!$A:$J,5,FALSE)</f>
        <v>0.930952381</v>
      </c>
      <c r="AE362" s="24">
        <v>0</v>
      </c>
      <c r="AF362" s="22">
        <v>0</v>
      </c>
      <c r="AG362" s="20">
        <v>1</v>
      </c>
      <c r="AH362" s="20">
        <f>+VLOOKUP(K362,Seguimiento!$A:$J,6,FALSE)</f>
        <v>0.98987341799999995</v>
      </c>
      <c r="AI362" s="23">
        <v>0</v>
      </c>
      <c r="AJ362" s="23">
        <v>0</v>
      </c>
      <c r="AK362" s="23">
        <v>0</v>
      </c>
      <c r="AL362" s="20">
        <f>+VLOOKUP(K362,Seguimiento!$A:$J,7,FALSE)</f>
        <v>0</v>
      </c>
      <c r="AM362" s="20">
        <f t="shared" si="5"/>
        <v>0.930952381</v>
      </c>
      <c r="AN362" s="22">
        <v>0</v>
      </c>
      <c r="AO362" s="22">
        <v>0</v>
      </c>
      <c r="AP362" s="22">
        <v>0</v>
      </c>
      <c r="AQ362" s="41">
        <f>+VLOOKUP(K362,Seguimiento!$A:$J,9,FALSE)</f>
        <v>0</v>
      </c>
      <c r="AR362" s="40">
        <f>+VLOOKUP(K362,Seguimiento!$A:$J,10,FALSE)</f>
        <v>3</v>
      </c>
      <c r="AS362" s="20">
        <v>0.39100000000000001</v>
      </c>
      <c r="AT362" s="40">
        <f>+VLOOKUP(K362,Seguimiento!$A:$J,4,FALSE)</f>
        <v>0.39100000000000001</v>
      </c>
      <c r="AU362" s="22">
        <v>0</v>
      </c>
      <c r="AV362" s="22">
        <v>0</v>
      </c>
    </row>
    <row r="363" spans="1:48" x14ac:dyDescent="0.2">
      <c r="A363" s="20">
        <v>3</v>
      </c>
      <c r="B363" s="20" t="s">
        <v>637</v>
      </c>
      <c r="C363" s="20">
        <v>3</v>
      </c>
      <c r="D363" s="20" t="s">
        <v>847</v>
      </c>
      <c r="E363" s="20" t="s">
        <v>848</v>
      </c>
      <c r="F363" s="20"/>
      <c r="G363" s="20"/>
      <c r="H363" s="20"/>
      <c r="I363" s="20">
        <v>3</v>
      </c>
      <c r="J363" s="20" t="s">
        <v>1960</v>
      </c>
      <c r="K363" s="20" t="s">
        <v>853</v>
      </c>
      <c r="L363" s="20" t="s">
        <v>896</v>
      </c>
      <c r="M363" s="20" t="s">
        <v>897</v>
      </c>
      <c r="N363" s="20">
        <v>16.2</v>
      </c>
      <c r="O363" s="20">
        <v>14</v>
      </c>
      <c r="P363" s="20" t="s">
        <v>620</v>
      </c>
      <c r="Q363" s="19">
        <f>+VLOOKUP(K363,Responsables!$A:$C,3,TRUE)</f>
        <v>723</v>
      </c>
      <c r="R363" s="19" t="str">
        <f>+VLOOKUP(K363,Responsables!$A:$C,2,TRUE)</f>
        <v>Secretaría de las Mujeres</v>
      </c>
      <c r="S363" s="20" t="s">
        <v>51</v>
      </c>
      <c r="T363" s="20" t="s">
        <v>356</v>
      </c>
      <c r="U363" s="20">
        <f>+VLOOKUP(K363,Programación!$A:$F,3,FALSE)</f>
        <v>16</v>
      </c>
      <c r="V363" s="20">
        <f>+VLOOKUP(K363,Programación!$A:$F,4,FALSE)</f>
        <v>15.5</v>
      </c>
      <c r="W363" s="20">
        <f>+VLOOKUP(K363,Programación!$A:$F,5,FALSE)</f>
        <v>14.5</v>
      </c>
      <c r="X363" s="20">
        <f>+VLOOKUP(K363,Programación!$A:$F,6,FALSE)</f>
        <v>14</v>
      </c>
      <c r="Y363" s="20">
        <v>-2</v>
      </c>
      <c r="Z363" s="20">
        <v>-2</v>
      </c>
      <c r="AA363" s="23">
        <v>0</v>
      </c>
      <c r="AB363" s="22">
        <v>0</v>
      </c>
      <c r="AC363" s="20">
        <v>0</v>
      </c>
      <c r="AD363" s="20">
        <v>-2</v>
      </c>
      <c r="AE363" s="24">
        <v>0</v>
      </c>
      <c r="AF363" s="22">
        <v>0</v>
      </c>
      <c r="AG363" s="20">
        <v>-2</v>
      </c>
      <c r="AH363" s="20">
        <v>-2</v>
      </c>
      <c r="AI363" s="23">
        <v>0</v>
      </c>
      <c r="AJ363" s="23">
        <v>0</v>
      </c>
      <c r="AK363" s="23">
        <v>0</v>
      </c>
      <c r="AL363" s="20" t="str">
        <f>+VLOOKUP(K363,Seguimiento!$A:$J,7,FALSE)</f>
        <v>El reporte de este indicador es anual (corte a 31 de diciembre)</v>
      </c>
      <c r="AM363" s="20">
        <f t="shared" si="5"/>
        <v>-2</v>
      </c>
      <c r="AN363" s="22">
        <v>0</v>
      </c>
      <c r="AO363" s="22">
        <v>0</v>
      </c>
      <c r="AP363" s="22">
        <v>0</v>
      </c>
      <c r="AQ363" s="41">
        <f>+VLOOKUP(K363,Seguimiento!$A:$J,9,FALSE)</f>
        <v>0</v>
      </c>
      <c r="AR363" s="40">
        <f>+VLOOKUP(K363,Seguimiento!$A:$J,10,FALSE)</f>
        <v>3</v>
      </c>
      <c r="AS363" s="20">
        <v>-2</v>
      </c>
      <c r="AT363" s="40">
        <f>+VLOOKUP(K363,Seguimiento!$A:$J,4,FALSE)</f>
        <v>-2</v>
      </c>
      <c r="AU363" s="22">
        <v>0</v>
      </c>
      <c r="AV363" s="22">
        <v>0</v>
      </c>
    </row>
    <row r="364" spans="1:48" x14ac:dyDescent="0.2">
      <c r="A364" s="20">
        <v>3</v>
      </c>
      <c r="B364" s="20" t="s">
        <v>637</v>
      </c>
      <c r="C364" s="20">
        <v>3</v>
      </c>
      <c r="D364" s="20" t="s">
        <v>847</v>
      </c>
      <c r="E364" s="20" t="s">
        <v>848</v>
      </c>
      <c r="F364" s="20">
        <v>4</v>
      </c>
      <c r="G364" s="20" t="s">
        <v>867</v>
      </c>
      <c r="H364" s="20" t="s">
        <v>868</v>
      </c>
      <c r="I364" s="20">
        <v>2</v>
      </c>
      <c r="J364" s="20" t="s">
        <v>1961</v>
      </c>
      <c r="K364" s="20" t="s">
        <v>890</v>
      </c>
      <c r="L364" s="20" t="s">
        <v>891</v>
      </c>
      <c r="M364" s="20" t="s">
        <v>44</v>
      </c>
      <c r="N364" s="20">
        <v>623</v>
      </c>
      <c r="O364" s="20">
        <v>2000</v>
      </c>
      <c r="P364" s="20" t="s">
        <v>620</v>
      </c>
      <c r="Q364" s="19">
        <f>+VLOOKUP(K364,Responsables!$A:$C,3,TRUE)</f>
        <v>723</v>
      </c>
      <c r="R364" s="19" t="str">
        <f>+VLOOKUP(K364,Responsables!$A:$C,2,TRUE)</f>
        <v>Secretaría de las Mujeres</v>
      </c>
      <c r="S364" s="20" t="s">
        <v>46</v>
      </c>
      <c r="T364" s="20" t="s">
        <v>47</v>
      </c>
      <c r="U364" s="20">
        <f>+VLOOKUP(K364,Programación!$A:$F,3,FALSE)</f>
        <v>500</v>
      </c>
      <c r="V364" s="20">
        <f>+VLOOKUP(K364,Programación!$A:$F,4,FALSE)</f>
        <v>700</v>
      </c>
      <c r="W364" s="20">
        <f>+VLOOKUP(K364,Programación!$A:$F,5,FALSE)</f>
        <v>500</v>
      </c>
      <c r="X364" s="20">
        <f>+VLOOKUP(K364,Programación!$A:$F,6,FALSE)</f>
        <v>293</v>
      </c>
      <c r="Y364" s="20">
        <v>507</v>
      </c>
      <c r="Z364" s="20">
        <f>+VLOOKUP(K364,Seguimiento!$A:$C,3,FALSE)</f>
        <v>0</v>
      </c>
      <c r="AA364" s="23">
        <v>0</v>
      </c>
      <c r="AB364" s="22">
        <v>0</v>
      </c>
      <c r="AC364" s="20">
        <v>0.2535</v>
      </c>
      <c r="AD364" s="20">
        <f>+VLOOKUP(K364,Seguimiento!$A:$J,5,FALSE)</f>
        <v>0.2535</v>
      </c>
      <c r="AE364" s="22">
        <v>0</v>
      </c>
      <c r="AF364" s="22">
        <v>0</v>
      </c>
      <c r="AG364" s="20">
        <v>1.014</v>
      </c>
      <c r="AH364" s="20">
        <f>+VLOOKUP(K364,Seguimiento!$A:$J,6,FALSE)</f>
        <v>0</v>
      </c>
      <c r="AI364" s="23">
        <v>0</v>
      </c>
      <c r="AJ364" s="23">
        <v>0</v>
      </c>
      <c r="AK364" s="23">
        <v>0</v>
      </c>
      <c r="AL364" s="20" t="str">
        <f>+VLOOKUP(K364,Seguimiento!$A:$J,7,FALSE)</f>
        <v>El contrato esta en la etapa contractual</v>
      </c>
      <c r="AM364" s="20">
        <f t="shared" si="5"/>
        <v>0.2535</v>
      </c>
      <c r="AN364" s="22">
        <v>1.1888032355738996E-3</v>
      </c>
      <c r="AO364" s="22">
        <v>0</v>
      </c>
      <c r="AP364" s="22">
        <v>0</v>
      </c>
      <c r="AQ364" s="41">
        <f>+VLOOKUP(K364,Seguimiento!$A:$J,9,FALSE)</f>
        <v>3.0136200000000001E-4</v>
      </c>
      <c r="AR364" s="40">
        <f>+VLOOKUP(K364,Seguimiento!$A:$J,10,FALSE)</f>
        <v>2</v>
      </c>
      <c r="AS364" s="20">
        <v>507</v>
      </c>
      <c r="AT364" s="40">
        <f>+VLOOKUP(K364,Seguimiento!$A:$J,4,FALSE)</f>
        <v>507</v>
      </c>
      <c r="AU364" s="22">
        <v>0</v>
      </c>
      <c r="AV364" s="22">
        <v>0</v>
      </c>
    </row>
    <row r="365" spans="1:48" x14ac:dyDescent="0.2">
      <c r="A365" s="20">
        <v>3</v>
      </c>
      <c r="B365" s="20" t="s">
        <v>637</v>
      </c>
      <c r="C365" s="20">
        <v>3</v>
      </c>
      <c r="D365" s="20" t="s">
        <v>847</v>
      </c>
      <c r="E365" s="20" t="s">
        <v>848</v>
      </c>
      <c r="F365" s="20">
        <v>2</v>
      </c>
      <c r="G365" s="20" t="s">
        <v>849</v>
      </c>
      <c r="H365" s="20" t="s">
        <v>850</v>
      </c>
      <c r="I365" s="20">
        <v>4</v>
      </c>
      <c r="J365" s="20" t="s">
        <v>1961</v>
      </c>
      <c r="K365" s="20" t="s">
        <v>865</v>
      </c>
      <c r="L365" s="20" t="s">
        <v>866</v>
      </c>
      <c r="M365" s="20" t="s">
        <v>44</v>
      </c>
      <c r="N365" s="20">
        <v>175</v>
      </c>
      <c r="O365" s="20">
        <v>780</v>
      </c>
      <c r="P365" s="20" t="s">
        <v>620</v>
      </c>
      <c r="Q365" s="19">
        <f>+VLOOKUP(K365,Responsables!$A:$C,3,TRUE)</f>
        <v>723</v>
      </c>
      <c r="R365" s="19" t="str">
        <f>+VLOOKUP(K365,Responsables!$A:$C,2,TRUE)</f>
        <v>Secretaría de las Mujeres</v>
      </c>
      <c r="S365" s="20" t="s">
        <v>46</v>
      </c>
      <c r="T365" s="20" t="s">
        <v>47</v>
      </c>
      <c r="U365" s="20">
        <f>+VLOOKUP(K365,Programación!$A:$F,3,FALSE)</f>
        <v>100</v>
      </c>
      <c r="V365" s="20">
        <f>+VLOOKUP(K365,Programación!$A:$F,4,FALSE)</f>
        <v>300</v>
      </c>
      <c r="W365" s="20">
        <f>+VLOOKUP(K365,Programación!$A:$F,5,FALSE)</f>
        <v>250</v>
      </c>
      <c r="X365" s="20">
        <f>+VLOOKUP(K365,Programación!$A:$F,6,FALSE)</f>
        <v>119</v>
      </c>
      <c r="Y365" s="20">
        <v>111</v>
      </c>
      <c r="Z365" s="20">
        <f>+VLOOKUP(K365,Seguimiento!$A:$C,3,FALSE)</f>
        <v>79</v>
      </c>
      <c r="AA365" s="23">
        <v>0</v>
      </c>
      <c r="AB365" s="22">
        <v>0</v>
      </c>
      <c r="AC365" s="20">
        <v>0.142307692307692</v>
      </c>
      <c r="AD365" s="20">
        <f>+VLOOKUP(K365,Seguimiento!$A:$J,5,FALSE)</f>
        <v>0.243589744</v>
      </c>
      <c r="AE365" s="22">
        <v>0</v>
      </c>
      <c r="AF365" s="22">
        <v>0</v>
      </c>
      <c r="AG365" s="20">
        <v>1.1100000000000001</v>
      </c>
      <c r="AH365" s="20">
        <f>+VLOOKUP(K365,Seguimiento!$A:$J,6,FALSE)</f>
        <v>0.263333333</v>
      </c>
      <c r="AI365" s="23">
        <v>0</v>
      </c>
      <c r="AJ365" s="23">
        <v>0</v>
      </c>
      <c r="AK365" s="23">
        <v>0</v>
      </c>
      <c r="AL365" s="20" t="str">
        <f>+VLOOKUP(K365,Seguimiento!$A:$J,7,FALSE)</f>
        <v>Los talleres se iniciaron el 1  de junio del 2021</v>
      </c>
      <c r="AM365" s="20">
        <f t="shared" si="5"/>
        <v>0.243589744</v>
      </c>
      <c r="AN365" s="22">
        <v>4.103739574553212E-4</v>
      </c>
      <c r="AO365" s="22">
        <v>0</v>
      </c>
      <c r="AP365" s="22">
        <v>0</v>
      </c>
      <c r="AQ365" s="41">
        <f>+VLOOKUP(K365,Seguimiento!$A:$J,9,FALSE)</f>
        <v>5.8399400000000002E-5</v>
      </c>
      <c r="AR365" s="40">
        <f>+VLOOKUP(K365,Seguimiento!$A:$J,10,FALSE)</f>
        <v>2</v>
      </c>
      <c r="AS365" s="20">
        <v>111</v>
      </c>
      <c r="AT365" s="40">
        <f>+VLOOKUP(K365,Seguimiento!$A:$J,4,FALSE)</f>
        <v>190</v>
      </c>
      <c r="AU365" s="22">
        <v>0</v>
      </c>
      <c r="AV365" s="22">
        <v>0</v>
      </c>
    </row>
    <row r="366" spans="1:48" x14ac:dyDescent="0.2">
      <c r="A366" s="20">
        <v>3</v>
      </c>
      <c r="B366" s="20" t="s">
        <v>637</v>
      </c>
      <c r="C366" s="20">
        <v>3</v>
      </c>
      <c r="D366" s="20" t="s">
        <v>847</v>
      </c>
      <c r="E366" s="20" t="s">
        <v>848</v>
      </c>
      <c r="F366" s="20">
        <v>3</v>
      </c>
      <c r="G366" s="20" t="s">
        <v>853</v>
      </c>
      <c r="H366" s="20" t="s">
        <v>854</v>
      </c>
      <c r="I366" s="20">
        <v>2</v>
      </c>
      <c r="J366" s="20" t="s">
        <v>1961</v>
      </c>
      <c r="K366" s="20" t="s">
        <v>857</v>
      </c>
      <c r="L366" s="20" t="s">
        <v>858</v>
      </c>
      <c r="M366" s="20" t="s">
        <v>44</v>
      </c>
      <c r="N366" s="20">
        <v>3895</v>
      </c>
      <c r="O366" s="20">
        <v>15000</v>
      </c>
      <c r="P366" s="20" t="s">
        <v>620</v>
      </c>
      <c r="Q366" s="19">
        <f>+VLOOKUP(K366,Responsables!$A:$C,3,TRUE)</f>
        <v>723</v>
      </c>
      <c r="R366" s="19" t="str">
        <f>+VLOOKUP(K366,Responsables!$A:$C,2,TRUE)</f>
        <v>Secretaría de las Mujeres</v>
      </c>
      <c r="S366" s="20" t="s">
        <v>46</v>
      </c>
      <c r="T366" s="20" t="s">
        <v>47</v>
      </c>
      <c r="U366" s="20">
        <f>+VLOOKUP(K366,Programación!$A:$F,3,FALSE)</f>
        <v>4000</v>
      </c>
      <c r="V366" s="20">
        <f>+VLOOKUP(K366,Programación!$A:$F,4,FALSE)</f>
        <v>5300</v>
      </c>
      <c r="W366" s="20">
        <f>+VLOOKUP(K366,Programación!$A:$F,5,FALSE)</f>
        <v>2045</v>
      </c>
      <c r="X366" s="20">
        <f>+VLOOKUP(K366,Programación!$A:$F,6,FALSE)</f>
        <v>2000</v>
      </c>
      <c r="Y366" s="20">
        <v>5655</v>
      </c>
      <c r="Z366" s="20">
        <f>+VLOOKUP(K366,Seguimiento!$A:$C,3,FALSE)</f>
        <v>2717</v>
      </c>
      <c r="AA366" s="23">
        <v>0</v>
      </c>
      <c r="AB366" s="22">
        <v>0</v>
      </c>
      <c r="AC366" s="20">
        <v>0.377</v>
      </c>
      <c r="AD366" s="20">
        <f>+VLOOKUP(K366,Seguimiento!$A:$J,5,FALSE)</f>
        <v>0.55813333300000001</v>
      </c>
      <c r="AE366" s="22">
        <v>0</v>
      </c>
      <c r="AF366" s="22">
        <v>0</v>
      </c>
      <c r="AG366" s="20">
        <v>1.4137500000000001</v>
      </c>
      <c r="AH366" s="20">
        <f>+VLOOKUP(K366,Seguimiento!$A:$J,6,FALSE)</f>
        <v>0.51264150900000005</v>
      </c>
      <c r="AI366" s="23">
        <v>0</v>
      </c>
      <c r="AJ366" s="23">
        <v>0</v>
      </c>
      <c r="AK366" s="23">
        <v>0</v>
      </c>
      <c r="AL366" s="20">
        <f>+VLOOKUP(K366,Seguimiento!$A:$J,7,FALSE)</f>
        <v>0</v>
      </c>
      <c r="AM366" s="20">
        <f t="shared" si="5"/>
        <v>0.55813333300000001</v>
      </c>
      <c r="AN366" s="22">
        <v>5.0148036589618759E-4</v>
      </c>
      <c r="AO366" s="22">
        <v>0</v>
      </c>
      <c r="AP366" s="22">
        <v>0</v>
      </c>
      <c r="AQ366" s="41">
        <f>+VLOOKUP(K366,Seguimiento!$A:$J,9,FALSE)</f>
        <v>2.1934799999999999E-4</v>
      </c>
      <c r="AR366" s="40">
        <f>+VLOOKUP(K366,Seguimiento!$A:$J,10,FALSE)</f>
        <v>3</v>
      </c>
      <c r="AS366" s="20">
        <v>5655</v>
      </c>
      <c r="AT366" s="40">
        <f>+VLOOKUP(K366,Seguimiento!$A:$J,4,FALSE)</f>
        <v>8372</v>
      </c>
      <c r="AU366" s="22">
        <v>0</v>
      </c>
      <c r="AV366" s="22">
        <v>0</v>
      </c>
    </row>
    <row r="367" spans="1:48" x14ac:dyDescent="0.2">
      <c r="A367" s="20">
        <v>3</v>
      </c>
      <c r="B367" s="20" t="s">
        <v>637</v>
      </c>
      <c r="C367" s="20">
        <v>3</v>
      </c>
      <c r="D367" s="20" t="s">
        <v>847</v>
      </c>
      <c r="E367" s="20" t="s">
        <v>848</v>
      </c>
      <c r="F367" s="20">
        <v>4</v>
      </c>
      <c r="G367" s="20" t="s">
        <v>867</v>
      </c>
      <c r="H367" s="20" t="s">
        <v>868</v>
      </c>
      <c r="I367" s="20">
        <v>1</v>
      </c>
      <c r="J367" s="20" t="s">
        <v>1961</v>
      </c>
      <c r="K367" s="20" t="s">
        <v>869</v>
      </c>
      <c r="L367" s="20" t="s">
        <v>870</v>
      </c>
      <c r="M367" s="20" t="s">
        <v>50</v>
      </c>
      <c r="N367" s="20">
        <v>100</v>
      </c>
      <c r="O367" s="20">
        <v>100</v>
      </c>
      <c r="P367" s="20" t="s">
        <v>620</v>
      </c>
      <c r="Q367" s="19">
        <f>+VLOOKUP(K367,Responsables!$A:$C,3,TRUE)</f>
        <v>723</v>
      </c>
      <c r="R367" s="19" t="str">
        <f>+VLOOKUP(K367,Responsables!$A:$C,2,TRUE)</f>
        <v>Secretaría de las Mujeres</v>
      </c>
      <c r="S367" s="20" t="s">
        <v>70</v>
      </c>
      <c r="T367" s="20" t="s">
        <v>47</v>
      </c>
      <c r="U367" s="20">
        <f>+VLOOKUP(K367,Programación!$A:$F,3,FALSE)</f>
        <v>100</v>
      </c>
      <c r="V367" s="20">
        <f>+VLOOKUP(K367,Programación!$A:$F,4,FALSE)</f>
        <v>100</v>
      </c>
      <c r="W367" s="20">
        <f>+VLOOKUP(K367,Programación!$A:$F,5,FALSE)</f>
        <v>100</v>
      </c>
      <c r="X367" s="20">
        <f>+VLOOKUP(K367,Programación!$A:$F,6,FALSE)</f>
        <v>100</v>
      </c>
      <c r="Y367" s="20">
        <v>100</v>
      </c>
      <c r="Z367" s="20">
        <f>+VLOOKUP(K367,Seguimiento!$A:$C,3,FALSE)</f>
        <v>100</v>
      </c>
      <c r="AA367" s="23">
        <v>0</v>
      </c>
      <c r="AB367" s="22">
        <v>0</v>
      </c>
      <c r="AC367" s="20">
        <v>0.25</v>
      </c>
      <c r="AD367" s="20">
        <f>+VLOOKUP(K367,Seguimiento!$A:$J,5,FALSE)</f>
        <v>0.375</v>
      </c>
      <c r="AE367" s="22">
        <v>0</v>
      </c>
      <c r="AF367" s="22">
        <v>0</v>
      </c>
      <c r="AG367" s="20">
        <v>1</v>
      </c>
      <c r="AH367" s="20">
        <f>+VLOOKUP(K367,Seguimiento!$A:$J,6,FALSE)</f>
        <v>0.5</v>
      </c>
      <c r="AI367" s="23">
        <v>0</v>
      </c>
      <c r="AJ367" s="23">
        <v>0</v>
      </c>
      <c r="AK367" s="23">
        <v>0</v>
      </c>
      <c r="AL367" s="20" t="str">
        <f>+VLOOKUP(K367,Seguimiento!$A:$J,7,FALSE)</f>
        <v>Se ha entregado el estímulo a 2238 madres</v>
      </c>
      <c r="AM367" s="20">
        <f t="shared" si="5"/>
        <v>0.375</v>
      </c>
      <c r="AN367" s="22">
        <v>1.2437119590564798E-3</v>
      </c>
      <c r="AO367" s="22">
        <v>0</v>
      </c>
      <c r="AP367" s="22">
        <v>0</v>
      </c>
      <c r="AQ367" s="41">
        <f>+VLOOKUP(K367,Seguimiento!$A:$J,9,FALSE)</f>
        <v>3.8865999999999998E-4</v>
      </c>
      <c r="AR367" s="40">
        <f>+VLOOKUP(K367,Seguimiento!$A:$J,10,FALSE)</f>
        <v>3</v>
      </c>
      <c r="AS367" s="20">
        <v>100</v>
      </c>
      <c r="AT367" s="40">
        <f>+VLOOKUP(K367,Seguimiento!$A:$J,4,FALSE)</f>
        <v>100</v>
      </c>
      <c r="AU367" s="22">
        <v>0</v>
      </c>
      <c r="AV367" s="22">
        <v>0</v>
      </c>
    </row>
    <row r="368" spans="1:48" x14ac:dyDescent="0.2">
      <c r="A368" s="20">
        <v>3</v>
      </c>
      <c r="B368" s="20" t="s">
        <v>637</v>
      </c>
      <c r="C368" s="20">
        <v>3</v>
      </c>
      <c r="D368" s="20" t="s">
        <v>847</v>
      </c>
      <c r="E368" s="20" t="s">
        <v>848</v>
      </c>
      <c r="F368" s="20">
        <v>4</v>
      </c>
      <c r="G368" s="20" t="s">
        <v>867</v>
      </c>
      <c r="H368" s="20" t="s">
        <v>868</v>
      </c>
      <c r="I368" s="20">
        <v>3</v>
      </c>
      <c r="J368" s="20" t="s">
        <v>1961</v>
      </c>
      <c r="K368" s="20" t="s">
        <v>871</v>
      </c>
      <c r="L368" s="20" t="s">
        <v>872</v>
      </c>
      <c r="M368" s="20" t="s">
        <v>44</v>
      </c>
      <c r="N368" s="20">
        <v>15</v>
      </c>
      <c r="O368" s="20">
        <v>30</v>
      </c>
      <c r="P368" s="20" t="s">
        <v>620</v>
      </c>
      <c r="Q368" s="19">
        <f>+VLOOKUP(K368,Responsables!$A:$C,3,TRUE)</f>
        <v>723</v>
      </c>
      <c r="R368" s="19" t="str">
        <f>+VLOOKUP(K368,Responsables!$A:$C,2,TRUE)</f>
        <v>Secretaría de las Mujeres</v>
      </c>
      <c r="S368" s="20" t="s">
        <v>46</v>
      </c>
      <c r="T368" s="20" t="s">
        <v>47</v>
      </c>
      <c r="U368" s="20">
        <f>+VLOOKUP(K368,Programación!$A:$F,3,FALSE)</f>
        <v>12</v>
      </c>
      <c r="V368" s="20">
        <f>+VLOOKUP(K368,Programación!$A:$F,4,FALSE)</f>
        <v>6</v>
      </c>
      <c r="W368" s="20">
        <f>+VLOOKUP(K368,Programación!$A:$F,5,FALSE)</f>
        <v>6</v>
      </c>
      <c r="X368" s="20">
        <f>+VLOOKUP(K368,Programación!$A:$F,6,FALSE)</f>
        <v>4</v>
      </c>
      <c r="Y368" s="20">
        <v>14</v>
      </c>
      <c r="Z368" s="20">
        <f>+VLOOKUP(K368,Seguimiento!$A:$C,3,FALSE)</f>
        <v>2</v>
      </c>
      <c r="AA368" s="23">
        <v>0</v>
      </c>
      <c r="AB368" s="22">
        <v>0</v>
      </c>
      <c r="AC368" s="20">
        <v>0.46666666666666701</v>
      </c>
      <c r="AD368" s="20">
        <f>+VLOOKUP(K368,Seguimiento!$A:$J,5,FALSE)</f>
        <v>0.53333333299999997</v>
      </c>
      <c r="AE368" s="22">
        <v>0</v>
      </c>
      <c r="AF368" s="22">
        <v>0</v>
      </c>
      <c r="AG368" s="20">
        <v>1.1666666666666701</v>
      </c>
      <c r="AH368" s="20">
        <f>+VLOOKUP(K368,Seguimiento!$A:$J,6,FALSE)</f>
        <v>0.33333333300000001</v>
      </c>
      <c r="AI368" s="23">
        <v>0</v>
      </c>
      <c r="AJ368" s="23">
        <v>0</v>
      </c>
      <c r="AK368" s="23">
        <v>0</v>
      </c>
      <c r="AL368" s="20">
        <f>+VLOOKUP(K368,Seguimiento!$A:$J,7,FALSE)</f>
        <v>0</v>
      </c>
      <c r="AM368" s="20">
        <f t="shared" si="5"/>
        <v>0.53333333299999997</v>
      </c>
      <c r="AN368" s="22">
        <v>1.1401507527073849E-3</v>
      </c>
      <c r="AO368" s="22">
        <v>0</v>
      </c>
      <c r="AP368" s="22">
        <v>0</v>
      </c>
      <c r="AQ368" s="41">
        <f>+VLOOKUP(K368,Seguimiento!$A:$J,9,FALSE)</f>
        <v>5.3207000000000005E-4</v>
      </c>
      <c r="AR368" s="40">
        <f>+VLOOKUP(K368,Seguimiento!$A:$J,10,FALSE)</f>
        <v>3</v>
      </c>
      <c r="AS368" s="20">
        <v>14</v>
      </c>
      <c r="AT368" s="40">
        <f>+VLOOKUP(K368,Seguimiento!$A:$J,4,FALSE)</f>
        <v>16</v>
      </c>
      <c r="AU368" s="22">
        <v>0</v>
      </c>
      <c r="AV368" s="22">
        <v>0</v>
      </c>
    </row>
    <row r="369" spans="1:48" x14ac:dyDescent="0.2">
      <c r="A369" s="20">
        <v>3</v>
      </c>
      <c r="B369" s="20" t="s">
        <v>637</v>
      </c>
      <c r="C369" s="20">
        <v>4</v>
      </c>
      <c r="D369" s="20" t="s">
        <v>913</v>
      </c>
      <c r="E369" s="20" t="s">
        <v>914</v>
      </c>
      <c r="F369" s="20">
        <v>4</v>
      </c>
      <c r="G369" s="20" t="s">
        <v>966</v>
      </c>
      <c r="H369" s="20" t="s">
        <v>996</v>
      </c>
      <c r="I369" s="20">
        <v>3</v>
      </c>
      <c r="J369" s="20" t="s">
        <v>1961</v>
      </c>
      <c r="K369" s="20" t="s">
        <v>1040</v>
      </c>
      <c r="L369" s="20" t="s">
        <v>1041</v>
      </c>
      <c r="M369" s="20" t="s">
        <v>50</v>
      </c>
      <c r="N369" s="20">
        <v>100</v>
      </c>
      <c r="O369" s="20">
        <v>100</v>
      </c>
      <c r="P369" s="20" t="s">
        <v>919</v>
      </c>
      <c r="Q369" s="19">
        <f>+VLOOKUP(K369,Responsables!$A:$C,3,TRUE)</f>
        <v>722</v>
      </c>
      <c r="R369" s="19" t="str">
        <f>+VLOOKUP(K369,Responsables!$A:$C,2,TRUE)</f>
        <v>Secretaría de Inclusión Social, Familia y Derechos Humanos</v>
      </c>
      <c r="S369" s="20" t="s">
        <v>51</v>
      </c>
      <c r="T369" s="20" t="s">
        <v>47</v>
      </c>
      <c r="U369" s="20">
        <f>+VLOOKUP(K369,Programación!$A:$F,3,FALSE)</f>
        <v>30</v>
      </c>
      <c r="V369" s="20">
        <f>+VLOOKUP(K369,Programación!$A:$F,4,FALSE)</f>
        <v>60</v>
      </c>
      <c r="W369" s="20">
        <f>+VLOOKUP(K369,Programación!$A:$F,5,FALSE)</f>
        <v>85</v>
      </c>
      <c r="X369" s="20">
        <f>+VLOOKUP(K369,Programación!$A:$F,6,FALSE)</f>
        <v>100</v>
      </c>
      <c r="Y369" s="20">
        <v>30</v>
      </c>
      <c r="Z369" s="20">
        <f>+VLOOKUP(K369,Seguimiento!$A:$C,3,FALSE)</f>
        <v>45</v>
      </c>
      <c r="AA369" s="23">
        <v>0</v>
      </c>
      <c r="AB369" s="22">
        <v>0</v>
      </c>
      <c r="AC369" s="20">
        <v>0.3</v>
      </c>
      <c r="AD369" s="20">
        <f>+VLOOKUP(K369,Seguimiento!$A:$J,5,FALSE)</f>
        <v>0.45</v>
      </c>
      <c r="AE369" s="22">
        <v>0</v>
      </c>
      <c r="AF369" s="22">
        <v>0</v>
      </c>
      <c r="AG369" s="20">
        <v>1</v>
      </c>
      <c r="AH369" s="20">
        <f>+VLOOKUP(K369,Seguimiento!$A:$J,6,FALSE)</f>
        <v>0.75</v>
      </c>
      <c r="AI369" s="23">
        <v>0</v>
      </c>
      <c r="AJ369" s="23">
        <v>0</v>
      </c>
      <c r="AK369" s="23">
        <v>0</v>
      </c>
      <c r="AL369" s="20" t="str">
        <f>+VLOOKUP(K369,Seguimiento!$A:$J,7,FALSE)</f>
        <v>En el año 2020 se ejecutó el 30% de la implementación del sistema de información. En enero de 2021, se inicia con la elaboración del CDP para dar continuidad a la unificación de los sistemas de información implementados. En febrero se  se define cronograma y priodidad conjuntamente con Secretaría de Innovación Digital. De marzo a junio  se realizan reuniones con el equipo de trabajo (desarrrolladores, scrum mastes, Unidades de Familia y Nilñez) y se continúa con el refinamiento de historias para continuar con el desarrollo.</v>
      </c>
      <c r="AM369" s="20">
        <f t="shared" si="5"/>
        <v>0.45</v>
      </c>
      <c r="AN369" s="22">
        <v>4.2342521392460999E-3</v>
      </c>
      <c r="AO369" s="22">
        <v>0</v>
      </c>
      <c r="AP369" s="22">
        <v>0</v>
      </c>
      <c r="AQ369" s="41">
        <f>+VLOOKUP(K369,Seguimiento!$A:$J,9,FALSE)</f>
        <v>1.5878450000000001E-3</v>
      </c>
      <c r="AR369" s="40">
        <f>+VLOOKUP(K369,Seguimiento!$A:$J,10,FALSE)</f>
        <v>3</v>
      </c>
      <c r="AS369" s="20">
        <v>30</v>
      </c>
      <c r="AT369" s="40">
        <f>+VLOOKUP(K369,Seguimiento!$A:$J,4,FALSE)</f>
        <v>45</v>
      </c>
      <c r="AU369" s="22">
        <v>0</v>
      </c>
      <c r="AV369" s="22">
        <v>0</v>
      </c>
    </row>
    <row r="370" spans="1:48" x14ac:dyDescent="0.2">
      <c r="A370" s="20">
        <v>3</v>
      </c>
      <c r="B370" s="20" t="s">
        <v>637</v>
      </c>
      <c r="C370" s="20">
        <v>4</v>
      </c>
      <c r="D370" s="20" t="s">
        <v>913</v>
      </c>
      <c r="E370" s="20" t="s">
        <v>914</v>
      </c>
      <c r="F370" s="20"/>
      <c r="G370" s="20"/>
      <c r="H370" s="20"/>
      <c r="I370" s="20">
        <v>6</v>
      </c>
      <c r="J370" s="20" t="s">
        <v>1960</v>
      </c>
      <c r="K370" s="20" t="s">
        <v>970</v>
      </c>
      <c r="L370" s="20" t="s">
        <v>971</v>
      </c>
      <c r="M370" s="20" t="s">
        <v>44</v>
      </c>
      <c r="N370" s="20">
        <v>-1</v>
      </c>
      <c r="O370" s="20">
        <v>600</v>
      </c>
      <c r="P370" s="20" t="s">
        <v>919</v>
      </c>
      <c r="Q370" s="19">
        <f>+VLOOKUP(K370,Responsables!$A:$C,3,TRUE)</f>
        <v>722</v>
      </c>
      <c r="R370" s="19" t="str">
        <f>+VLOOKUP(K370,Responsables!$A:$C,2,TRUE)</f>
        <v>Secretaría de Inclusión Social, Familia y Derechos Humanos</v>
      </c>
      <c r="S370" s="20" t="s">
        <v>46</v>
      </c>
      <c r="T370" s="20" t="s">
        <v>47</v>
      </c>
      <c r="U370" s="20">
        <f>+VLOOKUP(K370,Programación!$A:$F,3,FALSE)</f>
        <v>-1</v>
      </c>
      <c r="V370" s="20">
        <f>+VLOOKUP(K370,Programación!$A:$F,4,FALSE)</f>
        <v>100</v>
      </c>
      <c r="W370" s="20">
        <f>+VLOOKUP(K370,Programación!$A:$F,5,FALSE)</f>
        <v>200</v>
      </c>
      <c r="X370" s="20">
        <f>+VLOOKUP(K370,Programación!$A:$F,6,FALSE)</f>
        <v>300</v>
      </c>
      <c r="Y370" s="20">
        <v>-1</v>
      </c>
      <c r="Z370" s="20">
        <f>+VLOOKUP(K370,Seguimiento!$A:$C,3,FALSE)</f>
        <v>0</v>
      </c>
      <c r="AA370" s="23">
        <v>0</v>
      </c>
      <c r="AB370" s="22">
        <v>0</v>
      </c>
      <c r="AC370" s="20">
        <v>-1</v>
      </c>
      <c r="AD370" s="20">
        <f>+VLOOKUP(K370,Seguimiento!$A:$J,5,FALSE)</f>
        <v>0</v>
      </c>
      <c r="AE370" s="24">
        <v>0</v>
      </c>
      <c r="AF370" s="22">
        <v>0</v>
      </c>
      <c r="AG370" s="20">
        <v>-1</v>
      </c>
      <c r="AH370" s="20">
        <f>+VLOOKUP(K370,Seguimiento!$A:$J,6,FALSE)</f>
        <v>0</v>
      </c>
      <c r="AI370" s="23">
        <v>0</v>
      </c>
      <c r="AJ370" s="23">
        <v>0</v>
      </c>
      <c r="AK370" s="23">
        <v>0</v>
      </c>
      <c r="AL370" s="20" t="str">
        <f>+VLOOKUP(K370,Seguimiento!$A:$J,7,FALSE)</f>
        <v>Este proyecto se encuentra en un segundo proceso precontractual, ya que una primera convocatoria se declaró desierta.</v>
      </c>
      <c r="AM370" s="20">
        <f t="shared" si="5"/>
        <v>0</v>
      </c>
      <c r="AN370" s="22">
        <v>0</v>
      </c>
      <c r="AO370" s="22">
        <v>0</v>
      </c>
      <c r="AP370" s="22">
        <v>0</v>
      </c>
      <c r="AQ370" s="41">
        <f>+VLOOKUP(K370,Seguimiento!$A:$J,9,FALSE)</f>
        <v>0</v>
      </c>
      <c r="AR370" s="40">
        <f>+VLOOKUP(K370,Seguimiento!$A:$J,10,FALSE)</f>
        <v>1</v>
      </c>
      <c r="AS370" s="20">
        <v>-1</v>
      </c>
      <c r="AT370" s="40">
        <f>+VLOOKUP(K370,Seguimiento!$A:$J,4,FALSE)</f>
        <v>0</v>
      </c>
      <c r="AU370" s="22">
        <v>0</v>
      </c>
      <c r="AV370" s="22">
        <v>0</v>
      </c>
    </row>
    <row r="371" spans="1:48" x14ac:dyDescent="0.2">
      <c r="A371" s="20">
        <v>3</v>
      </c>
      <c r="B371" s="20" t="s">
        <v>637</v>
      </c>
      <c r="C371" s="20">
        <v>4</v>
      </c>
      <c r="D371" s="20" t="s">
        <v>913</v>
      </c>
      <c r="E371" s="20" t="s">
        <v>914</v>
      </c>
      <c r="F371" s="20"/>
      <c r="G371" s="20"/>
      <c r="H371" s="20"/>
      <c r="I371" s="20">
        <v>14</v>
      </c>
      <c r="J371" s="20" t="s">
        <v>1960</v>
      </c>
      <c r="K371" s="20" t="s">
        <v>983</v>
      </c>
      <c r="L371" s="20" t="s">
        <v>984</v>
      </c>
      <c r="M371" s="20" t="s">
        <v>985</v>
      </c>
      <c r="N371" s="20">
        <v>63</v>
      </c>
      <c r="O371" s="20">
        <v>64</v>
      </c>
      <c r="P371" s="20" t="s">
        <v>919</v>
      </c>
      <c r="Q371" s="19">
        <f>+VLOOKUP(K371,Responsables!$A:$C,3,TRUE)</f>
        <v>722</v>
      </c>
      <c r="R371" s="19" t="str">
        <f>+VLOOKUP(K371,Responsables!$A:$C,2,TRUE)</f>
        <v>Secretaría de Inclusión Social, Familia y Derechos Humanos</v>
      </c>
      <c r="S371" s="20" t="s">
        <v>51</v>
      </c>
      <c r="T371" s="20" t="s">
        <v>47</v>
      </c>
      <c r="U371" s="20">
        <f>+VLOOKUP(K371,Programación!$A:$F,3,FALSE)</f>
        <v>0</v>
      </c>
      <c r="V371" s="20">
        <f>+VLOOKUP(K371,Programación!$A:$F,4,FALSE)</f>
        <v>63</v>
      </c>
      <c r="W371" s="20">
        <f>+VLOOKUP(K371,Programación!$A:$F,5,FALSE)</f>
        <v>0</v>
      </c>
      <c r="X371" s="20">
        <f>+VLOOKUP(K371,Programación!$A:$F,6,FALSE)</f>
        <v>64</v>
      </c>
      <c r="Y371" s="20">
        <v>-1</v>
      </c>
      <c r="Z371" s="20">
        <f>+VLOOKUP(K371,Seguimiento!$A:$C,3,FALSE)</f>
        <v>63</v>
      </c>
      <c r="AA371" s="23">
        <v>0</v>
      </c>
      <c r="AB371" s="22">
        <v>0</v>
      </c>
      <c r="AC371" s="20">
        <v>-1</v>
      </c>
      <c r="AD371" s="20">
        <f>+VLOOKUP(K371,Seguimiento!$A:$J,5,FALSE)</f>
        <v>0.984375</v>
      </c>
      <c r="AE371" s="24">
        <v>0</v>
      </c>
      <c r="AF371" s="22">
        <v>0</v>
      </c>
      <c r="AG371" s="20">
        <v>-1</v>
      </c>
      <c r="AH371" s="20">
        <f>+VLOOKUP(K371,Seguimiento!$A:$J,6,FALSE)</f>
        <v>1</v>
      </c>
      <c r="AI371" s="23">
        <v>0</v>
      </c>
      <c r="AJ371" s="23">
        <v>0</v>
      </c>
      <c r="AK371" s="23">
        <v>0</v>
      </c>
      <c r="AL371" s="20" t="str">
        <f>+VLOOKUP(K371,Seguimiento!$A:$J,7,FALSE)</f>
        <v>Logro corresponde a última medición dispobible.</v>
      </c>
      <c r="AM371" s="20">
        <f t="shared" si="5"/>
        <v>0.984375</v>
      </c>
      <c r="AN371" s="22">
        <v>0</v>
      </c>
      <c r="AO371" s="22">
        <v>0</v>
      </c>
      <c r="AP371" s="22">
        <v>0</v>
      </c>
      <c r="AQ371" s="41">
        <f>+VLOOKUP(K371,Seguimiento!$A:$J,9,FALSE)</f>
        <v>0</v>
      </c>
      <c r="AR371" s="40">
        <f>+VLOOKUP(K371,Seguimiento!$A:$J,10,FALSE)</f>
        <v>3</v>
      </c>
      <c r="AS371" s="20">
        <v>-1</v>
      </c>
      <c r="AT371" s="40">
        <f>+VLOOKUP(K371,Seguimiento!$A:$J,4,FALSE)</f>
        <v>63</v>
      </c>
      <c r="AU371" s="22">
        <v>0</v>
      </c>
      <c r="AV371" s="22">
        <v>0</v>
      </c>
    </row>
    <row r="372" spans="1:48" x14ac:dyDescent="0.2">
      <c r="A372" s="20">
        <v>3</v>
      </c>
      <c r="B372" s="20" t="s">
        <v>637</v>
      </c>
      <c r="C372" s="20">
        <v>4</v>
      </c>
      <c r="D372" s="20" t="s">
        <v>913</v>
      </c>
      <c r="E372" s="20" t="s">
        <v>914</v>
      </c>
      <c r="F372" s="20">
        <v>1</v>
      </c>
      <c r="G372" s="20" t="s">
        <v>920</v>
      </c>
      <c r="H372" s="20" t="s">
        <v>921</v>
      </c>
      <c r="I372" s="20">
        <v>2</v>
      </c>
      <c r="J372" s="20" t="s">
        <v>1961</v>
      </c>
      <c r="K372" s="20" t="s">
        <v>934</v>
      </c>
      <c r="L372" s="20" t="s">
        <v>935</v>
      </c>
      <c r="M372" s="20" t="s">
        <v>44</v>
      </c>
      <c r="N372" s="20">
        <v>11460</v>
      </c>
      <c r="O372" s="20">
        <v>12000</v>
      </c>
      <c r="P372" s="20" t="s">
        <v>919</v>
      </c>
      <c r="Q372" s="19">
        <f>+VLOOKUP(K372,Responsables!$A:$C,3,TRUE)</f>
        <v>725</v>
      </c>
      <c r="R372" s="19" t="str">
        <f>+VLOOKUP(K372,Responsables!$A:$C,2,TRUE)</f>
        <v>Secretaría de la No-Violencia</v>
      </c>
      <c r="S372" s="20" t="s">
        <v>70</v>
      </c>
      <c r="T372" s="20" t="s">
        <v>47</v>
      </c>
      <c r="U372" s="20">
        <f>+VLOOKUP(K372,Programación!$A:$F,3,FALSE)</f>
        <v>12000</v>
      </c>
      <c r="V372" s="20">
        <f>+VLOOKUP(K372,Programación!$A:$F,4,FALSE)</f>
        <v>12000</v>
      </c>
      <c r="W372" s="20">
        <f>+VLOOKUP(K372,Programación!$A:$F,5,FALSE)</f>
        <v>12000</v>
      </c>
      <c r="X372" s="20">
        <f>+VLOOKUP(K372,Programación!$A:$F,6,FALSE)</f>
        <v>12000</v>
      </c>
      <c r="Y372" s="20">
        <v>23778</v>
      </c>
      <c r="Z372" s="20">
        <f>+VLOOKUP(K372,Seguimiento!$A:$C,3,FALSE)</f>
        <v>2973</v>
      </c>
      <c r="AA372" s="23">
        <v>0</v>
      </c>
      <c r="AB372" s="22">
        <v>0</v>
      </c>
      <c r="AC372" s="20">
        <v>0.49537500000000001</v>
      </c>
      <c r="AD372" s="20">
        <f>+VLOOKUP(K372,Seguimiento!$A:$J,5,FALSE)</f>
        <v>0.52634375</v>
      </c>
      <c r="AE372" s="22">
        <v>0</v>
      </c>
      <c r="AF372" s="22">
        <v>0</v>
      </c>
      <c r="AG372" s="20">
        <v>1.9815</v>
      </c>
      <c r="AH372" s="20">
        <f>+VLOOKUP(K372,Seguimiento!$A:$J,6,FALSE)</f>
        <v>0.123875</v>
      </c>
      <c r="AI372" s="23">
        <v>0</v>
      </c>
      <c r="AJ372" s="23">
        <v>0</v>
      </c>
      <c r="AK372" s="23">
        <v>0</v>
      </c>
      <c r="AL372" s="20" t="str">
        <f>+VLOOKUP(K372,Seguimiento!$A:$J,7,FALSE)</f>
        <v>A junio se han entregado 2973 paquetes alimentarios a personas víctimas del conflicto armado incluidas, atendas en emergencia humanitaria</v>
      </c>
      <c r="AM372" s="20">
        <f t="shared" si="5"/>
        <v>0.52634375</v>
      </c>
      <c r="AN372" s="22">
        <v>6.4556284457769897E-3</v>
      </c>
      <c r="AO372" s="22">
        <v>0</v>
      </c>
      <c r="AP372" s="22">
        <v>0</v>
      </c>
      <c r="AQ372" s="41">
        <f>+VLOOKUP(K372,Seguimiento!$A:$J,9,FALSE)</f>
        <v>3.2651360000000001E-3</v>
      </c>
      <c r="AR372" s="40">
        <f>+VLOOKUP(K372,Seguimiento!$A:$J,10,FALSE)</f>
        <v>3</v>
      </c>
      <c r="AS372" s="20">
        <v>23778</v>
      </c>
      <c r="AT372" s="40">
        <f>+VLOOKUP(K372,Seguimiento!$A:$J,4,FALSE)</f>
        <v>2973</v>
      </c>
      <c r="AU372" s="22">
        <v>0</v>
      </c>
      <c r="AV372" s="22">
        <v>0</v>
      </c>
    </row>
    <row r="373" spans="1:48" x14ac:dyDescent="0.2">
      <c r="A373" s="20">
        <v>3</v>
      </c>
      <c r="B373" s="20" t="s">
        <v>637</v>
      </c>
      <c r="C373" s="20">
        <v>4</v>
      </c>
      <c r="D373" s="20" t="s">
        <v>913</v>
      </c>
      <c r="E373" s="20" t="s">
        <v>914</v>
      </c>
      <c r="F373" s="20">
        <v>2</v>
      </c>
      <c r="G373" s="20" t="s">
        <v>915</v>
      </c>
      <c r="H373" s="20" t="s">
        <v>916</v>
      </c>
      <c r="I373" s="20">
        <v>1</v>
      </c>
      <c r="J373" s="20" t="s">
        <v>1961</v>
      </c>
      <c r="K373" s="20" t="s">
        <v>938</v>
      </c>
      <c r="L373" s="20" t="s">
        <v>939</v>
      </c>
      <c r="M373" s="20" t="s">
        <v>44</v>
      </c>
      <c r="N373" s="20">
        <v>34400</v>
      </c>
      <c r="O373" s="20">
        <v>35000</v>
      </c>
      <c r="P373" s="20" t="s">
        <v>919</v>
      </c>
      <c r="Q373" s="19">
        <f>+VLOOKUP(K373,Responsables!$A:$C,3,TRUE)</f>
        <v>722</v>
      </c>
      <c r="R373" s="19" t="str">
        <f>+VLOOKUP(K373,Responsables!$A:$C,2,TRUE)</f>
        <v>Secretaría de Inclusión Social, Familia y Derechos Humanos</v>
      </c>
      <c r="S373" s="20" t="s">
        <v>46</v>
      </c>
      <c r="T373" s="20" t="s">
        <v>47</v>
      </c>
      <c r="U373" s="20">
        <f>+VLOOKUP(K373,Programación!$A:$F,3,FALSE)</f>
        <v>6900</v>
      </c>
      <c r="V373" s="20">
        <f>+VLOOKUP(K373,Programación!$A:$F,4,FALSE)</f>
        <v>9367</v>
      </c>
      <c r="W373" s="20">
        <f>+VLOOKUP(K373,Programación!$A:$F,5,FALSE)</f>
        <v>9367</v>
      </c>
      <c r="X373" s="20">
        <f>+VLOOKUP(K373,Programación!$A:$F,6,FALSE)</f>
        <v>9366</v>
      </c>
      <c r="Y373" s="20">
        <v>7099</v>
      </c>
      <c r="Z373" s="20">
        <f>+VLOOKUP(K373,Seguimiento!$A:$C,3,FALSE)</f>
        <v>4876</v>
      </c>
      <c r="AA373" s="23">
        <v>0</v>
      </c>
      <c r="AB373" s="22">
        <v>0</v>
      </c>
      <c r="AC373" s="20">
        <v>0.202828571428571</v>
      </c>
      <c r="AD373" s="20">
        <f>+VLOOKUP(K373,Seguimiento!$A:$J,5,FALSE)</f>
        <v>0.34214285700000002</v>
      </c>
      <c r="AE373" s="22">
        <v>0</v>
      </c>
      <c r="AF373" s="22">
        <v>0</v>
      </c>
      <c r="AG373" s="20">
        <v>1.0288405797101401</v>
      </c>
      <c r="AH373" s="20">
        <f>+VLOOKUP(K373,Seguimiento!$A:$J,6,FALSE)</f>
        <v>0.52055087</v>
      </c>
      <c r="AI373" s="23">
        <v>0</v>
      </c>
      <c r="AJ373" s="23">
        <v>0</v>
      </c>
      <c r="AK373" s="23">
        <v>0</v>
      </c>
      <c r="AL373" s="20" t="str">
        <f>+VLOOKUP(K373,Seguimiento!$A:$J,7,FALSE)</f>
        <v>Desde instituciones de protección y procesos de atención se realizó acompañamiento psicosocial, atención en territorio, acercamiento de rutas de atención y oferta institucional para la garantía de derechos, conservando las medidas de bioseguridad. Se desarrollaron acciones pedagógicas para prevenir riesgos como maltrato, trabajo infantil, consumo de SPA violencias sexuales y ESCNNA.</v>
      </c>
      <c r="AM373" s="20">
        <f t="shared" si="5"/>
        <v>0.34214285700000002</v>
      </c>
      <c r="AN373" s="22">
        <v>1.9567610124660421E-3</v>
      </c>
      <c r="AO373" s="22">
        <v>0</v>
      </c>
      <c r="AP373" s="22">
        <v>0</v>
      </c>
      <c r="AQ373" s="41">
        <f>+VLOOKUP(K373,Seguimiento!$A:$J,9,FALSE)</f>
        <v>5.5437800000000001E-4</v>
      </c>
      <c r="AR373" s="40">
        <f>+VLOOKUP(K373,Seguimiento!$A:$J,10,FALSE)</f>
        <v>3</v>
      </c>
      <c r="AS373" s="20">
        <v>7099</v>
      </c>
      <c r="AT373" s="40">
        <f>+VLOOKUP(K373,Seguimiento!$A:$J,4,FALSE)</f>
        <v>11975</v>
      </c>
      <c r="AU373" s="22">
        <v>0</v>
      </c>
      <c r="AV373" s="22">
        <v>0</v>
      </c>
    </row>
    <row r="374" spans="1:48" x14ac:dyDescent="0.2">
      <c r="A374" s="20">
        <v>3</v>
      </c>
      <c r="B374" s="20" t="s">
        <v>637</v>
      </c>
      <c r="C374" s="20">
        <v>4</v>
      </c>
      <c r="D374" s="20" t="s">
        <v>913</v>
      </c>
      <c r="E374" s="20" t="s">
        <v>914</v>
      </c>
      <c r="F374" s="20">
        <v>2</v>
      </c>
      <c r="G374" s="20" t="s">
        <v>915</v>
      </c>
      <c r="H374" s="20" t="s">
        <v>916</v>
      </c>
      <c r="I374" s="20">
        <v>19</v>
      </c>
      <c r="J374" s="20" t="s">
        <v>1961</v>
      </c>
      <c r="K374" s="20" t="s">
        <v>1054</v>
      </c>
      <c r="L374" s="20" t="s">
        <v>1055</v>
      </c>
      <c r="M374" s="20" t="s">
        <v>44</v>
      </c>
      <c r="N374" s="20">
        <v>-1</v>
      </c>
      <c r="O374" s="20">
        <v>203810</v>
      </c>
      <c r="P374" s="20" t="s">
        <v>1056</v>
      </c>
      <c r="Q374" s="19">
        <f>+VLOOKUP(K374,Responsables!$A:$C,3,TRUE)</f>
        <v>748</v>
      </c>
      <c r="R374" s="19" t="str">
        <f>+VLOOKUP(K374,Responsables!$A:$C,2,TRUE)</f>
        <v>Metroparques</v>
      </c>
      <c r="S374" s="20" t="s">
        <v>46</v>
      </c>
      <c r="T374" s="20" t="s">
        <v>47</v>
      </c>
      <c r="U374" s="20">
        <f>+VLOOKUP(K374,Programación!$A:$F,3,FALSE)</f>
        <v>50952</v>
      </c>
      <c r="V374" s="20">
        <f>+VLOOKUP(K374,Programación!$A:$F,4,FALSE)</f>
        <v>33968</v>
      </c>
      <c r="W374" s="20">
        <f>+VLOOKUP(K374,Programación!$A:$F,5,FALSE)</f>
        <v>84921</v>
      </c>
      <c r="X374" s="20">
        <f>+VLOOKUP(K374,Programación!$A:$F,6,FALSE)</f>
        <v>84921</v>
      </c>
      <c r="Y374" s="20">
        <v>0</v>
      </c>
      <c r="Z374" s="20">
        <f>+VLOOKUP(K374,Seguimiento!$A:$C,3,FALSE)</f>
        <v>0</v>
      </c>
      <c r="AA374" s="23">
        <v>0</v>
      </c>
      <c r="AB374" s="22">
        <v>0</v>
      </c>
      <c r="AC374" s="20">
        <v>0</v>
      </c>
      <c r="AD374" s="20">
        <f>+VLOOKUP(K374,Seguimiento!$A:$J,5,FALSE)</f>
        <v>0</v>
      </c>
      <c r="AE374" s="22">
        <v>0</v>
      </c>
      <c r="AF374" s="22">
        <v>0</v>
      </c>
      <c r="AG374" s="20">
        <v>0</v>
      </c>
      <c r="AH374" s="20">
        <f>+VLOOKUP(K374,Seguimiento!$A:$J,6,FALSE)</f>
        <v>0</v>
      </c>
      <c r="AI374" s="23">
        <v>0</v>
      </c>
      <c r="AJ374" s="23">
        <v>0</v>
      </c>
      <c r="AK374" s="23">
        <v>0</v>
      </c>
      <c r="AL374" s="20" t="str">
        <f>+VLOOKUP(K374,Seguimiento!$A:$J,7,FALSE)</f>
        <v>De nuevo se reitera que la fecha Metroparques no ha recibido las indicaciones precisas de como sería la asignación de los recursos, toda vez que historicamente se hace a través de alguna de las Secretarias del Ente Central, razón por la cual no se ha iniciado la ejecución de estos importantes proyectos.</v>
      </c>
      <c r="AM374" s="20">
        <f t="shared" si="5"/>
        <v>0</v>
      </c>
      <c r="AN374" s="22">
        <v>8.1699346405228766E-5</v>
      </c>
      <c r="AO374" s="22">
        <v>0</v>
      </c>
      <c r="AP374" s="22">
        <v>0</v>
      </c>
      <c r="AQ374" s="41">
        <f>+VLOOKUP(K374,Seguimiento!$A:$J,9,FALSE)</f>
        <v>0</v>
      </c>
      <c r="AR374" s="40">
        <f>+VLOOKUP(K374,Seguimiento!$A:$J,10,FALSE)</f>
        <v>1</v>
      </c>
      <c r="AS374" s="20">
        <v>0</v>
      </c>
      <c r="AT374" s="40">
        <f>+VLOOKUP(K374,Seguimiento!$A:$J,4,FALSE)</f>
        <v>0</v>
      </c>
      <c r="AU374" s="22">
        <v>0</v>
      </c>
      <c r="AV374" s="22">
        <v>0</v>
      </c>
    </row>
    <row r="375" spans="1:48" x14ac:dyDescent="0.2">
      <c r="A375" s="20">
        <v>3</v>
      </c>
      <c r="B375" s="20" t="s">
        <v>637</v>
      </c>
      <c r="C375" s="20">
        <v>4</v>
      </c>
      <c r="D375" s="20" t="s">
        <v>913</v>
      </c>
      <c r="E375" s="20" t="s">
        <v>914</v>
      </c>
      <c r="F375" s="20"/>
      <c r="G375" s="20"/>
      <c r="H375" s="20"/>
      <c r="I375" s="20">
        <v>5</v>
      </c>
      <c r="J375" s="20" t="s">
        <v>1960</v>
      </c>
      <c r="K375" s="20" t="s">
        <v>991</v>
      </c>
      <c r="L375" s="20" t="s">
        <v>992</v>
      </c>
      <c r="M375" s="20" t="s">
        <v>44</v>
      </c>
      <c r="N375" s="20">
        <v>-1</v>
      </c>
      <c r="O375" s="20">
        <v>270</v>
      </c>
      <c r="P375" s="20" t="s">
        <v>919</v>
      </c>
      <c r="Q375" s="19">
        <f>+VLOOKUP(K375,Responsables!$A:$C,3,TRUE)</f>
        <v>722</v>
      </c>
      <c r="R375" s="19" t="str">
        <f>+VLOOKUP(K375,Responsables!$A:$C,2,TRUE)</f>
        <v>Secretaría de Inclusión Social, Familia y Derechos Humanos</v>
      </c>
      <c r="S375" s="20" t="s">
        <v>46</v>
      </c>
      <c r="T375" s="20" t="s">
        <v>47</v>
      </c>
      <c r="U375" s="20">
        <f>+VLOOKUP(K375,Programación!$A:$F,3,FALSE)</f>
        <v>0</v>
      </c>
      <c r="V375" s="20">
        <f>+VLOOKUP(K375,Programación!$A:$F,4,FALSE)</f>
        <v>70</v>
      </c>
      <c r="W375" s="20">
        <f>+VLOOKUP(K375,Programación!$A:$F,5,FALSE)</f>
        <v>90</v>
      </c>
      <c r="X375" s="20">
        <f>+VLOOKUP(K375,Programación!$A:$F,6,FALSE)</f>
        <v>110</v>
      </c>
      <c r="Y375" s="20">
        <v>-1</v>
      </c>
      <c r="Z375" s="20">
        <f>+VLOOKUP(K375,Seguimiento!$A:$C,3,FALSE)</f>
        <v>28</v>
      </c>
      <c r="AA375" s="23">
        <v>0</v>
      </c>
      <c r="AB375" s="22">
        <v>0</v>
      </c>
      <c r="AC375" s="20">
        <v>-1</v>
      </c>
      <c r="AD375" s="20">
        <f>+VLOOKUP(K375,Seguimiento!$A:$J,5,FALSE)</f>
        <v>0.10370370399999999</v>
      </c>
      <c r="AE375" s="24">
        <v>0</v>
      </c>
      <c r="AF375" s="22">
        <v>0</v>
      </c>
      <c r="AG375" s="20">
        <v>-1</v>
      </c>
      <c r="AH375" s="20">
        <f>+VLOOKUP(K375,Seguimiento!$A:$J,6,FALSE)</f>
        <v>0.4</v>
      </c>
      <c r="AI375" s="23">
        <v>0</v>
      </c>
      <c r="AJ375" s="23">
        <v>0</v>
      </c>
      <c r="AK375" s="23">
        <v>0</v>
      </c>
      <c r="AL375" s="20" t="str">
        <f>+VLOOKUP(K375,Seguimiento!$A:$J,7,FALSE)</f>
        <v>Para lo corrido del año se registran 28 personas resocializadas en el 2020, que mantienen su condición de vida digna en 2021 después de superar su situación de calle.</v>
      </c>
      <c r="AM375" s="20">
        <f t="shared" si="5"/>
        <v>0.10370370399999999</v>
      </c>
      <c r="AN375" s="22">
        <v>0</v>
      </c>
      <c r="AO375" s="22">
        <v>0</v>
      </c>
      <c r="AP375" s="22">
        <v>0</v>
      </c>
      <c r="AQ375" s="41">
        <f>+VLOOKUP(K375,Seguimiento!$A:$J,9,FALSE)</f>
        <v>0</v>
      </c>
      <c r="AR375" s="40">
        <f>+VLOOKUP(K375,Seguimiento!$A:$J,10,FALSE)</f>
        <v>1</v>
      </c>
      <c r="AS375" s="20">
        <v>-1</v>
      </c>
      <c r="AT375" s="40">
        <f>+VLOOKUP(K375,Seguimiento!$A:$J,4,FALSE)</f>
        <v>28</v>
      </c>
      <c r="AU375" s="22">
        <v>0</v>
      </c>
      <c r="AV375" s="22">
        <v>0</v>
      </c>
    </row>
    <row r="376" spans="1:48" x14ac:dyDescent="0.2">
      <c r="A376" s="20">
        <v>3</v>
      </c>
      <c r="B376" s="20" t="s">
        <v>637</v>
      </c>
      <c r="C376" s="20">
        <v>4</v>
      </c>
      <c r="D376" s="20" t="s">
        <v>913</v>
      </c>
      <c r="E376" s="20" t="s">
        <v>914</v>
      </c>
      <c r="F376" s="20"/>
      <c r="G376" s="20"/>
      <c r="H376" s="20"/>
      <c r="I376" s="20">
        <v>13</v>
      </c>
      <c r="J376" s="20" t="s">
        <v>1960</v>
      </c>
      <c r="K376" s="20" t="s">
        <v>980</v>
      </c>
      <c r="L376" s="20" t="s">
        <v>981</v>
      </c>
      <c r="M376" s="20" t="s">
        <v>982</v>
      </c>
      <c r="N376" s="20">
        <v>2.2400000000000002</v>
      </c>
      <c r="O376" s="20">
        <v>2</v>
      </c>
      <c r="P376" s="20" t="s">
        <v>919</v>
      </c>
      <c r="Q376" s="19">
        <f>+VLOOKUP(K376,Responsables!$A:$C,3,TRUE)</f>
        <v>722</v>
      </c>
      <c r="R376" s="19" t="str">
        <f>+VLOOKUP(K376,Responsables!$A:$C,2,TRUE)</f>
        <v>Secretaría de Inclusión Social, Familia y Derechos Humanos</v>
      </c>
      <c r="S376" s="20" t="s">
        <v>51</v>
      </c>
      <c r="T376" s="20" t="s">
        <v>356</v>
      </c>
      <c r="U376" s="20">
        <f>+VLOOKUP(K376,Programación!$A:$F,3,FALSE)</f>
        <v>2.2000000000000002</v>
      </c>
      <c r="V376" s="20">
        <f>+VLOOKUP(K376,Programación!$A:$F,4,FALSE)</f>
        <v>2.2000000000000002</v>
      </c>
      <c r="W376" s="20">
        <f>+VLOOKUP(K376,Programación!$A:$F,5,FALSE)</f>
        <v>2.2000000000000002</v>
      </c>
      <c r="X376" s="20">
        <f>+VLOOKUP(K376,Programación!$A:$F,6,FALSE)</f>
        <v>2</v>
      </c>
      <c r="Y376" s="20">
        <v>2.2400000000000002</v>
      </c>
      <c r="Z376" s="20">
        <f>+VLOOKUP(K376,Seguimiento!$A:$C,3,FALSE)</f>
        <v>1.51</v>
      </c>
      <c r="AA376" s="23">
        <v>0</v>
      </c>
      <c r="AB376" s="22">
        <v>0</v>
      </c>
      <c r="AC376" s="20">
        <v>0</v>
      </c>
      <c r="AD376" s="20">
        <f>+VLOOKUP(K376,Seguimiento!$A:$J,5,FALSE)</f>
        <v>3.0416666669999999</v>
      </c>
      <c r="AE376" s="24">
        <v>0</v>
      </c>
      <c r="AF376" s="22">
        <v>0</v>
      </c>
      <c r="AG376" s="20">
        <v>0</v>
      </c>
      <c r="AH376" s="20">
        <f>+VLOOKUP(K376,Seguimiento!$A:$J,6,FALSE)</f>
        <v>18.25</v>
      </c>
      <c r="AI376" s="23">
        <v>0</v>
      </c>
      <c r="AJ376" s="23">
        <v>0</v>
      </c>
      <c r="AK376" s="23">
        <v>0</v>
      </c>
      <c r="AL376" s="20" t="str">
        <f>+VLOOKUP(K376,Seguimiento!$A:$J,7,FALSE)</f>
        <v>De acuerdo a los cálculos realizados con base en la Gran Encuesta Integrada de Hogares, la medición oficial de la Tasa de trabajo infantil para Medellín - año 2020- corresponde a 1,51. Con relación al primer semestre del año 2021 se realizaron acciones para la prevención y protección frente al trabajo infantil a través de recorridos de identificación de la problemática, atención en territorio, el acompañamiento psicosocial, la activación de rutas de atención, acercamiento de oferta institucional y acciones pedagógicas para promover la corresponsabilidad y la protección.</v>
      </c>
      <c r="AM376" s="20">
        <f t="shared" si="5"/>
        <v>3.0416666669999999</v>
      </c>
      <c r="AN376" s="22">
        <v>0</v>
      </c>
      <c r="AO376" s="22">
        <v>0</v>
      </c>
      <c r="AP376" s="22">
        <v>0</v>
      </c>
      <c r="AQ376" s="41">
        <f>+VLOOKUP(K376,Seguimiento!$A:$J,9,FALSE)</f>
        <v>0</v>
      </c>
      <c r="AR376" s="40">
        <f>+VLOOKUP(K376,Seguimiento!$A:$J,10,FALSE)</f>
        <v>3</v>
      </c>
      <c r="AS376" s="20">
        <v>2.2400000000000002</v>
      </c>
      <c r="AT376" s="40">
        <f>+VLOOKUP(K376,Seguimiento!$A:$J,4,FALSE)</f>
        <v>1.51</v>
      </c>
      <c r="AU376" s="22">
        <v>0</v>
      </c>
      <c r="AV376" s="22">
        <v>0</v>
      </c>
    </row>
    <row r="377" spans="1:48" x14ac:dyDescent="0.2">
      <c r="A377" s="20">
        <v>3</v>
      </c>
      <c r="B377" s="20" t="s">
        <v>637</v>
      </c>
      <c r="C377" s="20">
        <v>4</v>
      </c>
      <c r="D377" s="20" t="s">
        <v>913</v>
      </c>
      <c r="E377" s="20" t="s">
        <v>914</v>
      </c>
      <c r="F377" s="20">
        <v>2</v>
      </c>
      <c r="G377" s="20" t="s">
        <v>915</v>
      </c>
      <c r="H377" s="20" t="s">
        <v>916</v>
      </c>
      <c r="I377" s="20">
        <v>16</v>
      </c>
      <c r="J377" s="20" t="s">
        <v>1961</v>
      </c>
      <c r="K377" s="20" t="s">
        <v>1048</v>
      </c>
      <c r="L377" s="20" t="s">
        <v>1049</v>
      </c>
      <c r="M377" s="20" t="s">
        <v>50</v>
      </c>
      <c r="N377" s="20">
        <v>-1</v>
      </c>
      <c r="O377" s="20">
        <v>100</v>
      </c>
      <c r="P377" s="20" t="s">
        <v>919</v>
      </c>
      <c r="Q377" s="19">
        <f>+VLOOKUP(K377,Responsables!$A:$C,3,TRUE)</f>
        <v>722</v>
      </c>
      <c r="R377" s="19" t="str">
        <f>+VLOOKUP(K377,Responsables!$A:$C,2,TRUE)</f>
        <v>Secretaría de Inclusión Social, Familia y Derechos Humanos</v>
      </c>
      <c r="S377" s="20" t="s">
        <v>51</v>
      </c>
      <c r="T377" s="20" t="s">
        <v>47</v>
      </c>
      <c r="U377" s="20">
        <f>+VLOOKUP(K377,Programación!$A:$F,3,FALSE)</f>
        <v>0</v>
      </c>
      <c r="V377" s="20">
        <f>+VLOOKUP(K377,Programación!$A:$F,4,FALSE)</f>
        <v>40</v>
      </c>
      <c r="W377" s="20">
        <f>+VLOOKUP(K377,Programación!$A:$F,5,FALSE)</f>
        <v>70</v>
      </c>
      <c r="X377" s="20">
        <f>+VLOOKUP(K377,Programación!$A:$F,6,FALSE)</f>
        <v>100</v>
      </c>
      <c r="Y377" s="20">
        <v>-1</v>
      </c>
      <c r="Z377" s="20">
        <f>+VLOOKUP(K377,Seguimiento!$A:$C,3,FALSE)</f>
        <v>0</v>
      </c>
      <c r="AA377" s="23">
        <v>0</v>
      </c>
      <c r="AB377" s="22">
        <v>0</v>
      </c>
      <c r="AC377" s="20">
        <v>-1</v>
      </c>
      <c r="AD377" s="20">
        <f>+VLOOKUP(K377,Seguimiento!$A:$J,5,FALSE)</f>
        <v>0</v>
      </c>
      <c r="AE377" s="22">
        <v>0</v>
      </c>
      <c r="AF377" s="22">
        <v>0</v>
      </c>
      <c r="AG377" s="20">
        <v>-1</v>
      </c>
      <c r="AH377" s="20">
        <f>+VLOOKUP(K377,Seguimiento!$A:$J,6,FALSE)</f>
        <v>0</v>
      </c>
      <c r="AI377" s="23">
        <v>0</v>
      </c>
      <c r="AJ377" s="23">
        <v>0</v>
      </c>
      <c r="AK377" s="23">
        <v>0</v>
      </c>
      <c r="AL377" s="20" t="str">
        <f>+VLOOKUP(K377,Seguimiento!$A:$J,7,FALSE)</f>
        <v>Los encuentros académicos intergeneracionales en Colonia Belencito, se proyectan para el mes de julio de 2021.</v>
      </c>
      <c r="AM377" s="20">
        <f t="shared" si="5"/>
        <v>0</v>
      </c>
      <c r="AN377" s="22">
        <v>4.0173737696976703E-4</v>
      </c>
      <c r="AO377" s="22">
        <v>0</v>
      </c>
      <c r="AP377" s="22">
        <v>0</v>
      </c>
      <c r="AQ377" s="41">
        <f>+VLOOKUP(K377,Seguimiento!$A:$J,9,FALSE)</f>
        <v>0</v>
      </c>
      <c r="AR377" s="40">
        <f>+VLOOKUP(K377,Seguimiento!$A:$J,10,FALSE)</f>
        <v>1</v>
      </c>
      <c r="AS377" s="20">
        <v>-1</v>
      </c>
      <c r="AT377" s="40">
        <f>+VLOOKUP(K377,Seguimiento!$A:$J,4,FALSE)</f>
        <v>0</v>
      </c>
      <c r="AU377" s="22">
        <v>0</v>
      </c>
      <c r="AV377" s="22">
        <v>0</v>
      </c>
    </row>
    <row r="378" spans="1:48" x14ac:dyDescent="0.2">
      <c r="A378" s="20">
        <v>3</v>
      </c>
      <c r="B378" s="20" t="s">
        <v>637</v>
      </c>
      <c r="C378" s="20">
        <v>4</v>
      </c>
      <c r="D378" s="20" t="s">
        <v>913</v>
      </c>
      <c r="E378" s="20" t="s">
        <v>914</v>
      </c>
      <c r="F378" s="20"/>
      <c r="G378" s="20"/>
      <c r="H378" s="20"/>
      <c r="I378" s="20">
        <v>9</v>
      </c>
      <c r="J378" s="20" t="s">
        <v>1960</v>
      </c>
      <c r="K378" s="20" t="s">
        <v>976</v>
      </c>
      <c r="L378" s="20" t="s">
        <v>977</v>
      </c>
      <c r="M378" s="20" t="s">
        <v>44</v>
      </c>
      <c r="N378" s="20">
        <v>23023</v>
      </c>
      <c r="O378" s="20">
        <v>31000</v>
      </c>
      <c r="P378" s="20" t="s">
        <v>919</v>
      </c>
      <c r="Q378" s="19">
        <f>+VLOOKUP(K378,Responsables!$A:$C,3,TRUE)</f>
        <v>722</v>
      </c>
      <c r="R378" s="19" t="str">
        <f>+VLOOKUP(K378,Responsables!$A:$C,2,TRUE)</f>
        <v>Secretaría de Inclusión Social, Familia y Derechos Humanos</v>
      </c>
      <c r="S378" s="20" t="s">
        <v>46</v>
      </c>
      <c r="T378" s="20" t="s">
        <v>47</v>
      </c>
      <c r="U378" s="20">
        <f>+VLOOKUP(K378,Programación!$A:$F,3,FALSE)</f>
        <v>3500</v>
      </c>
      <c r="V378" s="20">
        <f>+VLOOKUP(K378,Programación!$A:$F,4,FALSE)</f>
        <v>8000</v>
      </c>
      <c r="W378" s="20">
        <f>+VLOOKUP(K378,Programación!$A:$F,5,FALSE)</f>
        <v>9750</v>
      </c>
      <c r="X378" s="20">
        <f>+VLOOKUP(K378,Programación!$A:$F,6,FALSE)</f>
        <v>9750</v>
      </c>
      <c r="Y378" s="20">
        <v>4015</v>
      </c>
      <c r="Z378" s="20">
        <f>+VLOOKUP(K378,Seguimiento!$A:$C,3,FALSE)</f>
        <v>1508</v>
      </c>
      <c r="AA378" s="23">
        <v>0</v>
      </c>
      <c r="AB378" s="22">
        <v>0</v>
      </c>
      <c r="AC378" s="20">
        <v>0.12951612903225801</v>
      </c>
      <c r="AD378" s="20">
        <f>+VLOOKUP(K378,Seguimiento!$A:$J,5,FALSE)</f>
        <v>0.17816129</v>
      </c>
      <c r="AE378" s="24">
        <v>0</v>
      </c>
      <c r="AF378" s="22">
        <v>0</v>
      </c>
      <c r="AG378" s="20">
        <v>1.1471428571428599</v>
      </c>
      <c r="AH378" s="20">
        <f>+VLOOKUP(K378,Seguimiento!$A:$J,6,FALSE)</f>
        <v>0.1885</v>
      </c>
      <c r="AI378" s="23">
        <v>0</v>
      </c>
      <c r="AJ378" s="23">
        <v>0</v>
      </c>
      <c r="AK378" s="23">
        <v>0</v>
      </c>
      <c r="AL378" s="20" t="str">
        <f>+VLOOKUP(K378,Seguimiento!$A:$J,7,FALSE)</f>
        <v>En el primer semestre del año identificamos 1.508 personas que han mejorado sus condiciones de vida individual, familiar y social a través del acceso a oportunidades.</v>
      </c>
      <c r="AM378" s="20">
        <f t="shared" si="5"/>
        <v>0.17816129</v>
      </c>
      <c r="AN378" s="22">
        <v>0</v>
      </c>
      <c r="AO378" s="22">
        <v>0</v>
      </c>
      <c r="AP378" s="22">
        <v>0</v>
      </c>
      <c r="AQ378" s="41">
        <f>+VLOOKUP(K378,Seguimiento!$A:$J,9,FALSE)</f>
        <v>0</v>
      </c>
      <c r="AR378" s="40">
        <f>+VLOOKUP(K378,Seguimiento!$A:$J,10,FALSE)</f>
        <v>1</v>
      </c>
      <c r="AS378" s="20">
        <v>4015</v>
      </c>
      <c r="AT378" s="40">
        <f>+VLOOKUP(K378,Seguimiento!$A:$J,4,FALSE)</f>
        <v>5523</v>
      </c>
      <c r="AU378" s="22">
        <v>0</v>
      </c>
      <c r="AV378" s="22">
        <v>0</v>
      </c>
    </row>
    <row r="379" spans="1:48" x14ac:dyDescent="0.2">
      <c r="A379" s="20">
        <v>3</v>
      </c>
      <c r="B379" s="20" t="s">
        <v>637</v>
      </c>
      <c r="C379" s="20">
        <v>4</v>
      </c>
      <c r="D379" s="20" t="s">
        <v>913</v>
      </c>
      <c r="E379" s="20" t="s">
        <v>914</v>
      </c>
      <c r="F379" s="20">
        <v>2</v>
      </c>
      <c r="G379" s="20" t="s">
        <v>915</v>
      </c>
      <c r="H379" s="20" t="s">
        <v>916</v>
      </c>
      <c r="I379" s="20">
        <v>2</v>
      </c>
      <c r="J379" s="20" t="s">
        <v>1961</v>
      </c>
      <c r="K379" s="20" t="s">
        <v>940</v>
      </c>
      <c r="L379" s="20" t="s">
        <v>941</v>
      </c>
      <c r="M379" s="20" t="s">
        <v>44</v>
      </c>
      <c r="N379" s="20">
        <v>23914</v>
      </c>
      <c r="O379" s="20">
        <v>24000</v>
      </c>
      <c r="P379" s="20" t="s">
        <v>919</v>
      </c>
      <c r="Q379" s="19">
        <f>+VLOOKUP(K379,Responsables!$A:$C,3,TRUE)</f>
        <v>722</v>
      </c>
      <c r="R379" s="19" t="str">
        <f>+VLOOKUP(K379,Responsables!$A:$C,2,TRUE)</f>
        <v>Secretaría de Inclusión Social, Familia y Derechos Humanos</v>
      </c>
      <c r="S379" s="20" t="s">
        <v>46</v>
      </c>
      <c r="T379" s="20" t="s">
        <v>47</v>
      </c>
      <c r="U379" s="20">
        <f>+VLOOKUP(K379,Programación!$A:$F,3,FALSE)</f>
        <v>6762</v>
      </c>
      <c r="V379" s="20">
        <f>+VLOOKUP(K379,Programación!$A:$F,4,FALSE)</f>
        <v>5746</v>
      </c>
      <c r="W379" s="20">
        <f>+VLOOKUP(K379,Programación!$A:$F,5,FALSE)</f>
        <v>5746</v>
      </c>
      <c r="X379" s="20">
        <f>+VLOOKUP(K379,Programación!$A:$F,6,FALSE)</f>
        <v>5746</v>
      </c>
      <c r="Y379" s="20">
        <v>6693</v>
      </c>
      <c r="Z379" s="20">
        <f>+VLOOKUP(K379,Seguimiento!$A:$C,3,FALSE)</f>
        <v>1198</v>
      </c>
      <c r="AA379" s="23">
        <v>0</v>
      </c>
      <c r="AB379" s="22">
        <v>0</v>
      </c>
      <c r="AC379" s="20">
        <v>0.27887499999999998</v>
      </c>
      <c r="AD379" s="20">
        <f>+VLOOKUP(K379,Seguimiento!$A:$J,5,FALSE)</f>
        <v>0.32879166700000001</v>
      </c>
      <c r="AE379" s="22">
        <v>0</v>
      </c>
      <c r="AF379" s="22">
        <v>0</v>
      </c>
      <c r="AG379" s="20">
        <v>0.98979591836734704</v>
      </c>
      <c r="AH379" s="20">
        <f>+VLOOKUP(K379,Seguimiento!$A:$J,6,FALSE)</f>
        <v>0.208492865</v>
      </c>
      <c r="AI379" s="23">
        <v>0</v>
      </c>
      <c r="AJ379" s="23">
        <v>0</v>
      </c>
      <c r="AK379" s="23">
        <v>0</v>
      </c>
      <c r="AL379" s="20" t="str">
        <f>+VLOOKUP(K379,Seguimiento!$A:$J,7,FALSE)</f>
        <v>Se desarrollaron encuentros de animación sociocultural, fortaleciendo los procesos de promoción y prevención a través de la articulación con líderes comunitarios. Se fortalecieron la conformación de los grupos, brindando acompañamiento psicosocial y familiar para la mitigación de los riesgos.</v>
      </c>
      <c r="AM379" s="20">
        <f t="shared" si="5"/>
        <v>0.32879166700000001</v>
      </c>
      <c r="AN379" s="22">
        <v>5.4291351996260835E-4</v>
      </c>
      <c r="AO379" s="22">
        <v>0</v>
      </c>
      <c r="AP379" s="22">
        <v>0</v>
      </c>
      <c r="AQ379" s="41">
        <f>+VLOOKUP(K379,Seguimiento!$A:$J,9,FALSE)</f>
        <v>1.7020300000000001E-4</v>
      </c>
      <c r="AR379" s="40">
        <f>+VLOOKUP(K379,Seguimiento!$A:$J,10,FALSE)</f>
        <v>2</v>
      </c>
      <c r="AS379" s="20">
        <v>6693</v>
      </c>
      <c r="AT379" s="40">
        <f>+VLOOKUP(K379,Seguimiento!$A:$J,4,FALSE)</f>
        <v>7891</v>
      </c>
      <c r="AU379" s="22">
        <v>0</v>
      </c>
      <c r="AV379" s="22">
        <v>0</v>
      </c>
    </row>
    <row r="380" spans="1:48" x14ac:dyDescent="0.2">
      <c r="A380" s="20">
        <v>3</v>
      </c>
      <c r="B380" s="20" t="s">
        <v>637</v>
      </c>
      <c r="C380" s="20">
        <v>4</v>
      </c>
      <c r="D380" s="20" t="s">
        <v>913</v>
      </c>
      <c r="E380" s="20" t="s">
        <v>914</v>
      </c>
      <c r="F380" s="20">
        <v>2</v>
      </c>
      <c r="G380" s="20" t="s">
        <v>915</v>
      </c>
      <c r="H380" s="20" t="s">
        <v>916</v>
      </c>
      <c r="I380" s="20">
        <v>18</v>
      </c>
      <c r="J380" s="20" t="s">
        <v>1961</v>
      </c>
      <c r="K380" s="20" t="s">
        <v>1052</v>
      </c>
      <c r="L380" s="20" t="s">
        <v>1053</v>
      </c>
      <c r="M380" s="20" t="s">
        <v>50</v>
      </c>
      <c r="N380" s="20">
        <v>43</v>
      </c>
      <c r="O380" s="20">
        <v>80</v>
      </c>
      <c r="P380" s="20" t="s">
        <v>919</v>
      </c>
      <c r="Q380" s="19">
        <f>+VLOOKUP(K380,Responsables!$A:$C,3,TRUE)</f>
        <v>722</v>
      </c>
      <c r="R380" s="19" t="str">
        <f>+VLOOKUP(K380,Responsables!$A:$C,2,TRUE)</f>
        <v>Secretaría de Inclusión Social, Familia y Derechos Humanos</v>
      </c>
      <c r="S380" s="20" t="s">
        <v>51</v>
      </c>
      <c r="T380" s="20" t="s">
        <v>47</v>
      </c>
      <c r="U380" s="20">
        <f>+VLOOKUP(K380,Programación!$A:$F,3,FALSE)</f>
        <v>15</v>
      </c>
      <c r="V380" s="20">
        <f>+VLOOKUP(K380,Programación!$A:$F,4,FALSE)</f>
        <v>35</v>
      </c>
      <c r="W380" s="20">
        <f>+VLOOKUP(K380,Programación!$A:$F,5,FALSE)</f>
        <v>60</v>
      </c>
      <c r="X380" s="20">
        <f>+VLOOKUP(K380,Programación!$A:$F,6,FALSE)</f>
        <v>80</v>
      </c>
      <c r="Y380" s="20">
        <v>15</v>
      </c>
      <c r="Z380" s="20">
        <f>+VLOOKUP(K380,Seguimiento!$A:$C,3,FALSE)</f>
        <v>20</v>
      </c>
      <c r="AA380" s="23">
        <v>0</v>
      </c>
      <c r="AB380" s="22">
        <v>0</v>
      </c>
      <c r="AC380" s="20">
        <v>0.1875</v>
      </c>
      <c r="AD380" s="20">
        <f>+VLOOKUP(K380,Seguimiento!$A:$J,5,FALSE)</f>
        <v>0.25</v>
      </c>
      <c r="AE380" s="22">
        <v>0</v>
      </c>
      <c r="AF380" s="22">
        <v>0</v>
      </c>
      <c r="AG380" s="20">
        <v>1</v>
      </c>
      <c r="AH380" s="20">
        <f>+VLOOKUP(K380,Seguimiento!$A:$J,6,FALSE)</f>
        <v>0.571428571</v>
      </c>
      <c r="AI380" s="23">
        <v>0</v>
      </c>
      <c r="AJ380" s="23">
        <v>0</v>
      </c>
      <c r="AK380" s="23">
        <v>0</v>
      </c>
      <c r="AL380" s="20" t="str">
        <f>+VLOOKUP(K380,Seguimiento!$A:$J,7,FALSE)</f>
        <v>Se da continuidad a las atenciones y asesorías psicosociales a población indígena y acciones de atención y activación de rutas a través de la móvil  indígena, se avanza en el fortalecimiento organizacional y acompañamiento a través de activación de rutas, acercamiento a la oferta y apoyo logístico a la Minga indígena que llegó en el mes de mayo a la ciudad.  Se avanza en la etapa precontractual para dar inicio a la operación con recursos 2021.</v>
      </c>
      <c r="AM380" s="20">
        <f t="shared" si="5"/>
        <v>0.25</v>
      </c>
      <c r="AN380" s="22">
        <v>4.4597597479101715E-4</v>
      </c>
      <c r="AO380" s="22">
        <v>0</v>
      </c>
      <c r="AP380" s="22">
        <v>0</v>
      </c>
      <c r="AQ380" s="41">
        <f>+VLOOKUP(K380,Seguimiento!$A:$J,9,FALSE)</f>
        <v>1.02017E-4</v>
      </c>
      <c r="AR380" s="40">
        <f>+VLOOKUP(K380,Seguimiento!$A:$J,10,FALSE)</f>
        <v>2</v>
      </c>
      <c r="AS380" s="20">
        <v>15</v>
      </c>
      <c r="AT380" s="40">
        <f>+VLOOKUP(K380,Seguimiento!$A:$J,4,FALSE)</f>
        <v>20</v>
      </c>
      <c r="AU380" s="22">
        <v>0</v>
      </c>
      <c r="AV380" s="22">
        <v>0</v>
      </c>
    </row>
    <row r="381" spans="1:48" x14ac:dyDescent="0.2">
      <c r="A381" s="20">
        <v>3</v>
      </c>
      <c r="B381" s="20" t="s">
        <v>637</v>
      </c>
      <c r="C381" s="20">
        <v>4</v>
      </c>
      <c r="D381" s="20" t="s">
        <v>913</v>
      </c>
      <c r="E381" s="20" t="s">
        <v>914</v>
      </c>
      <c r="F381" s="20">
        <v>2</v>
      </c>
      <c r="G381" s="20" t="s">
        <v>915</v>
      </c>
      <c r="H381" s="20" t="s">
        <v>916</v>
      </c>
      <c r="I381" s="20">
        <v>9</v>
      </c>
      <c r="J381" s="20" t="s">
        <v>1961</v>
      </c>
      <c r="K381" s="20" t="s">
        <v>950</v>
      </c>
      <c r="L381" s="20" t="s">
        <v>951</v>
      </c>
      <c r="M381" s="20" t="s">
        <v>44</v>
      </c>
      <c r="N381" s="20">
        <v>290</v>
      </c>
      <c r="O381" s="20">
        <v>290</v>
      </c>
      <c r="P381" s="20" t="s">
        <v>919</v>
      </c>
      <c r="Q381" s="19">
        <f>+VLOOKUP(K381,Responsables!$A:$C,3,TRUE)</f>
        <v>722</v>
      </c>
      <c r="R381" s="19" t="str">
        <f>+VLOOKUP(K381,Responsables!$A:$C,2,TRUE)</f>
        <v>Secretaría de Inclusión Social, Familia y Derechos Humanos</v>
      </c>
      <c r="S381" s="20" t="s">
        <v>70</v>
      </c>
      <c r="T381" s="20" t="s">
        <v>47</v>
      </c>
      <c r="U381" s="20">
        <f>+VLOOKUP(K381,Programación!$A:$F,3,FALSE)</f>
        <v>290</v>
      </c>
      <c r="V381" s="20">
        <f>+VLOOKUP(K381,Programación!$A:$F,4,FALSE)</f>
        <v>290</v>
      </c>
      <c r="W381" s="20">
        <f>+VLOOKUP(K381,Programación!$A:$F,5,FALSE)</f>
        <v>290</v>
      </c>
      <c r="X381" s="20">
        <f>+VLOOKUP(K381,Programación!$A:$F,6,FALSE)</f>
        <v>290</v>
      </c>
      <c r="Y381" s="20">
        <v>285</v>
      </c>
      <c r="Z381" s="20">
        <f>+VLOOKUP(K381,Seguimiento!$A:$C,3,FALSE)</f>
        <v>285</v>
      </c>
      <c r="AA381" s="23">
        <v>0</v>
      </c>
      <c r="AB381" s="22">
        <v>0</v>
      </c>
      <c r="AC381" s="20">
        <v>0.24568965517241401</v>
      </c>
      <c r="AD381" s="20">
        <f>+VLOOKUP(K381,Seguimiento!$A:$J,5,FALSE)</f>
        <v>0.36853448300000002</v>
      </c>
      <c r="AE381" s="22">
        <v>0</v>
      </c>
      <c r="AF381" s="22">
        <v>0</v>
      </c>
      <c r="AG381" s="20">
        <v>0.98275862068965503</v>
      </c>
      <c r="AH381" s="20">
        <f>+VLOOKUP(K381,Seguimiento!$A:$J,6,FALSE)</f>
        <v>0.49137931000000001</v>
      </c>
      <c r="AI381" s="23">
        <v>0</v>
      </c>
      <c r="AJ381" s="23">
        <v>0</v>
      </c>
      <c r="AK381" s="23">
        <v>0</v>
      </c>
      <c r="AL381" s="20" t="str">
        <f>+VLOOKUP(K381,Seguimiento!$A:$J,7,FALSE)</f>
        <v>En el año se registran  285 personas atendidas con discapacidad fisica y/o trastorno mental; de estas, 17 fueron atendidas  con recursos del 2021  y 268 personas  con recursos del 2020. Además se continúa con la atención de 270 cupos permanentes.</v>
      </c>
      <c r="AM381" s="20">
        <f t="shared" si="5"/>
        <v>0.36853448300000002</v>
      </c>
      <c r="AN381" s="22">
        <v>5.9852624828589916E-4</v>
      </c>
      <c r="AO381" s="22">
        <v>0</v>
      </c>
      <c r="AP381" s="22">
        <v>0</v>
      </c>
      <c r="AQ381" s="41">
        <f>+VLOOKUP(K381,Seguimiento!$A:$J,9,FALSE)</f>
        <v>1.82525E-4</v>
      </c>
      <c r="AR381" s="40">
        <f>+VLOOKUP(K381,Seguimiento!$A:$J,10,FALSE)</f>
        <v>3</v>
      </c>
      <c r="AS381" s="20">
        <v>285</v>
      </c>
      <c r="AT381" s="40">
        <f>+VLOOKUP(K381,Seguimiento!$A:$J,4,FALSE)</f>
        <v>285</v>
      </c>
      <c r="AU381" s="22">
        <v>0</v>
      </c>
      <c r="AV381" s="22">
        <v>0</v>
      </c>
    </row>
    <row r="382" spans="1:48" x14ac:dyDescent="0.2">
      <c r="A382" s="20">
        <v>3</v>
      </c>
      <c r="B382" s="20" t="s">
        <v>637</v>
      </c>
      <c r="C382" s="20">
        <v>4</v>
      </c>
      <c r="D382" s="20" t="s">
        <v>913</v>
      </c>
      <c r="E382" s="20" t="s">
        <v>914</v>
      </c>
      <c r="F382" s="20">
        <v>1</v>
      </c>
      <c r="G382" s="20" t="s">
        <v>920</v>
      </c>
      <c r="H382" s="20" t="s">
        <v>921</v>
      </c>
      <c r="I382" s="20">
        <v>4</v>
      </c>
      <c r="J382" s="20" t="s">
        <v>1961</v>
      </c>
      <c r="K382" s="20" t="s">
        <v>926</v>
      </c>
      <c r="L382" s="20" t="s">
        <v>927</v>
      </c>
      <c r="M382" s="20" t="s">
        <v>44</v>
      </c>
      <c r="N382" s="20">
        <v>5015</v>
      </c>
      <c r="O382" s="20">
        <v>5015</v>
      </c>
      <c r="P382" s="20" t="s">
        <v>919</v>
      </c>
      <c r="Q382" s="19">
        <f>+VLOOKUP(K382,Responsables!$A:$C,3,TRUE)</f>
        <v>722</v>
      </c>
      <c r="R382" s="19" t="str">
        <f>+VLOOKUP(K382,Responsables!$A:$C,2,TRUE)</f>
        <v>Secretaría de Inclusión Social, Familia y Derechos Humanos</v>
      </c>
      <c r="S382" s="20" t="s">
        <v>70</v>
      </c>
      <c r="T382" s="20" t="s">
        <v>47</v>
      </c>
      <c r="U382" s="20">
        <f>+VLOOKUP(K382,Programación!$A:$F,3,FALSE)</f>
        <v>5015</v>
      </c>
      <c r="V382" s="20">
        <f>+VLOOKUP(K382,Programación!$A:$F,4,FALSE)</f>
        <v>5015</v>
      </c>
      <c r="W382" s="20">
        <f>+VLOOKUP(K382,Programación!$A:$F,5,FALSE)</f>
        <v>5015</v>
      </c>
      <c r="X382" s="20">
        <f>+VLOOKUP(K382,Programación!$A:$F,6,FALSE)</f>
        <v>5015</v>
      </c>
      <c r="Y382" s="20">
        <v>3533</v>
      </c>
      <c r="Z382" s="20">
        <f>+VLOOKUP(K382,Seguimiento!$A:$C,3,FALSE)</f>
        <v>0</v>
      </c>
      <c r="AA382" s="23">
        <v>0</v>
      </c>
      <c r="AB382" s="22">
        <v>0</v>
      </c>
      <c r="AC382" s="20">
        <v>0.17612163509471601</v>
      </c>
      <c r="AD382" s="20">
        <f>+VLOOKUP(K382,Seguimiento!$A:$J,5,FALSE)</f>
        <v>0.176121635</v>
      </c>
      <c r="AE382" s="22">
        <v>0</v>
      </c>
      <c r="AF382" s="22">
        <v>0</v>
      </c>
      <c r="AG382" s="20">
        <v>0.70448654037886305</v>
      </c>
      <c r="AH382" s="20">
        <f>+VLOOKUP(K382,Seguimiento!$A:$J,6,FALSE)</f>
        <v>0</v>
      </c>
      <c r="AI382" s="23">
        <v>0</v>
      </c>
      <c r="AJ382" s="23">
        <v>0</v>
      </c>
      <c r="AK382" s="23">
        <v>0</v>
      </c>
      <c r="AL382" s="20" t="str">
        <f>+VLOOKUP(K382,Seguimiento!$A:$J,7,FALSE)</f>
        <v>En etapa de planeación y gestión de recursos que permitan la operativización de acciones que aporten a este indicador.</v>
      </c>
      <c r="AM382" s="20">
        <f t="shared" si="5"/>
        <v>0.176121635</v>
      </c>
      <c r="AN382" s="22">
        <v>4.0152877071226501E-4</v>
      </c>
      <c r="AO382" s="22">
        <v>0</v>
      </c>
      <c r="AP382" s="22">
        <v>0</v>
      </c>
      <c r="AQ382" s="41">
        <f>+VLOOKUP(K382,Seguimiento!$A:$J,9,FALSE)</f>
        <v>7.0717900000000003E-5</v>
      </c>
      <c r="AR382" s="40">
        <f>+VLOOKUP(K382,Seguimiento!$A:$J,10,FALSE)</f>
        <v>1</v>
      </c>
      <c r="AS382" s="20">
        <v>3533</v>
      </c>
      <c r="AT382" s="40">
        <f>+VLOOKUP(K382,Seguimiento!$A:$J,4,FALSE)</f>
        <v>0</v>
      </c>
      <c r="AU382" s="22">
        <v>0</v>
      </c>
      <c r="AV382" s="22">
        <v>0</v>
      </c>
    </row>
    <row r="383" spans="1:48" x14ac:dyDescent="0.2">
      <c r="A383" s="20">
        <v>3</v>
      </c>
      <c r="B383" s="20" t="s">
        <v>637</v>
      </c>
      <c r="C383" s="20">
        <v>4</v>
      </c>
      <c r="D383" s="20" t="s">
        <v>913</v>
      </c>
      <c r="E383" s="20" t="s">
        <v>914</v>
      </c>
      <c r="F383" s="20">
        <v>5</v>
      </c>
      <c r="G383" s="20" t="s">
        <v>991</v>
      </c>
      <c r="H383" s="20" t="s">
        <v>993</v>
      </c>
      <c r="I383" s="20">
        <v>10</v>
      </c>
      <c r="J383" s="20" t="s">
        <v>1961</v>
      </c>
      <c r="K383" s="20" t="s">
        <v>994</v>
      </c>
      <c r="L383" s="20" t="s">
        <v>995</v>
      </c>
      <c r="M383" s="20" t="s">
        <v>50</v>
      </c>
      <c r="N383" s="20">
        <v>100</v>
      </c>
      <c r="O383" s="20">
        <v>100</v>
      </c>
      <c r="P383" s="20" t="s">
        <v>919</v>
      </c>
      <c r="Q383" s="19">
        <f>+VLOOKUP(K383,Responsables!$A:$C,3,TRUE)</f>
        <v>725</v>
      </c>
      <c r="R383" s="19" t="str">
        <f>+VLOOKUP(K383,Responsables!$A:$C,2,TRUE)</f>
        <v>Secretaría de la No-Violencia</v>
      </c>
      <c r="S383" s="20" t="s">
        <v>70</v>
      </c>
      <c r="T383" s="20" t="s">
        <v>47</v>
      </c>
      <c r="U383" s="20">
        <f>+VLOOKUP(K383,Programación!$A:$F,3,FALSE)</f>
        <v>100</v>
      </c>
      <c r="V383" s="20">
        <f>+VLOOKUP(K383,Programación!$A:$F,4,FALSE)</f>
        <v>100</v>
      </c>
      <c r="W383" s="20">
        <f>+VLOOKUP(K383,Programación!$A:$F,5,FALSE)</f>
        <v>100</v>
      </c>
      <c r="X383" s="20">
        <f>+VLOOKUP(K383,Programación!$A:$F,6,FALSE)</f>
        <v>100</v>
      </c>
      <c r="Y383" s="20">
        <v>100</v>
      </c>
      <c r="Z383" s="20">
        <f>+VLOOKUP(K383,Seguimiento!$A:$C,3,FALSE)</f>
        <v>50</v>
      </c>
      <c r="AA383" s="23">
        <v>0</v>
      </c>
      <c r="AB383" s="22">
        <v>0</v>
      </c>
      <c r="AC383" s="20">
        <v>0.25</v>
      </c>
      <c r="AD383" s="20">
        <f>+VLOOKUP(K383,Seguimiento!$A:$J,5,FALSE)</f>
        <v>0.3125</v>
      </c>
      <c r="AE383" s="22">
        <v>0</v>
      </c>
      <c r="AF383" s="22">
        <v>0</v>
      </c>
      <c r="AG383" s="20">
        <v>1</v>
      </c>
      <c r="AH383" s="20">
        <f>+VLOOKUP(K383,Seguimiento!$A:$J,6,FALSE)</f>
        <v>0.25</v>
      </c>
      <c r="AI383" s="23">
        <v>0</v>
      </c>
      <c r="AJ383" s="23">
        <v>0</v>
      </c>
      <c r="AK383" s="23">
        <v>0</v>
      </c>
      <c r="AL383" s="20" t="str">
        <f>+VLOOKUP(K383,Seguimiento!$A:$J,7,FALSE)</f>
        <v>A junio se posee un avance del 50% del total de acciones de seguimiento que contemplan el monitoreo a la implementación de acciones de política publica, tendientes a la evaluación final del proceso</v>
      </c>
      <c r="AM383" s="20">
        <f t="shared" si="5"/>
        <v>0.3125</v>
      </c>
      <c r="AN383" s="22">
        <v>4.0152877071226501E-4</v>
      </c>
      <c r="AO383" s="22">
        <v>0</v>
      </c>
      <c r="AP383" s="22">
        <v>0</v>
      </c>
      <c r="AQ383" s="41">
        <f>+VLOOKUP(K383,Seguimiento!$A:$J,9,FALSE)</f>
        <v>1.0339400000000001E-4</v>
      </c>
      <c r="AR383" s="40">
        <f>+VLOOKUP(K383,Seguimiento!$A:$J,10,FALSE)</f>
        <v>2</v>
      </c>
      <c r="AS383" s="20">
        <v>100</v>
      </c>
      <c r="AT383" s="40">
        <f>+VLOOKUP(K383,Seguimiento!$A:$J,4,FALSE)</f>
        <v>50</v>
      </c>
      <c r="AU383" s="22">
        <v>0</v>
      </c>
      <c r="AV383" s="22">
        <v>0</v>
      </c>
    </row>
    <row r="384" spans="1:48" x14ac:dyDescent="0.2">
      <c r="A384" s="20">
        <v>3</v>
      </c>
      <c r="B384" s="20" t="s">
        <v>637</v>
      </c>
      <c r="C384" s="20">
        <v>4</v>
      </c>
      <c r="D384" s="20" t="s">
        <v>913</v>
      </c>
      <c r="E384" s="20" t="s">
        <v>914</v>
      </c>
      <c r="F384" s="20">
        <v>2</v>
      </c>
      <c r="G384" s="20" t="s">
        <v>915</v>
      </c>
      <c r="H384" s="20" t="s">
        <v>916</v>
      </c>
      <c r="I384" s="20">
        <v>15</v>
      </c>
      <c r="J384" s="20" t="s">
        <v>1961</v>
      </c>
      <c r="K384" s="20" t="s">
        <v>1062</v>
      </c>
      <c r="L384" s="20" t="s">
        <v>1063</v>
      </c>
      <c r="M384" s="20" t="s">
        <v>44</v>
      </c>
      <c r="N384" s="20">
        <v>1604</v>
      </c>
      <c r="O384" s="20">
        <v>2560</v>
      </c>
      <c r="P384" s="20" t="s">
        <v>919</v>
      </c>
      <c r="Q384" s="19">
        <f>+VLOOKUP(K384,Responsables!$A:$C,3,TRUE)</f>
        <v>722</v>
      </c>
      <c r="R384" s="19" t="str">
        <f>+VLOOKUP(K384,Responsables!$A:$C,2,TRUE)</f>
        <v>Secretaría de Inclusión Social, Familia y Derechos Humanos</v>
      </c>
      <c r="S384" s="20" t="s">
        <v>51</v>
      </c>
      <c r="T384" s="20" t="s">
        <v>47</v>
      </c>
      <c r="U384" s="20">
        <f>+VLOOKUP(K384,Programación!$A:$F,3,FALSE)</f>
        <v>1940</v>
      </c>
      <c r="V384" s="20">
        <f>+VLOOKUP(K384,Programación!$A:$F,4,FALSE)</f>
        <v>2190</v>
      </c>
      <c r="W384" s="20">
        <f>+VLOOKUP(K384,Programación!$A:$F,5,FALSE)</f>
        <v>2440</v>
      </c>
      <c r="X384" s="20">
        <f>+VLOOKUP(K384,Programación!$A:$F,6,FALSE)</f>
        <v>2560</v>
      </c>
      <c r="Y384" s="20">
        <v>1900</v>
      </c>
      <c r="Z384" s="20">
        <f>+VLOOKUP(K384,Seguimiento!$A:$C,3,FALSE)</f>
        <v>2058</v>
      </c>
      <c r="AA384" s="23">
        <v>0</v>
      </c>
      <c r="AB384" s="22">
        <v>0</v>
      </c>
      <c r="AC384" s="20">
        <v>0.7421875</v>
      </c>
      <c r="AD384" s="20">
        <f>+VLOOKUP(K384,Seguimiento!$A:$J,5,FALSE)</f>
        <v>0.80390625000000004</v>
      </c>
      <c r="AE384" s="22">
        <v>0</v>
      </c>
      <c r="AF384" s="22">
        <v>0</v>
      </c>
      <c r="AG384" s="20">
        <v>0.97938144329896903</v>
      </c>
      <c r="AH384" s="20">
        <f>+VLOOKUP(K384,Seguimiento!$A:$J,6,FALSE)</f>
        <v>0.93972602699999996</v>
      </c>
      <c r="AI384" s="23">
        <v>0</v>
      </c>
      <c r="AJ384" s="23">
        <v>0</v>
      </c>
      <c r="AK384" s="23">
        <v>0</v>
      </c>
      <c r="AL384" s="20" t="str">
        <f>+VLOOKUP(K384,Seguimiento!$A:$J,7,FALSE)</f>
        <v>Se reporta el número de personas beneficiadas (sin duplicados), para un total de 2.058 correspondientes a los servicios de asistencia a personas mayores en riesgo social. 1.284 - correspondientes a Red de Hogares Gerontológicos, 302 - correspondientes a Colonia Belencito, 467 - correspondientes a Dormitorio Social, 5 - correspondientes a Familias cuidadoras.</v>
      </c>
      <c r="AM384" s="20">
        <f t="shared" si="5"/>
        <v>0.80390625000000004</v>
      </c>
      <c r="AN384" s="22">
        <v>1.8041972461562532E-3</v>
      </c>
      <c r="AO384" s="22">
        <v>0</v>
      </c>
      <c r="AP384" s="22">
        <v>0</v>
      </c>
      <c r="AQ384" s="41">
        <f>+VLOOKUP(K384,Seguimiento!$A:$J,9,FALSE)</f>
        <v>1.396843E-3</v>
      </c>
      <c r="AR384" s="40">
        <f>+VLOOKUP(K384,Seguimiento!$A:$J,10,FALSE)</f>
        <v>3</v>
      </c>
      <c r="AS384" s="20">
        <v>1900</v>
      </c>
      <c r="AT384" s="40">
        <f>+VLOOKUP(K384,Seguimiento!$A:$J,4,FALSE)</f>
        <v>2058</v>
      </c>
      <c r="AU384" s="22">
        <v>0</v>
      </c>
      <c r="AV384" s="22">
        <v>0</v>
      </c>
    </row>
    <row r="385" spans="1:48" x14ac:dyDescent="0.2">
      <c r="A385" s="20">
        <v>3</v>
      </c>
      <c r="B385" s="20" t="s">
        <v>637</v>
      </c>
      <c r="C385" s="20">
        <v>4</v>
      </c>
      <c r="D385" s="20" t="s">
        <v>913</v>
      </c>
      <c r="E385" s="20" t="s">
        <v>914</v>
      </c>
      <c r="F385" s="20"/>
      <c r="G385" s="20"/>
      <c r="H385" s="20"/>
      <c r="I385" s="20">
        <v>3</v>
      </c>
      <c r="J385" s="20" t="s">
        <v>1960</v>
      </c>
      <c r="K385" s="20" t="s">
        <v>964</v>
      </c>
      <c r="L385" s="20" t="s">
        <v>965</v>
      </c>
      <c r="M385" s="20" t="s">
        <v>44</v>
      </c>
      <c r="N385" s="20">
        <v>23399</v>
      </c>
      <c r="O385" s="20">
        <v>28566</v>
      </c>
      <c r="P385" s="20" t="s">
        <v>919</v>
      </c>
      <c r="Q385" s="19">
        <f>+VLOOKUP(K385,Responsables!$A:$C,3,TRUE)</f>
        <v>722</v>
      </c>
      <c r="R385" s="19" t="str">
        <f>+VLOOKUP(K385,Responsables!$A:$C,2,TRUE)</f>
        <v>Secretaría de Inclusión Social, Familia y Derechos Humanos</v>
      </c>
      <c r="S385" s="20" t="s">
        <v>46</v>
      </c>
      <c r="T385" s="20" t="s">
        <v>47</v>
      </c>
      <c r="U385" s="20">
        <f>+VLOOKUP(K385,Programación!$A:$F,3,FALSE)</f>
        <v>5009</v>
      </c>
      <c r="V385" s="20">
        <f>+VLOOKUP(K385,Programación!$A:$F,4,FALSE)</f>
        <v>7851</v>
      </c>
      <c r="W385" s="20">
        <f>+VLOOKUP(K385,Programación!$A:$F,5,FALSE)</f>
        <v>7854</v>
      </c>
      <c r="X385" s="20">
        <f>+VLOOKUP(K385,Programación!$A:$F,6,FALSE)</f>
        <v>7852</v>
      </c>
      <c r="Y385" s="20">
        <v>5651</v>
      </c>
      <c r="Z385" s="20">
        <f>+VLOOKUP(K385,Seguimiento!$A:$C,3,FALSE)</f>
        <v>967</v>
      </c>
      <c r="AA385" s="23">
        <v>0</v>
      </c>
      <c r="AB385" s="22">
        <v>0</v>
      </c>
      <c r="AC385" s="20">
        <v>0.19782258629139499</v>
      </c>
      <c r="AD385" s="20">
        <f>+VLOOKUP(K385,Seguimiento!$A:$J,5,FALSE)</f>
        <v>0.23167401800000001</v>
      </c>
      <c r="AE385" s="24">
        <v>0</v>
      </c>
      <c r="AF385" s="22">
        <v>0</v>
      </c>
      <c r="AG385" s="20">
        <v>1.1281692952685201</v>
      </c>
      <c r="AH385" s="20">
        <f>+VLOOKUP(K385,Seguimiento!$A:$J,6,FALSE)</f>
        <v>0.123169023</v>
      </c>
      <c r="AI385" s="23">
        <v>0</v>
      </c>
      <c r="AJ385" s="23">
        <v>0</v>
      </c>
      <c r="AK385" s="23">
        <v>0</v>
      </c>
      <c r="AL385" s="20" t="str">
        <f>+VLOOKUP(K385,Seguimiento!$A:$J,7,FALSE)</f>
        <v>Se llevó a cabo  la jornada de postulación a los proyectos de Discapacidad 2021, la cual inició el 15 de febrero con el proceso de inscripción virtual, con acompañamiento telefónico y presencial en casos particulares,  circulación de instructivos y piezas comunicacionales con lenguaje accesible y finalizó el 12 de marzo. Se adicionan recursos de la vigencia 2021 con los cuales se han atendido 967 personas a través de los servicios Ser Capaz en Casa, Acompañamiento Psicosocial a Cuidadores y Orientación y Seguimiento del Equipo de Discapacidad; por último, se logra un avance acumulado del 15% con repecto al porcentaje proyectado para la vigencia 2021  (y 25% acumulado considerando el 10% de avance del año 2020) para la implementación y seguimiento de la Política Pública para la Inclusión de las Personas con Discapacidad. En el año 2021 se ha avanzado un 36% con relación a las acciones que contribuyen al desarrollo del informe de monitoreo y seguimiento. Se avanza en la ejecución de actividades de planeación para el desarrollo de las etapas precontracuales de los proyectos 2021.</v>
      </c>
      <c r="AM385" s="20">
        <f t="shared" si="5"/>
        <v>0.23167401800000001</v>
      </c>
      <c r="AN385" s="22">
        <v>0</v>
      </c>
      <c r="AO385" s="22">
        <v>0</v>
      </c>
      <c r="AP385" s="22">
        <v>0</v>
      </c>
      <c r="AQ385" s="41">
        <f>+VLOOKUP(K385,Seguimiento!$A:$J,9,FALSE)</f>
        <v>0</v>
      </c>
      <c r="AR385" s="40">
        <f>+VLOOKUP(K385,Seguimiento!$A:$J,10,FALSE)</f>
        <v>2</v>
      </c>
      <c r="AS385" s="20">
        <v>5651</v>
      </c>
      <c r="AT385" s="40">
        <f>+VLOOKUP(K385,Seguimiento!$A:$J,4,FALSE)</f>
        <v>6618</v>
      </c>
      <c r="AU385" s="22">
        <v>0</v>
      </c>
      <c r="AV385" s="22">
        <v>0</v>
      </c>
    </row>
    <row r="386" spans="1:48" x14ac:dyDescent="0.2">
      <c r="A386" s="20">
        <v>3</v>
      </c>
      <c r="B386" s="20" t="s">
        <v>637</v>
      </c>
      <c r="C386" s="20">
        <v>4</v>
      </c>
      <c r="D386" s="20" t="s">
        <v>913</v>
      </c>
      <c r="E386" s="20" t="s">
        <v>914</v>
      </c>
      <c r="F386" s="20"/>
      <c r="G386" s="20"/>
      <c r="H386" s="20"/>
      <c r="I386" s="20">
        <v>15</v>
      </c>
      <c r="J386" s="20" t="s">
        <v>1960</v>
      </c>
      <c r="K386" s="20" t="s">
        <v>986</v>
      </c>
      <c r="L386" s="20" t="s">
        <v>987</v>
      </c>
      <c r="M386" s="20" t="s">
        <v>50</v>
      </c>
      <c r="N386" s="20">
        <v>4</v>
      </c>
      <c r="O386" s="20">
        <v>8</v>
      </c>
      <c r="P386" s="20" t="s">
        <v>919</v>
      </c>
      <c r="Q386" s="19">
        <f>+VLOOKUP(K386,Responsables!$A:$C,3,TRUE)</f>
        <v>722</v>
      </c>
      <c r="R386" s="19" t="str">
        <f>+VLOOKUP(K386,Responsables!$A:$C,2,TRUE)</f>
        <v>Secretaría de Inclusión Social, Familia y Derechos Humanos</v>
      </c>
      <c r="S386" s="20" t="s">
        <v>46</v>
      </c>
      <c r="T386" s="20" t="s">
        <v>47</v>
      </c>
      <c r="U386" s="20">
        <f>+VLOOKUP(K386,Programación!$A:$F,3,FALSE)</f>
        <v>1.5</v>
      </c>
      <c r="V386" s="20">
        <f>+VLOOKUP(K386,Programación!$A:$F,4,FALSE)</f>
        <v>2</v>
      </c>
      <c r="W386" s="20">
        <f>+VLOOKUP(K386,Programación!$A:$F,5,FALSE)</f>
        <v>2.5</v>
      </c>
      <c r="X386" s="20">
        <f>+VLOOKUP(K386,Programación!$A:$F,6,FALSE)</f>
        <v>2</v>
      </c>
      <c r="Y386" s="20">
        <v>1.5</v>
      </c>
      <c r="Z386" s="20">
        <f>+VLOOKUP(K386,Seguimiento!$A:$C,3,FALSE)</f>
        <v>0.98</v>
      </c>
      <c r="AA386" s="23">
        <v>0</v>
      </c>
      <c r="AB386" s="22">
        <v>0</v>
      </c>
      <c r="AC386" s="20">
        <v>0.1875</v>
      </c>
      <c r="AD386" s="20">
        <f>+VLOOKUP(K386,Seguimiento!$A:$J,5,FALSE)</f>
        <v>0.31</v>
      </c>
      <c r="AE386" s="24">
        <v>0</v>
      </c>
      <c r="AF386" s="22">
        <v>0</v>
      </c>
      <c r="AG386" s="20">
        <v>1</v>
      </c>
      <c r="AH386" s="20">
        <f>+VLOOKUP(K386,Seguimiento!$A:$J,6,FALSE)</f>
        <v>0.49</v>
      </c>
      <c r="AI386" s="23">
        <v>0</v>
      </c>
      <c r="AJ386" s="23">
        <v>0</v>
      </c>
      <c r="AK386" s="23">
        <v>0</v>
      </c>
      <c r="AL386" s="20" t="str">
        <f>+VLOOKUP(K386,Seguimiento!$A:$J,7,FALSE)</f>
        <v>Durante  el segundo trimestre del año  se da  continuidad a los procesos de atención a traves de las asesorías y orientación relacionadas con acercamiento a la oferta institucional,  activación de rutas para población étnica, atenciones desde la móvil indígena,  acompañamiento a la minga indígena, procesos de formación en etnoeduación y transversalización del enfoque étnico con acciones en territorio a traves de instituciones educativas y diferentes dependencias de la Administración Municipal y acompañamiento organizacional a cabildos indígenas y Concejo Municipal Afrodescendiente.</v>
      </c>
      <c r="AM386" s="20">
        <f t="shared" si="5"/>
        <v>0.31</v>
      </c>
      <c r="AN386" s="22">
        <v>0</v>
      </c>
      <c r="AO386" s="22">
        <v>0</v>
      </c>
      <c r="AP386" s="22">
        <v>0</v>
      </c>
      <c r="AQ386" s="41">
        <f>+VLOOKUP(K386,Seguimiento!$A:$J,9,FALSE)</f>
        <v>0</v>
      </c>
      <c r="AR386" s="40">
        <f>+VLOOKUP(K386,Seguimiento!$A:$J,10,FALSE)</f>
        <v>2</v>
      </c>
      <c r="AS386" s="20">
        <v>1.5</v>
      </c>
      <c r="AT386" s="40">
        <f>+VLOOKUP(K386,Seguimiento!$A:$J,4,FALSE)</f>
        <v>2.48</v>
      </c>
      <c r="AU386" s="22">
        <v>0</v>
      </c>
      <c r="AV386" s="22">
        <v>0</v>
      </c>
    </row>
    <row r="387" spans="1:48" x14ac:dyDescent="0.2">
      <c r="A387" s="20">
        <v>3</v>
      </c>
      <c r="B387" s="20" t="s">
        <v>637</v>
      </c>
      <c r="C387" s="20">
        <v>4</v>
      </c>
      <c r="D387" s="20" t="s">
        <v>913</v>
      </c>
      <c r="E387" s="20" t="s">
        <v>914</v>
      </c>
      <c r="F387" s="20">
        <v>1</v>
      </c>
      <c r="G387" s="20" t="s">
        <v>920</v>
      </c>
      <c r="H387" s="20" t="s">
        <v>921</v>
      </c>
      <c r="I387" s="20">
        <v>1</v>
      </c>
      <c r="J387" s="20" t="s">
        <v>1961</v>
      </c>
      <c r="K387" s="20" t="s">
        <v>944</v>
      </c>
      <c r="L387" s="20" t="s">
        <v>945</v>
      </c>
      <c r="M387" s="20" t="s">
        <v>44</v>
      </c>
      <c r="N387" s="20">
        <v>16274</v>
      </c>
      <c r="O387" s="20">
        <v>18000</v>
      </c>
      <c r="P387" s="20" t="s">
        <v>919</v>
      </c>
      <c r="Q387" s="19">
        <f>+VLOOKUP(K387,Responsables!$A:$C,3,TRUE)</f>
        <v>722</v>
      </c>
      <c r="R387" s="19" t="str">
        <f>+VLOOKUP(K387,Responsables!$A:$C,2,TRUE)</f>
        <v>Secretaría de Inclusión Social, Familia y Derechos Humanos</v>
      </c>
      <c r="S387" s="20" t="s">
        <v>70</v>
      </c>
      <c r="T387" s="20" t="s">
        <v>47</v>
      </c>
      <c r="U387" s="20">
        <f>+VLOOKUP(K387,Programación!$A:$F,3,FALSE)</f>
        <v>18000</v>
      </c>
      <c r="V387" s="20">
        <f>+VLOOKUP(K387,Programación!$A:$F,4,FALSE)</f>
        <v>18000</v>
      </c>
      <c r="W387" s="20">
        <f>+VLOOKUP(K387,Programación!$A:$F,5,FALSE)</f>
        <v>18000</v>
      </c>
      <c r="X387" s="20">
        <f>+VLOOKUP(K387,Programación!$A:$F,6,FALSE)</f>
        <v>18000</v>
      </c>
      <c r="Y387" s="20">
        <v>23010</v>
      </c>
      <c r="Z387" s="20">
        <f>+VLOOKUP(K387,Seguimiento!$A:$C,3,FALSE)</f>
        <v>0</v>
      </c>
      <c r="AA387" s="23">
        <v>0</v>
      </c>
      <c r="AB387" s="22">
        <v>0</v>
      </c>
      <c r="AC387" s="20">
        <v>0.319583333333333</v>
      </c>
      <c r="AD387" s="20">
        <f>+VLOOKUP(K387,Seguimiento!$A:$J,5,FALSE)</f>
        <v>0.31958333300000002</v>
      </c>
      <c r="AE387" s="22">
        <v>0</v>
      </c>
      <c r="AF387" s="22">
        <v>0</v>
      </c>
      <c r="AG387" s="20">
        <v>1.27833333333333</v>
      </c>
      <c r="AH387" s="20">
        <f>+VLOOKUP(K387,Seguimiento!$A:$J,6,FALSE)</f>
        <v>0</v>
      </c>
      <c r="AI387" s="23">
        <v>0</v>
      </c>
      <c r="AJ387" s="23">
        <v>0</v>
      </c>
      <c r="AK387" s="23">
        <v>0</v>
      </c>
      <c r="AL387" s="20" t="str">
        <f>+VLOOKUP(K387,Seguimiento!$A:$J,7,FALSE)</f>
        <v>Aún no comienzan las atenciones de este proyecto. Debido al desabastecimiento y aumento en los costos por el paro nacional, el operador no ha empezado con la distribución de paquetes alimentarios. Se espera comenzar con las atenciones a mediados del mes de julio.</v>
      </c>
      <c r="AM387" s="20">
        <f t="shared" ref="AM387:AM450" si="6">+AD387</f>
        <v>0.31958333300000002</v>
      </c>
      <c r="AN387" s="22">
        <v>2.2118002242043728E-3</v>
      </c>
      <c r="AO387" s="22">
        <v>0</v>
      </c>
      <c r="AP387" s="22">
        <v>0</v>
      </c>
      <c r="AQ387" s="41">
        <f>+VLOOKUP(K387,Seguimiento!$A:$J,9,FALSE)</f>
        <v>7.0685400000000003E-4</v>
      </c>
      <c r="AR387" s="40">
        <f>+VLOOKUP(K387,Seguimiento!$A:$J,10,FALSE)</f>
        <v>2</v>
      </c>
      <c r="AS387" s="20">
        <v>23010</v>
      </c>
      <c r="AT387" s="40">
        <f>+VLOOKUP(K387,Seguimiento!$A:$J,4,FALSE)</f>
        <v>0</v>
      </c>
      <c r="AU387" s="22">
        <v>0</v>
      </c>
      <c r="AV387" s="22">
        <v>0</v>
      </c>
    </row>
    <row r="388" spans="1:48" x14ac:dyDescent="0.2">
      <c r="A388" s="20">
        <v>3</v>
      </c>
      <c r="B388" s="20" t="s">
        <v>637</v>
      </c>
      <c r="C388" s="20">
        <v>4</v>
      </c>
      <c r="D388" s="20" t="s">
        <v>913</v>
      </c>
      <c r="E388" s="20" t="s">
        <v>914</v>
      </c>
      <c r="F388" s="20">
        <v>1</v>
      </c>
      <c r="G388" s="20" t="s">
        <v>920</v>
      </c>
      <c r="H388" s="20" t="s">
        <v>921</v>
      </c>
      <c r="I388" s="20">
        <v>8</v>
      </c>
      <c r="J388" s="20" t="s">
        <v>1961</v>
      </c>
      <c r="K388" s="20" t="s">
        <v>922</v>
      </c>
      <c r="L388" s="20" t="s">
        <v>923</v>
      </c>
      <c r="M388" s="20" t="s">
        <v>50</v>
      </c>
      <c r="N388" s="20">
        <v>100</v>
      </c>
      <c r="O388" s="20">
        <v>100</v>
      </c>
      <c r="P388" s="20" t="s">
        <v>919</v>
      </c>
      <c r="Q388" s="19">
        <f>+VLOOKUP(K388,Responsables!$A:$C,3,TRUE)</f>
        <v>725</v>
      </c>
      <c r="R388" s="19" t="str">
        <f>+VLOOKUP(K388,Responsables!$A:$C,2,TRUE)</f>
        <v>Secretaría de la No-Violencia</v>
      </c>
      <c r="S388" s="20" t="s">
        <v>70</v>
      </c>
      <c r="T388" s="20" t="s">
        <v>47</v>
      </c>
      <c r="U388" s="20">
        <f>+VLOOKUP(K388,Programación!$A:$F,3,FALSE)</f>
        <v>100</v>
      </c>
      <c r="V388" s="20">
        <f>+VLOOKUP(K388,Programación!$A:$F,4,FALSE)</f>
        <v>100</v>
      </c>
      <c r="W388" s="20">
        <f>+VLOOKUP(K388,Programación!$A:$F,5,FALSE)</f>
        <v>100</v>
      </c>
      <c r="X388" s="20">
        <f>+VLOOKUP(K388,Programación!$A:$F,6,FALSE)</f>
        <v>100</v>
      </c>
      <c r="Y388" s="20">
        <v>100</v>
      </c>
      <c r="Z388" s="20">
        <f>+VLOOKUP(K388,Seguimiento!$A:$C,3,FALSE)</f>
        <v>100</v>
      </c>
      <c r="AA388" s="23">
        <v>0</v>
      </c>
      <c r="AB388" s="22">
        <v>0</v>
      </c>
      <c r="AC388" s="20">
        <v>0.25</v>
      </c>
      <c r="AD388" s="20">
        <f>+VLOOKUP(K388,Seguimiento!$A:$J,5,FALSE)</f>
        <v>0.375</v>
      </c>
      <c r="AE388" s="22">
        <v>0</v>
      </c>
      <c r="AF388" s="22">
        <v>0</v>
      </c>
      <c r="AG388" s="20">
        <v>1</v>
      </c>
      <c r="AH388" s="20">
        <f>+VLOOKUP(K388,Seguimiento!$A:$J,6,FALSE)</f>
        <v>0.5</v>
      </c>
      <c r="AI388" s="23">
        <v>0</v>
      </c>
      <c r="AJ388" s="23">
        <v>0</v>
      </c>
      <c r="AK388" s="23">
        <v>0</v>
      </c>
      <c r="AL388" s="20">
        <f>+VLOOKUP(K388,Seguimiento!$A:$J,7,FALSE)</f>
        <v>0</v>
      </c>
      <c r="AM388" s="20">
        <f t="shared" si="6"/>
        <v>0.375</v>
      </c>
      <c r="AN388" s="22">
        <v>4.9229395137947714E-4</v>
      </c>
      <c r="AO388" s="22">
        <v>0</v>
      </c>
      <c r="AP388" s="22">
        <v>0</v>
      </c>
      <c r="AQ388" s="41">
        <f>+VLOOKUP(K388,Seguimiento!$A:$J,9,FALSE)</f>
        <v>1.5384200000000001E-4</v>
      </c>
      <c r="AR388" s="40">
        <f>+VLOOKUP(K388,Seguimiento!$A:$J,10,FALSE)</f>
        <v>3</v>
      </c>
      <c r="AS388" s="20">
        <v>100</v>
      </c>
      <c r="AT388" s="40">
        <f>+VLOOKUP(K388,Seguimiento!$A:$J,4,FALSE)</f>
        <v>100</v>
      </c>
      <c r="AU388" s="22">
        <v>0</v>
      </c>
      <c r="AV388" s="22">
        <v>0</v>
      </c>
    </row>
    <row r="389" spans="1:48" x14ac:dyDescent="0.2">
      <c r="A389" s="20">
        <v>3</v>
      </c>
      <c r="B389" s="20" t="s">
        <v>637</v>
      </c>
      <c r="C389" s="20">
        <v>4</v>
      </c>
      <c r="D389" s="20" t="s">
        <v>913</v>
      </c>
      <c r="E389" s="20" t="s">
        <v>914</v>
      </c>
      <c r="F389" s="20">
        <v>2</v>
      </c>
      <c r="G389" s="20" t="s">
        <v>915</v>
      </c>
      <c r="H389" s="20" t="s">
        <v>916</v>
      </c>
      <c r="I389" s="20">
        <v>10</v>
      </c>
      <c r="J389" s="20" t="s">
        <v>1961</v>
      </c>
      <c r="K389" s="20" t="s">
        <v>960</v>
      </c>
      <c r="L389" s="20" t="s">
        <v>961</v>
      </c>
      <c r="M389" s="20" t="s">
        <v>44</v>
      </c>
      <c r="N389" s="20">
        <v>25</v>
      </c>
      <c r="O389" s="20">
        <v>50</v>
      </c>
      <c r="P389" s="20" t="s">
        <v>919</v>
      </c>
      <c r="Q389" s="19">
        <f>+VLOOKUP(K389,Responsables!$A:$C,3,TRUE)</f>
        <v>722</v>
      </c>
      <c r="R389" s="19" t="str">
        <f>+VLOOKUP(K389,Responsables!$A:$C,2,TRUE)</f>
        <v>Secretaría de Inclusión Social, Familia y Derechos Humanos</v>
      </c>
      <c r="S389" s="20" t="s">
        <v>51</v>
      </c>
      <c r="T389" s="20" t="s">
        <v>47</v>
      </c>
      <c r="U389" s="20">
        <f>+VLOOKUP(K389,Programación!$A:$F,3,FALSE)</f>
        <v>15</v>
      </c>
      <c r="V389" s="20">
        <f>+VLOOKUP(K389,Programación!$A:$F,4,FALSE)</f>
        <v>30</v>
      </c>
      <c r="W389" s="20">
        <f>+VLOOKUP(K389,Programación!$A:$F,5,FALSE)</f>
        <v>40</v>
      </c>
      <c r="X389" s="20">
        <f>+VLOOKUP(K389,Programación!$A:$F,6,FALSE)</f>
        <v>50</v>
      </c>
      <c r="Y389" s="20">
        <v>21</v>
      </c>
      <c r="Z389" s="20">
        <f>+VLOOKUP(K389,Seguimiento!$A:$C,3,FALSE)</f>
        <v>23</v>
      </c>
      <c r="AA389" s="23">
        <v>0</v>
      </c>
      <c r="AB389" s="22">
        <v>0</v>
      </c>
      <c r="AC389" s="20">
        <v>0.42</v>
      </c>
      <c r="AD389" s="20">
        <f>+VLOOKUP(K389,Seguimiento!$A:$J,5,FALSE)</f>
        <v>0.46</v>
      </c>
      <c r="AE389" s="22">
        <v>0</v>
      </c>
      <c r="AF389" s="22">
        <v>0</v>
      </c>
      <c r="AG389" s="20">
        <v>1.4</v>
      </c>
      <c r="AH389" s="20">
        <f>+VLOOKUP(K389,Seguimiento!$A:$J,6,FALSE)</f>
        <v>0.76666666699999997</v>
      </c>
      <c r="AI389" s="23">
        <v>0</v>
      </c>
      <c r="AJ389" s="23">
        <v>0</v>
      </c>
      <c r="AK389" s="23">
        <v>0</v>
      </c>
      <c r="AL389" s="20" t="str">
        <f>+VLOOKUP(K389,Seguimiento!$A:$J,7,FALSE)</f>
        <v>Continuamos con el fortalecimiento de las organizaciones y Colectivos LGBTI, 21 de ellas inciaron proceso en el año 2020 y dos más en febrero de este año.</v>
      </c>
      <c r="AM389" s="20">
        <f t="shared" si="6"/>
        <v>0.46</v>
      </c>
      <c r="AN389" s="22">
        <v>4.1261238557031409E-4</v>
      </c>
      <c r="AO389" s="22">
        <v>0</v>
      </c>
      <c r="AP389" s="22">
        <v>0</v>
      </c>
      <c r="AQ389" s="41">
        <f>+VLOOKUP(K389,Seguimiento!$A:$J,9,FALSE)</f>
        <v>1.8980200000000001E-4</v>
      </c>
      <c r="AR389" s="40">
        <f>+VLOOKUP(K389,Seguimiento!$A:$J,10,FALSE)</f>
        <v>3</v>
      </c>
      <c r="AS389" s="20">
        <v>21</v>
      </c>
      <c r="AT389" s="40">
        <f>+VLOOKUP(K389,Seguimiento!$A:$J,4,FALSE)</f>
        <v>23</v>
      </c>
      <c r="AU389" s="22">
        <v>0</v>
      </c>
      <c r="AV389" s="22">
        <v>0</v>
      </c>
    </row>
    <row r="390" spans="1:48" x14ac:dyDescent="0.2">
      <c r="A390" s="20">
        <v>3</v>
      </c>
      <c r="B390" s="20" t="s">
        <v>637</v>
      </c>
      <c r="C390" s="20">
        <v>4</v>
      </c>
      <c r="D390" s="20" t="s">
        <v>913</v>
      </c>
      <c r="E390" s="20" t="s">
        <v>914</v>
      </c>
      <c r="F390" s="20">
        <v>1</v>
      </c>
      <c r="G390" s="20" t="s">
        <v>920</v>
      </c>
      <c r="H390" s="20" t="s">
        <v>921</v>
      </c>
      <c r="I390" s="20">
        <v>9</v>
      </c>
      <c r="J390" s="20" t="s">
        <v>1961</v>
      </c>
      <c r="K390" s="20" t="s">
        <v>936</v>
      </c>
      <c r="L390" s="20" t="s">
        <v>937</v>
      </c>
      <c r="M390" s="20" t="s">
        <v>44</v>
      </c>
      <c r="N390" s="20">
        <v>50000</v>
      </c>
      <c r="O390" s="20">
        <v>55000</v>
      </c>
      <c r="P390" s="20" t="s">
        <v>919</v>
      </c>
      <c r="Q390" s="19">
        <f>+VLOOKUP(K390,Responsables!$A:$C,3,TRUE)</f>
        <v>722</v>
      </c>
      <c r="R390" s="19" t="str">
        <f>+VLOOKUP(K390,Responsables!$A:$C,2,TRUE)</f>
        <v>Secretaría de Inclusión Social, Familia y Derechos Humanos</v>
      </c>
      <c r="S390" s="20" t="s">
        <v>70</v>
      </c>
      <c r="T390" s="20" t="s">
        <v>47</v>
      </c>
      <c r="U390" s="20">
        <f>+VLOOKUP(K390,Programación!$A:$F,3,FALSE)</f>
        <v>55000</v>
      </c>
      <c r="V390" s="20">
        <f>+VLOOKUP(K390,Programación!$A:$F,4,FALSE)</f>
        <v>55000</v>
      </c>
      <c r="W390" s="20">
        <f>+VLOOKUP(K390,Programación!$A:$F,5,FALSE)</f>
        <v>55000</v>
      </c>
      <c r="X390" s="20">
        <f>+VLOOKUP(K390,Programación!$A:$F,6,FALSE)</f>
        <v>55000</v>
      </c>
      <c r="Y390" s="20">
        <v>46735</v>
      </c>
      <c r="Z390" s="20">
        <f>+VLOOKUP(K390,Seguimiento!$A:$C,3,FALSE)</f>
        <v>33423</v>
      </c>
      <c r="AA390" s="23">
        <v>0</v>
      </c>
      <c r="AB390" s="22">
        <v>0</v>
      </c>
      <c r="AC390" s="20">
        <v>0.212431818181818</v>
      </c>
      <c r="AD390" s="20">
        <f>+VLOOKUP(K390,Seguimiento!$A:$J,5,FALSE)</f>
        <v>0.28839318200000003</v>
      </c>
      <c r="AE390" s="22">
        <v>0</v>
      </c>
      <c r="AF390" s="22">
        <v>0</v>
      </c>
      <c r="AG390" s="20">
        <v>0.849727272727273</v>
      </c>
      <c r="AH390" s="20">
        <f>+VLOOKUP(K390,Seguimiento!$A:$J,6,FALSE)</f>
        <v>0.30384545499999999</v>
      </c>
      <c r="AI390" s="23">
        <v>0</v>
      </c>
      <c r="AJ390" s="23">
        <v>0</v>
      </c>
      <c r="AK390" s="23">
        <v>0</v>
      </c>
      <c r="AL390" s="20" t="str">
        <f>+VLOOKUP(K390,Seguimiento!$A:$J,7,FALSE)</f>
        <v>Durante el mes de junio continúan las capacitaciones en hábitos alimentarios y estilos de vida saludables, con la participación de 10.362 nuevas personas capacitadas, para un total de 33.423 en lo que va corrido del año.</v>
      </c>
      <c r="AM390" s="20">
        <f t="shared" si="6"/>
        <v>0.28839318200000003</v>
      </c>
      <c r="AN390" s="22">
        <v>4.4866575044153314E-3</v>
      </c>
      <c r="AO390" s="22">
        <v>0</v>
      </c>
      <c r="AP390" s="22">
        <v>0</v>
      </c>
      <c r="AQ390" s="41">
        <f>+VLOOKUP(K390,Seguimiento!$A:$J,9,FALSE)</f>
        <v>1.0013859999999999E-3</v>
      </c>
      <c r="AR390" s="40">
        <f>+VLOOKUP(K390,Seguimiento!$A:$J,10,FALSE)</f>
        <v>2</v>
      </c>
      <c r="AS390" s="20">
        <v>46735</v>
      </c>
      <c r="AT390" s="40">
        <f>+VLOOKUP(K390,Seguimiento!$A:$J,4,FALSE)</f>
        <v>33423</v>
      </c>
      <c r="AU390" s="22">
        <v>0</v>
      </c>
      <c r="AV390" s="22">
        <v>0</v>
      </c>
    </row>
    <row r="391" spans="1:48" x14ac:dyDescent="0.2">
      <c r="A391" s="20">
        <v>3</v>
      </c>
      <c r="B391" s="20" t="s">
        <v>637</v>
      </c>
      <c r="C391" s="20">
        <v>4</v>
      </c>
      <c r="D391" s="20" t="s">
        <v>913</v>
      </c>
      <c r="E391" s="20" t="s">
        <v>914</v>
      </c>
      <c r="F391" s="20">
        <v>3</v>
      </c>
      <c r="G391" s="20" t="s">
        <v>964</v>
      </c>
      <c r="H391" s="20" t="s">
        <v>1057</v>
      </c>
      <c r="I391" s="20">
        <v>1</v>
      </c>
      <c r="J391" s="20" t="s">
        <v>1961</v>
      </c>
      <c r="K391" s="20" t="s">
        <v>1074</v>
      </c>
      <c r="L391" s="20" t="s">
        <v>1075</v>
      </c>
      <c r="M391" s="20" t="s">
        <v>44</v>
      </c>
      <c r="N391" s="20">
        <v>64597</v>
      </c>
      <c r="O391" s="20">
        <v>60000</v>
      </c>
      <c r="P391" s="20" t="s">
        <v>919</v>
      </c>
      <c r="Q391" s="19">
        <f>+VLOOKUP(K391,Responsables!$A:$C,3,TRUE)</f>
        <v>722</v>
      </c>
      <c r="R391" s="19" t="str">
        <f>+VLOOKUP(K391,Responsables!$A:$C,2,TRUE)</f>
        <v>Secretaría de Inclusión Social, Familia y Derechos Humanos</v>
      </c>
      <c r="S391" s="20" t="s">
        <v>51</v>
      </c>
      <c r="T391" s="20" t="s">
        <v>47</v>
      </c>
      <c r="U391" s="20">
        <f>+VLOOKUP(K391,Programación!$A:$F,3,FALSE)</f>
        <v>30000</v>
      </c>
      <c r="V391" s="20">
        <f>+VLOOKUP(K391,Programación!$A:$F,4,FALSE)</f>
        <v>40000</v>
      </c>
      <c r="W391" s="20">
        <f>+VLOOKUP(K391,Programación!$A:$F,5,FALSE)</f>
        <v>50000</v>
      </c>
      <c r="X391" s="20">
        <f>+VLOOKUP(K391,Programación!$A:$F,6,FALSE)</f>
        <v>60000</v>
      </c>
      <c r="Y391" s="20">
        <v>42703</v>
      </c>
      <c r="Z391" s="20">
        <f>+VLOOKUP(K391,Seguimiento!$A:$C,3,FALSE)</f>
        <v>46978</v>
      </c>
      <c r="AA391" s="23">
        <v>0</v>
      </c>
      <c r="AB391" s="22">
        <v>0</v>
      </c>
      <c r="AC391" s="20">
        <v>0.711716666666667</v>
      </c>
      <c r="AD391" s="20">
        <f>+VLOOKUP(K391,Seguimiento!$A:$J,5,FALSE)</f>
        <v>0.78296666699999995</v>
      </c>
      <c r="AE391" s="22">
        <v>0</v>
      </c>
      <c r="AF391" s="22">
        <v>0</v>
      </c>
      <c r="AG391" s="20">
        <v>1.42343333333333</v>
      </c>
      <c r="AH391" s="20">
        <f>+VLOOKUP(K391,Seguimiento!$A:$J,6,FALSE)</f>
        <v>1.17445</v>
      </c>
      <c r="AI391" s="23">
        <v>0</v>
      </c>
      <c r="AJ391" s="23">
        <v>0</v>
      </c>
      <c r="AK391" s="23">
        <v>0</v>
      </c>
      <c r="AL391" s="20" t="str">
        <f>+VLOOKUP(K391,Seguimiento!$A:$J,7,FALSE)</f>
        <v>Hemos atendido con acompañamiento familiar 46.978 hogares, de estos, 4.287 inician por primera vez proceso de acompañamiento en el año 2021.</v>
      </c>
      <c r="AM391" s="20">
        <f t="shared" si="6"/>
        <v>0.78296666699999995</v>
      </c>
      <c r="AN391" s="22">
        <v>6.4290754126021896E-3</v>
      </c>
      <c r="AO391" s="22">
        <v>0</v>
      </c>
      <c r="AP391" s="22">
        <v>0</v>
      </c>
      <c r="AQ391" s="41">
        <f>+VLOOKUP(K391,Seguimiento!$A:$J,9,FALSE)</f>
        <v>4.2860499999999996E-3</v>
      </c>
      <c r="AR391" s="40">
        <f>+VLOOKUP(K391,Seguimiento!$A:$J,10,FALSE)</f>
        <v>3</v>
      </c>
      <c r="AS391" s="20">
        <v>42703</v>
      </c>
      <c r="AT391" s="40">
        <f>+VLOOKUP(K391,Seguimiento!$A:$J,4,FALSE)</f>
        <v>46978</v>
      </c>
      <c r="AU391" s="22">
        <v>0</v>
      </c>
      <c r="AV391" s="22">
        <v>0</v>
      </c>
    </row>
    <row r="392" spans="1:48" x14ac:dyDescent="0.2">
      <c r="A392" s="20">
        <v>3</v>
      </c>
      <c r="B392" s="20" t="s">
        <v>637</v>
      </c>
      <c r="C392" s="20">
        <v>4</v>
      </c>
      <c r="D392" s="20" t="s">
        <v>913</v>
      </c>
      <c r="E392" s="20" t="s">
        <v>914</v>
      </c>
      <c r="F392" s="20">
        <v>5</v>
      </c>
      <c r="G392" s="20" t="s">
        <v>991</v>
      </c>
      <c r="H392" s="20" t="s">
        <v>993</v>
      </c>
      <c r="I392" s="20">
        <v>9</v>
      </c>
      <c r="J392" s="20" t="s">
        <v>1961</v>
      </c>
      <c r="K392" s="20" t="s">
        <v>1015</v>
      </c>
      <c r="L392" s="20" t="s">
        <v>1016</v>
      </c>
      <c r="M392" s="20" t="s">
        <v>50</v>
      </c>
      <c r="N392" s="20">
        <v>100</v>
      </c>
      <c r="O392" s="20">
        <v>100</v>
      </c>
      <c r="P392" s="20" t="s">
        <v>919</v>
      </c>
      <c r="Q392" s="19">
        <f>+VLOOKUP(K392,Responsables!$A:$C,3,TRUE)</f>
        <v>722</v>
      </c>
      <c r="R392" s="19" t="str">
        <f>+VLOOKUP(K392,Responsables!$A:$C,2,TRUE)</f>
        <v>Secretaría de Inclusión Social, Familia y Derechos Humanos</v>
      </c>
      <c r="S392" s="20" t="s">
        <v>70</v>
      </c>
      <c r="T392" s="20" t="s">
        <v>47</v>
      </c>
      <c r="U392" s="20">
        <f>+VLOOKUP(K392,Programación!$A:$F,3,FALSE)</f>
        <v>100</v>
      </c>
      <c r="V392" s="20">
        <f>+VLOOKUP(K392,Programación!$A:$F,4,FALSE)</f>
        <v>100</v>
      </c>
      <c r="W392" s="20">
        <f>+VLOOKUP(K392,Programación!$A:$F,5,FALSE)</f>
        <v>100</v>
      </c>
      <c r="X392" s="20">
        <f>+VLOOKUP(K392,Programación!$A:$F,6,FALSE)</f>
        <v>100</v>
      </c>
      <c r="Y392" s="20">
        <v>100</v>
      </c>
      <c r="Z392" s="20">
        <f>+VLOOKUP(K392,Seguimiento!$A:$C,3,FALSE)</f>
        <v>61.33</v>
      </c>
      <c r="AA392" s="23">
        <v>0</v>
      </c>
      <c r="AB392" s="22">
        <v>0</v>
      </c>
      <c r="AC392" s="20">
        <v>0.25</v>
      </c>
      <c r="AD392" s="20">
        <f>+VLOOKUP(K392,Seguimiento!$A:$J,5,FALSE)</f>
        <v>0.32666250000000002</v>
      </c>
      <c r="AE392" s="22">
        <v>0</v>
      </c>
      <c r="AF392" s="22">
        <v>0</v>
      </c>
      <c r="AG392" s="20">
        <v>1</v>
      </c>
      <c r="AH392" s="20">
        <f>+VLOOKUP(K392,Seguimiento!$A:$J,6,FALSE)</f>
        <v>0.30664999999999998</v>
      </c>
      <c r="AI392" s="23">
        <v>0</v>
      </c>
      <c r="AJ392" s="23">
        <v>0</v>
      </c>
      <c r="AK392" s="23">
        <v>0</v>
      </c>
      <c r="AL392" s="20" t="str">
        <f>+VLOOKUP(K392,Seguimiento!$A:$J,7,FALSE)</f>
        <v>El monitoreo y seguimiento de la política pública de familia, ha implicado el desarrollo de actividades en las comunas de la ciudad para que la población conozca sobre el tema; además, de articulaciones interinstitucionales para la construcción de documentos y materialización de acciones.</v>
      </c>
      <c r="AM392" s="20">
        <f t="shared" si="6"/>
        <v>0.32666250000000002</v>
      </c>
      <c r="AN392" s="22">
        <v>4.1677329591339606E-4</v>
      </c>
      <c r="AO392" s="22">
        <v>0</v>
      </c>
      <c r="AP392" s="22">
        <v>0</v>
      </c>
      <c r="AQ392" s="41">
        <f>+VLOOKUP(K392,Seguimiento!$A:$J,9,FALSE)</f>
        <v>1.04193E-4</v>
      </c>
      <c r="AR392" s="40">
        <f>+VLOOKUP(K392,Seguimiento!$A:$J,10,FALSE)</f>
        <v>2</v>
      </c>
      <c r="AS392" s="20">
        <v>100</v>
      </c>
      <c r="AT392" s="40">
        <f>+VLOOKUP(K392,Seguimiento!$A:$J,4,FALSE)</f>
        <v>61.33</v>
      </c>
      <c r="AU392" s="22">
        <v>0</v>
      </c>
      <c r="AV392" s="22">
        <v>0</v>
      </c>
    </row>
    <row r="393" spans="1:48" x14ac:dyDescent="0.2">
      <c r="A393" s="20">
        <v>3</v>
      </c>
      <c r="B393" s="20" t="s">
        <v>637</v>
      </c>
      <c r="C393" s="20">
        <v>4</v>
      </c>
      <c r="D393" s="20" t="s">
        <v>913</v>
      </c>
      <c r="E393" s="20" t="s">
        <v>914</v>
      </c>
      <c r="F393" s="20">
        <v>5</v>
      </c>
      <c r="G393" s="20" t="s">
        <v>991</v>
      </c>
      <c r="H393" s="20" t="s">
        <v>993</v>
      </c>
      <c r="I393" s="20">
        <v>18</v>
      </c>
      <c r="J393" s="20" t="s">
        <v>1961</v>
      </c>
      <c r="K393" s="20" t="s">
        <v>1029</v>
      </c>
      <c r="L393" s="20" t="s">
        <v>1030</v>
      </c>
      <c r="M393" s="20" t="s">
        <v>50</v>
      </c>
      <c r="N393" s="20">
        <v>-1</v>
      </c>
      <c r="O393" s="20">
        <v>100</v>
      </c>
      <c r="P393" s="20" t="s">
        <v>1031</v>
      </c>
      <c r="Q393" s="19">
        <f>+VLOOKUP(K393,Responsables!$A:$C,3,TRUE)</f>
        <v>914</v>
      </c>
      <c r="R393" s="19" t="str">
        <f>+VLOOKUP(K393,Responsables!$A:$C,2,TRUE)</f>
        <v>ISVIMED</v>
      </c>
      <c r="S393" s="20" t="s">
        <v>70</v>
      </c>
      <c r="T393" s="20" t="s">
        <v>47</v>
      </c>
      <c r="U393" s="20">
        <f>+VLOOKUP(K393,Programación!$A:$F,3,FALSE)</f>
        <v>100</v>
      </c>
      <c r="V393" s="20">
        <f>+VLOOKUP(K393,Programación!$A:$F,4,FALSE)</f>
        <v>100</v>
      </c>
      <c r="W393" s="20">
        <f>+VLOOKUP(K393,Programación!$A:$F,5,FALSE)</f>
        <v>100</v>
      </c>
      <c r="X393" s="20">
        <f>+VLOOKUP(K393,Programación!$A:$F,6,FALSE)</f>
        <v>100</v>
      </c>
      <c r="Y393" s="20">
        <v>100</v>
      </c>
      <c r="Z393" s="20">
        <f>+VLOOKUP(K393,Seguimiento!$A:$C,3,FALSE)</f>
        <v>40</v>
      </c>
      <c r="AA393" s="23">
        <v>0</v>
      </c>
      <c r="AB393" s="22">
        <v>0</v>
      </c>
      <c r="AC393" s="20">
        <v>0.25</v>
      </c>
      <c r="AD393" s="20">
        <f>+VLOOKUP(K393,Seguimiento!$A:$J,5,FALSE)</f>
        <v>0.3</v>
      </c>
      <c r="AE393" s="22">
        <v>0</v>
      </c>
      <c r="AF393" s="22">
        <v>0</v>
      </c>
      <c r="AG393" s="20">
        <v>1</v>
      </c>
      <c r="AH393" s="20">
        <f>+VLOOKUP(K393,Seguimiento!$A:$J,6,FALSE)</f>
        <v>0.2</v>
      </c>
      <c r="AI393" s="23">
        <v>0</v>
      </c>
      <c r="AJ393" s="23">
        <v>0</v>
      </c>
      <c r="AK393" s="23">
        <v>0</v>
      </c>
      <c r="AL393" s="20" t="str">
        <f>+VLOOKUP(K393,Seguimiento!$A:$J,7,FALSE)</f>
        <v>Se avanzó en la implementación de política pública de inquilinatos, liderando la mesa de trabajo y las comisiones de control y seguimiento y la comisión de garantía de derechos de la población de inquilinatos.</v>
      </c>
      <c r="AM393" s="20">
        <f t="shared" si="6"/>
        <v>0.3</v>
      </c>
      <c r="AN393" s="22">
        <v>4.3465330951464689E-4</v>
      </c>
      <c r="AO393" s="22">
        <v>0</v>
      </c>
      <c r="AP393" s="22">
        <v>0</v>
      </c>
      <c r="AQ393" s="41">
        <f>+VLOOKUP(K393,Seguimiento!$A:$J,9,FALSE)</f>
        <v>1.1301E-4</v>
      </c>
      <c r="AR393" s="40">
        <f>+VLOOKUP(K393,Seguimiento!$A:$J,10,FALSE)</f>
        <v>2</v>
      </c>
      <c r="AS393" s="20">
        <v>100</v>
      </c>
      <c r="AT393" s="40">
        <f>+VLOOKUP(K393,Seguimiento!$A:$J,4,FALSE)</f>
        <v>40</v>
      </c>
      <c r="AU393" s="22">
        <v>0</v>
      </c>
      <c r="AV393" s="22">
        <v>0</v>
      </c>
    </row>
    <row r="394" spans="1:48" x14ac:dyDescent="0.2">
      <c r="A394" s="20">
        <v>3</v>
      </c>
      <c r="B394" s="20" t="s">
        <v>637</v>
      </c>
      <c r="C394" s="20">
        <v>4</v>
      </c>
      <c r="D394" s="20" t="s">
        <v>913</v>
      </c>
      <c r="E394" s="20" t="s">
        <v>914</v>
      </c>
      <c r="F394" s="20">
        <v>2</v>
      </c>
      <c r="G394" s="20" t="s">
        <v>915</v>
      </c>
      <c r="H394" s="20" t="s">
        <v>916</v>
      </c>
      <c r="I394" s="20">
        <v>4</v>
      </c>
      <c r="J394" s="20" t="s">
        <v>1961</v>
      </c>
      <c r="K394" s="20" t="s">
        <v>954</v>
      </c>
      <c r="L394" s="20" t="s">
        <v>955</v>
      </c>
      <c r="M394" s="20" t="s">
        <v>50</v>
      </c>
      <c r="N394" s="20">
        <v>-1</v>
      </c>
      <c r="O394" s="20">
        <v>100</v>
      </c>
      <c r="P394" s="20" t="s">
        <v>919</v>
      </c>
      <c r="Q394" s="19">
        <f>+VLOOKUP(K394,Responsables!$A:$C,3,TRUE)</f>
        <v>722</v>
      </c>
      <c r="R394" s="19" t="str">
        <f>+VLOOKUP(K394,Responsables!$A:$C,2,TRUE)</f>
        <v>Secretaría de Inclusión Social, Familia y Derechos Humanos</v>
      </c>
      <c r="S394" s="20" t="s">
        <v>70</v>
      </c>
      <c r="T394" s="20" t="s">
        <v>47</v>
      </c>
      <c r="U394" s="20">
        <f>+VLOOKUP(K394,Programación!$A:$F,3,FALSE)</f>
        <v>100</v>
      </c>
      <c r="V394" s="20">
        <f>+VLOOKUP(K394,Programación!$A:$F,4,FALSE)</f>
        <v>100</v>
      </c>
      <c r="W394" s="20">
        <f>+VLOOKUP(K394,Programación!$A:$F,5,FALSE)</f>
        <v>100</v>
      </c>
      <c r="X394" s="20">
        <f>+VLOOKUP(K394,Programación!$A:$F,6,FALSE)</f>
        <v>100</v>
      </c>
      <c r="Y394" s="20">
        <v>100</v>
      </c>
      <c r="Z394" s="20">
        <f>+VLOOKUP(K394,Seguimiento!$A:$C,3,FALSE)</f>
        <v>100</v>
      </c>
      <c r="AA394" s="23">
        <v>0</v>
      </c>
      <c r="AB394" s="22">
        <v>0</v>
      </c>
      <c r="AC394" s="20">
        <v>0.25</v>
      </c>
      <c r="AD394" s="20">
        <f>+VLOOKUP(K394,Seguimiento!$A:$J,5,FALSE)</f>
        <v>0.375</v>
      </c>
      <c r="AE394" s="22">
        <v>0</v>
      </c>
      <c r="AF394" s="22">
        <v>0</v>
      </c>
      <c r="AG394" s="20">
        <v>1</v>
      </c>
      <c r="AH394" s="20">
        <f>+VLOOKUP(K394,Seguimiento!$A:$J,6,FALSE)</f>
        <v>0.5</v>
      </c>
      <c r="AI394" s="23">
        <v>0</v>
      </c>
      <c r="AJ394" s="23">
        <v>0</v>
      </c>
      <c r="AK394" s="23">
        <v>0</v>
      </c>
      <c r="AL394" s="20" t="str">
        <f>+VLOOKUP(K394,Seguimiento!$A:$J,7,FALSE)</f>
        <v>Se cuenta con atención en el marco de procesos administrativos de restablecimiento de derechos en instituciones de protección especializadas en este tipo de vulneración, promoviendo habilidades para la vida, brindando herramientas para la construcción de un proyecto de vida con nuevas oportunidades que mejoren sus condiciones. El 100% corresponde a la intervención integral de 40 NNA.</v>
      </c>
      <c r="AM394" s="20">
        <f t="shared" si="6"/>
        <v>0.375</v>
      </c>
      <c r="AN394" s="22">
        <v>5.6311134128408599E-4</v>
      </c>
      <c r="AO394" s="22">
        <v>0</v>
      </c>
      <c r="AP394" s="22">
        <v>0</v>
      </c>
      <c r="AQ394" s="41">
        <f>+VLOOKUP(K394,Seguimiento!$A:$J,9,FALSE)</f>
        <v>1.7597199999999999E-4</v>
      </c>
      <c r="AR394" s="40">
        <f>+VLOOKUP(K394,Seguimiento!$A:$J,10,FALSE)</f>
        <v>3</v>
      </c>
      <c r="AS394" s="20">
        <v>100</v>
      </c>
      <c r="AT394" s="40">
        <f>+VLOOKUP(K394,Seguimiento!$A:$J,4,FALSE)</f>
        <v>100</v>
      </c>
      <c r="AU394" s="22">
        <v>0</v>
      </c>
      <c r="AV394" s="22">
        <v>0</v>
      </c>
    </row>
    <row r="395" spans="1:48" x14ac:dyDescent="0.2">
      <c r="A395" s="20">
        <v>3</v>
      </c>
      <c r="B395" s="20" t="s">
        <v>637</v>
      </c>
      <c r="C395" s="20">
        <v>4</v>
      </c>
      <c r="D395" s="20" t="s">
        <v>913</v>
      </c>
      <c r="E395" s="20" t="s">
        <v>914</v>
      </c>
      <c r="F395" s="20">
        <v>5</v>
      </c>
      <c r="G395" s="20" t="s">
        <v>991</v>
      </c>
      <c r="H395" s="20" t="s">
        <v>993</v>
      </c>
      <c r="I395" s="20">
        <v>1</v>
      </c>
      <c r="J395" s="20" t="s">
        <v>1961</v>
      </c>
      <c r="K395" s="20" t="s">
        <v>999</v>
      </c>
      <c r="L395" s="20" t="s">
        <v>1000</v>
      </c>
      <c r="M395" s="20" t="s">
        <v>50</v>
      </c>
      <c r="N395" s="20">
        <v>100</v>
      </c>
      <c r="O395" s="20">
        <v>100</v>
      </c>
      <c r="P395" s="20" t="s">
        <v>919</v>
      </c>
      <c r="Q395" s="19">
        <f>+VLOOKUP(K395,Responsables!$A:$C,3,TRUE)</f>
        <v>722</v>
      </c>
      <c r="R395" s="19" t="str">
        <f>+VLOOKUP(K395,Responsables!$A:$C,2,TRUE)</f>
        <v>Secretaría de Inclusión Social, Familia y Derechos Humanos</v>
      </c>
      <c r="S395" s="20" t="s">
        <v>51</v>
      </c>
      <c r="T395" s="20" t="s">
        <v>47</v>
      </c>
      <c r="U395" s="20">
        <f>+VLOOKUP(K395,Programación!$A:$F,3,FALSE)</f>
        <v>25</v>
      </c>
      <c r="V395" s="20">
        <f>+VLOOKUP(K395,Programación!$A:$F,4,FALSE)</f>
        <v>50</v>
      </c>
      <c r="W395" s="20">
        <f>+VLOOKUP(K395,Programación!$A:$F,5,FALSE)</f>
        <v>75</v>
      </c>
      <c r="X395" s="20">
        <f>+VLOOKUP(K395,Programación!$A:$F,6,FALSE)</f>
        <v>100</v>
      </c>
      <c r="Y395" s="20">
        <v>25</v>
      </c>
      <c r="Z395" s="20">
        <f>+VLOOKUP(K395,Seguimiento!$A:$C,3,FALSE)</f>
        <v>35.299999999999997</v>
      </c>
      <c r="AA395" s="23">
        <v>0</v>
      </c>
      <c r="AB395" s="22">
        <v>0</v>
      </c>
      <c r="AC395" s="20">
        <v>0.25</v>
      </c>
      <c r="AD395" s="20">
        <f>+VLOOKUP(K395,Seguimiento!$A:$J,5,FALSE)</f>
        <v>0.35299999999999998</v>
      </c>
      <c r="AE395" s="22">
        <v>0</v>
      </c>
      <c r="AF395" s="22">
        <v>0</v>
      </c>
      <c r="AG395" s="20">
        <v>1</v>
      </c>
      <c r="AH395" s="20">
        <f>+VLOOKUP(K395,Seguimiento!$A:$J,6,FALSE)</f>
        <v>0.70599999999999996</v>
      </c>
      <c r="AI395" s="23">
        <v>0</v>
      </c>
      <c r="AJ395" s="23">
        <v>0</v>
      </c>
      <c r="AK395" s="23">
        <v>0</v>
      </c>
      <c r="AL395" s="20" t="str">
        <f>+VLOOKUP(K395,Seguimiento!$A:$J,7,FALSE)</f>
        <v>A la fecha se tiene un avance del 10,3% de las actividades totales programadas para el año 2021 y un acumulado del 35,3% en la meta del cuatrienio.</v>
      </c>
      <c r="AM395" s="20">
        <f t="shared" si="6"/>
        <v>0.35299999999999998</v>
      </c>
      <c r="AN395" s="22">
        <v>4.7188501270284866E-4</v>
      </c>
      <c r="AO395" s="22">
        <v>0</v>
      </c>
      <c r="AP395" s="22">
        <v>0</v>
      </c>
      <c r="AQ395" s="41">
        <f>+VLOOKUP(K395,Seguimiento!$A:$J,9,FALSE)</f>
        <v>1.46284E-4</v>
      </c>
      <c r="AR395" s="40">
        <f>+VLOOKUP(K395,Seguimiento!$A:$J,10,FALSE)</f>
        <v>3</v>
      </c>
      <c r="AS395" s="20">
        <v>25</v>
      </c>
      <c r="AT395" s="40">
        <f>+VLOOKUP(K395,Seguimiento!$A:$J,4,FALSE)</f>
        <v>35.299999999999997</v>
      </c>
      <c r="AU395" s="22">
        <v>0</v>
      </c>
      <c r="AV395" s="22">
        <v>0</v>
      </c>
    </row>
    <row r="396" spans="1:48" x14ac:dyDescent="0.2">
      <c r="A396" s="20">
        <v>3</v>
      </c>
      <c r="B396" s="20" t="s">
        <v>637</v>
      </c>
      <c r="C396" s="20">
        <v>4</v>
      </c>
      <c r="D396" s="20" t="s">
        <v>913</v>
      </c>
      <c r="E396" s="20" t="s">
        <v>914</v>
      </c>
      <c r="F396" s="20"/>
      <c r="G396" s="20"/>
      <c r="H396" s="20"/>
      <c r="I396" s="20">
        <v>4</v>
      </c>
      <c r="J396" s="20" t="s">
        <v>1960</v>
      </c>
      <c r="K396" s="20" t="s">
        <v>966</v>
      </c>
      <c r="L396" s="20" t="s">
        <v>967</v>
      </c>
      <c r="M396" s="20" t="s">
        <v>44</v>
      </c>
      <c r="N396" s="20">
        <v>847</v>
      </c>
      <c r="O396" s="20">
        <v>900</v>
      </c>
      <c r="P396" s="20" t="s">
        <v>919</v>
      </c>
      <c r="Q396" s="19">
        <f>+VLOOKUP(K396,Responsables!$A:$C,3,TRUE)</f>
        <v>722</v>
      </c>
      <c r="R396" s="19" t="str">
        <f>+VLOOKUP(K396,Responsables!$A:$C,2,TRUE)</f>
        <v>Secretaría de Inclusión Social, Familia y Derechos Humanos</v>
      </c>
      <c r="S396" s="20" t="s">
        <v>46</v>
      </c>
      <c r="T396" s="20" t="s">
        <v>47</v>
      </c>
      <c r="U396" s="20">
        <f>+VLOOKUP(K396,Programación!$A:$F,3,FALSE)</f>
        <v>50</v>
      </c>
      <c r="V396" s="20">
        <f>+VLOOKUP(K396,Programación!$A:$F,4,FALSE)</f>
        <v>300</v>
      </c>
      <c r="W396" s="20">
        <f>+VLOOKUP(K396,Programación!$A:$F,5,FALSE)</f>
        <v>300</v>
      </c>
      <c r="X396" s="20">
        <f>+VLOOKUP(K396,Programación!$A:$F,6,FALSE)</f>
        <v>250</v>
      </c>
      <c r="Y396" s="20">
        <v>136</v>
      </c>
      <c r="Z396" s="20">
        <f>+VLOOKUP(K396,Seguimiento!$A:$C,3,FALSE)</f>
        <v>76</v>
      </c>
      <c r="AA396" s="23">
        <v>0</v>
      </c>
      <c r="AB396" s="22">
        <v>0</v>
      </c>
      <c r="AC396" s="20">
        <v>0.151111111111111</v>
      </c>
      <c r="AD396" s="20">
        <f>+VLOOKUP(K396,Seguimiento!$A:$J,5,FALSE)</f>
        <v>0.235555556</v>
      </c>
      <c r="AE396" s="24">
        <v>0</v>
      </c>
      <c r="AF396" s="22">
        <v>0</v>
      </c>
      <c r="AG396" s="20">
        <v>2.72</v>
      </c>
      <c r="AH396" s="20">
        <f>+VLOOKUP(K396,Seguimiento!$A:$J,6,FALSE)</f>
        <v>0.25333333299999999</v>
      </c>
      <c r="AI396" s="23">
        <v>0</v>
      </c>
      <c r="AJ396" s="23">
        <v>0</v>
      </c>
      <c r="AK396" s="23">
        <v>0</v>
      </c>
      <c r="AL396" s="20" t="str">
        <f>+VLOOKUP(K396,Seguimiento!$A:$J,7,FALSE)</f>
        <v>Para lo corrido del año registran 76 personas que superan su situación de calle; 62  fueron atendidas con recursos 2021: • Reintegro familiar: 5, vinculación sociolaboral: 1, Cumplimiento de logros: 34,  Institucionalización: 22, y 14 personas con recursos del 2020, así: Proyecto-160220: Cumplimiento logros: 2. Institucionalización: 4. Proyecto-160221: Cumplimiento de logtos: 7, Institucionalizado: 1.</v>
      </c>
      <c r="AM396" s="20">
        <f t="shared" si="6"/>
        <v>0.235555556</v>
      </c>
      <c r="AN396" s="22">
        <v>0</v>
      </c>
      <c r="AO396" s="22">
        <v>0</v>
      </c>
      <c r="AP396" s="22">
        <v>0</v>
      </c>
      <c r="AQ396" s="41">
        <f>+VLOOKUP(K396,Seguimiento!$A:$J,9,FALSE)</f>
        <v>0</v>
      </c>
      <c r="AR396" s="40">
        <f>+VLOOKUP(K396,Seguimiento!$A:$J,10,FALSE)</f>
        <v>2</v>
      </c>
      <c r="AS396" s="20">
        <v>136</v>
      </c>
      <c r="AT396" s="40">
        <f>+VLOOKUP(K396,Seguimiento!$A:$J,4,FALSE)</f>
        <v>212</v>
      </c>
      <c r="AU396" s="22">
        <v>0</v>
      </c>
      <c r="AV396" s="22">
        <v>0</v>
      </c>
    </row>
    <row r="397" spans="1:48" x14ac:dyDescent="0.2">
      <c r="A397" s="20">
        <v>3</v>
      </c>
      <c r="B397" s="20" t="s">
        <v>637</v>
      </c>
      <c r="C397" s="20">
        <v>4</v>
      </c>
      <c r="D397" s="20" t="s">
        <v>913</v>
      </c>
      <c r="E397" s="20" t="s">
        <v>914</v>
      </c>
      <c r="F397" s="20">
        <v>2</v>
      </c>
      <c r="G397" s="20" t="s">
        <v>915</v>
      </c>
      <c r="H397" s="20" t="s">
        <v>916</v>
      </c>
      <c r="I397" s="20">
        <v>20</v>
      </c>
      <c r="J397" s="20" t="s">
        <v>1961</v>
      </c>
      <c r="K397" s="20" t="s">
        <v>1076</v>
      </c>
      <c r="L397" s="20" t="s">
        <v>1077</v>
      </c>
      <c r="M397" s="20" t="s">
        <v>44</v>
      </c>
      <c r="N397" s="20">
        <v>-1</v>
      </c>
      <c r="O397" s="20">
        <v>300</v>
      </c>
      <c r="P397" s="20" t="s">
        <v>221</v>
      </c>
      <c r="Q397" s="19">
        <f>+VLOOKUP(K397,Responsables!$A:$C,3,TRUE)</f>
        <v>771</v>
      </c>
      <c r="R397" s="19" t="str">
        <f>+VLOOKUP(K397,Responsables!$A:$C,2,TRUE)</f>
        <v>Gerencia del Centro</v>
      </c>
      <c r="S397" s="20" t="s">
        <v>46</v>
      </c>
      <c r="T397" s="20" t="s">
        <v>47</v>
      </c>
      <c r="U397" s="20">
        <f>+VLOOKUP(K397,Programación!$A:$F,3,FALSE)</f>
        <v>-1</v>
      </c>
      <c r="V397" s="20">
        <f>+VLOOKUP(K397,Programación!$A:$F,4,FALSE)</f>
        <v>100</v>
      </c>
      <c r="W397" s="20">
        <f>+VLOOKUP(K397,Programación!$A:$F,5,FALSE)</f>
        <v>100</v>
      </c>
      <c r="X397" s="20">
        <f>+VLOOKUP(K397,Programación!$A:$F,6,FALSE)</f>
        <v>100</v>
      </c>
      <c r="Y397" s="20">
        <v>-1</v>
      </c>
      <c r="Z397" s="20">
        <f>+VLOOKUP(K397,Seguimiento!$A:$C,3,FALSE)</f>
        <v>18</v>
      </c>
      <c r="AA397" s="23">
        <v>0</v>
      </c>
      <c r="AB397" s="22">
        <v>0</v>
      </c>
      <c r="AC397" s="20">
        <v>-1</v>
      </c>
      <c r="AD397" s="20">
        <f>+VLOOKUP(K397,Seguimiento!$A:$J,5,FALSE)</f>
        <v>0.06</v>
      </c>
      <c r="AE397" s="22">
        <v>0</v>
      </c>
      <c r="AF397" s="22">
        <v>0</v>
      </c>
      <c r="AG397" s="20">
        <v>-1</v>
      </c>
      <c r="AH397" s="20">
        <f>+VLOOKUP(K397,Seguimiento!$A:$J,6,FALSE)</f>
        <v>0.18</v>
      </c>
      <c r="AI397" s="23">
        <v>0</v>
      </c>
      <c r="AJ397" s="23">
        <v>0</v>
      </c>
      <c r="AK397" s="23">
        <v>0</v>
      </c>
      <c r="AL397" s="20" t="str">
        <f>+VLOOKUP(K397,Seguimiento!$A:$J,7,FALSE)</f>
        <v>*Brigada integral interinstitucional: Cerro La Asomadera, Barrio Boston, Prado Centro, Av Greiff, Parque de las Luces, Quincalla  - Minorista, Chagualo. *Brigada de diagnóstico: Las Palmas, Prado Centro, Villanueva, Guayaquil, Chagualo,  Boston, Colón,  Bomboná 1,  Prado Centro  y  Las Palmas. *Brigada de alistamiento: Perpetuo Socorro, Prado Centro.</v>
      </c>
      <c r="AM397" s="20">
        <f t="shared" si="6"/>
        <v>0.06</v>
      </c>
      <c r="AN397" s="22">
        <v>4.3741045412746258E-4</v>
      </c>
      <c r="AO397" s="22">
        <v>0</v>
      </c>
      <c r="AP397" s="22">
        <v>0</v>
      </c>
      <c r="AQ397" s="41">
        <f>+VLOOKUP(K397,Seguimiento!$A:$J,9,FALSE)</f>
        <v>0</v>
      </c>
      <c r="AR397" s="40">
        <f>+VLOOKUP(K397,Seguimiento!$A:$J,10,FALSE)</f>
        <v>1</v>
      </c>
      <c r="AS397" s="20">
        <v>-1</v>
      </c>
      <c r="AT397" s="40">
        <f>+VLOOKUP(K397,Seguimiento!$A:$J,4,FALSE)</f>
        <v>18</v>
      </c>
      <c r="AU397" s="22">
        <v>0</v>
      </c>
      <c r="AV397" s="22">
        <v>0</v>
      </c>
    </row>
    <row r="398" spans="1:48" x14ac:dyDescent="0.2">
      <c r="A398" s="20">
        <v>3</v>
      </c>
      <c r="B398" s="20" t="s">
        <v>637</v>
      </c>
      <c r="C398" s="20">
        <v>4</v>
      </c>
      <c r="D398" s="20" t="s">
        <v>913</v>
      </c>
      <c r="E398" s="20" t="s">
        <v>914</v>
      </c>
      <c r="F398" s="20">
        <v>2</v>
      </c>
      <c r="G398" s="20" t="s">
        <v>915</v>
      </c>
      <c r="H398" s="20" t="s">
        <v>916</v>
      </c>
      <c r="I398" s="20">
        <v>8</v>
      </c>
      <c r="J398" s="20" t="s">
        <v>1961</v>
      </c>
      <c r="K398" s="20" t="s">
        <v>952</v>
      </c>
      <c r="L398" s="20" t="s">
        <v>953</v>
      </c>
      <c r="M398" s="20" t="s">
        <v>44</v>
      </c>
      <c r="N398" s="20">
        <v>2976</v>
      </c>
      <c r="O398" s="20">
        <v>2976</v>
      </c>
      <c r="P398" s="20" t="s">
        <v>919</v>
      </c>
      <c r="Q398" s="19">
        <f>+VLOOKUP(K398,Responsables!$A:$C,3,TRUE)</f>
        <v>722</v>
      </c>
      <c r="R398" s="19" t="str">
        <f>+VLOOKUP(K398,Responsables!$A:$C,2,TRUE)</f>
        <v>Secretaría de Inclusión Social, Familia y Derechos Humanos</v>
      </c>
      <c r="S398" s="20" t="s">
        <v>46</v>
      </c>
      <c r="T398" s="20" t="s">
        <v>47</v>
      </c>
      <c r="U398" s="20">
        <f>+VLOOKUP(K398,Programación!$A:$F,3,FALSE)</f>
        <v>650</v>
      </c>
      <c r="V398" s="20">
        <f>+VLOOKUP(K398,Programación!$A:$F,4,FALSE)</f>
        <v>800</v>
      </c>
      <c r="W398" s="20">
        <f>+VLOOKUP(K398,Programación!$A:$F,5,FALSE)</f>
        <v>800</v>
      </c>
      <c r="X398" s="20">
        <f>+VLOOKUP(K398,Programación!$A:$F,6,FALSE)</f>
        <v>726</v>
      </c>
      <c r="Y398" s="20">
        <v>549</v>
      </c>
      <c r="Z398" s="20">
        <f>+VLOOKUP(K398,Seguimiento!$A:$C,3,FALSE)</f>
        <v>400</v>
      </c>
      <c r="AA398" s="23">
        <v>0</v>
      </c>
      <c r="AB398" s="22">
        <v>0</v>
      </c>
      <c r="AC398" s="20">
        <v>0.18447580645161299</v>
      </c>
      <c r="AD398" s="20">
        <f>+VLOOKUP(K398,Seguimiento!$A:$J,5,FALSE)</f>
        <v>0.31888440899999998</v>
      </c>
      <c r="AE398" s="22">
        <v>0</v>
      </c>
      <c r="AF398" s="22">
        <v>0</v>
      </c>
      <c r="AG398" s="20">
        <v>0.84461538461538499</v>
      </c>
      <c r="AH398" s="20">
        <f>+VLOOKUP(K398,Seguimiento!$A:$J,6,FALSE)</f>
        <v>0.5</v>
      </c>
      <c r="AI398" s="23">
        <v>0</v>
      </c>
      <c r="AJ398" s="23">
        <v>0</v>
      </c>
      <c r="AK398" s="23">
        <v>0</v>
      </c>
      <c r="AL398" s="20" t="str">
        <f>+VLOOKUP(K398,Seguimiento!$A:$J,7,FALSE)</f>
        <v>En el primer semestre 2021, se registran 400 personas atendidas, 141 con recursos del 2021; 33 de semi-abierto (Prado) y 108 al componente cerrado (Granja).</v>
      </c>
      <c r="AM398" s="20">
        <f t="shared" si="6"/>
        <v>0.31888440899999998</v>
      </c>
      <c r="AN398" s="22">
        <v>5.5631250309154888E-4</v>
      </c>
      <c r="AO398" s="22">
        <v>0</v>
      </c>
      <c r="AP398" s="22">
        <v>0</v>
      </c>
      <c r="AQ398" s="41">
        <f>+VLOOKUP(K398,Seguimiento!$A:$J,9,FALSE)</f>
        <v>1.62258E-4</v>
      </c>
      <c r="AR398" s="40">
        <f>+VLOOKUP(K398,Seguimiento!$A:$J,10,FALSE)</f>
        <v>2</v>
      </c>
      <c r="AS398" s="20">
        <v>549</v>
      </c>
      <c r="AT398" s="40">
        <f>+VLOOKUP(K398,Seguimiento!$A:$J,4,FALSE)</f>
        <v>949</v>
      </c>
      <c r="AU398" s="22">
        <v>0</v>
      </c>
      <c r="AV398" s="22">
        <v>0</v>
      </c>
    </row>
    <row r="399" spans="1:48" x14ac:dyDescent="0.2">
      <c r="A399" s="20">
        <v>3</v>
      </c>
      <c r="B399" s="20" t="s">
        <v>637</v>
      </c>
      <c r="C399" s="20">
        <v>4</v>
      </c>
      <c r="D399" s="20" t="s">
        <v>913</v>
      </c>
      <c r="E399" s="20" t="s">
        <v>914</v>
      </c>
      <c r="F399" s="20">
        <v>2</v>
      </c>
      <c r="G399" s="20" t="s">
        <v>915</v>
      </c>
      <c r="H399" s="20" t="s">
        <v>916</v>
      </c>
      <c r="I399" s="20">
        <v>13</v>
      </c>
      <c r="J399" s="20" t="s">
        <v>1961</v>
      </c>
      <c r="K399" s="20" t="s">
        <v>1044</v>
      </c>
      <c r="L399" s="20" t="s">
        <v>1045</v>
      </c>
      <c r="M399" s="20" t="s">
        <v>44</v>
      </c>
      <c r="N399" s="20">
        <v>-1</v>
      </c>
      <c r="O399" s="20">
        <v>2000</v>
      </c>
      <c r="P399" s="20" t="s">
        <v>919</v>
      </c>
      <c r="Q399" s="19">
        <f>+VLOOKUP(K399,Responsables!$A:$C,3,TRUE)</f>
        <v>722</v>
      </c>
      <c r="R399" s="19" t="str">
        <f>+VLOOKUP(K399,Responsables!$A:$C,2,TRUE)</f>
        <v>Secretaría de Inclusión Social, Familia y Derechos Humanos</v>
      </c>
      <c r="S399" s="20" t="s">
        <v>46</v>
      </c>
      <c r="T399" s="20" t="s">
        <v>47</v>
      </c>
      <c r="U399" s="20">
        <f>+VLOOKUP(K399,Programación!$A:$F,3,FALSE)</f>
        <v>300</v>
      </c>
      <c r="V399" s="20">
        <f>+VLOOKUP(K399,Programación!$A:$F,4,FALSE)</f>
        <v>600</v>
      </c>
      <c r="W399" s="20">
        <f>+VLOOKUP(K399,Programación!$A:$F,5,FALSE)</f>
        <v>600</v>
      </c>
      <c r="X399" s="20">
        <f>+VLOOKUP(K399,Programación!$A:$F,6,FALSE)</f>
        <v>500</v>
      </c>
      <c r="Y399" s="20">
        <v>356</v>
      </c>
      <c r="Z399" s="20">
        <f>+VLOOKUP(K399,Seguimiento!$A:$C,3,FALSE)</f>
        <v>0</v>
      </c>
      <c r="AA399" s="23">
        <v>0</v>
      </c>
      <c r="AB399" s="22">
        <v>0</v>
      </c>
      <c r="AC399" s="20">
        <v>0.17799999999999999</v>
      </c>
      <c r="AD399" s="20">
        <f>+VLOOKUP(K399,Seguimiento!$A:$J,5,FALSE)</f>
        <v>0.17799999999999999</v>
      </c>
      <c r="AE399" s="22">
        <v>0</v>
      </c>
      <c r="AF399" s="22">
        <v>0</v>
      </c>
      <c r="AG399" s="20">
        <v>1.1866666666666701</v>
      </c>
      <c r="AH399" s="20">
        <f>+VLOOKUP(K399,Seguimiento!$A:$J,6,FALSE)</f>
        <v>0</v>
      </c>
      <c r="AI399" s="23">
        <v>0</v>
      </c>
      <c r="AJ399" s="23">
        <v>0</v>
      </c>
      <c r="AK399" s="23">
        <v>0</v>
      </c>
      <c r="AL399" s="20" t="str">
        <f>+VLOOKUP(K399,Seguimiento!$A:$J,7,FALSE)</f>
        <v>El proyecto que movilizará este indicador no ha iniciado ejecución de actividades en el 2021.  Se avanza en un segundo proceso precontractual, ya que en una primera convocatoria se declaró desierta.</v>
      </c>
      <c r="AM399" s="20">
        <f t="shared" si="6"/>
        <v>0.17799999999999999</v>
      </c>
      <c r="AN399" s="22">
        <v>4.1771232619804046E-4</v>
      </c>
      <c r="AO399" s="22">
        <v>0</v>
      </c>
      <c r="AP399" s="22">
        <v>0</v>
      </c>
      <c r="AQ399" s="41">
        <f>+VLOOKUP(K399,Seguimiento!$A:$J,9,FALSE)</f>
        <v>7.4352799999999997E-5</v>
      </c>
      <c r="AR399" s="40">
        <f>+VLOOKUP(K399,Seguimiento!$A:$J,10,FALSE)</f>
        <v>1</v>
      </c>
      <c r="AS399" s="20">
        <v>356</v>
      </c>
      <c r="AT399" s="40">
        <f>+VLOOKUP(K399,Seguimiento!$A:$J,4,FALSE)</f>
        <v>356</v>
      </c>
      <c r="AU399" s="22">
        <v>0</v>
      </c>
      <c r="AV399" s="22">
        <v>0</v>
      </c>
    </row>
    <row r="400" spans="1:48" x14ac:dyDescent="0.2">
      <c r="A400" s="20">
        <v>3</v>
      </c>
      <c r="B400" s="20" t="s">
        <v>637</v>
      </c>
      <c r="C400" s="20">
        <v>4</v>
      </c>
      <c r="D400" s="20" t="s">
        <v>913</v>
      </c>
      <c r="E400" s="20" t="s">
        <v>914</v>
      </c>
      <c r="F400" s="20"/>
      <c r="G400" s="20"/>
      <c r="H400" s="20"/>
      <c r="I400" s="20">
        <v>11</v>
      </c>
      <c r="J400" s="20" t="s">
        <v>1960</v>
      </c>
      <c r="K400" s="20" t="s">
        <v>978</v>
      </c>
      <c r="L400" s="20" t="s">
        <v>979</v>
      </c>
      <c r="M400" s="20" t="s">
        <v>50</v>
      </c>
      <c r="N400" s="20">
        <v>2.4</v>
      </c>
      <c r="O400" s="20">
        <v>1.9</v>
      </c>
      <c r="P400" s="20" t="s">
        <v>644</v>
      </c>
      <c r="Q400" s="19">
        <f>+VLOOKUP(K400,Responsables!$A:$C,3,TRUE)</f>
        <v>721</v>
      </c>
      <c r="R400" s="19" t="str">
        <f>+VLOOKUP(K400,Responsables!$A:$C,2,TRUE)</f>
        <v>Secretaría de Salud</v>
      </c>
      <c r="S400" s="20" t="s">
        <v>51</v>
      </c>
      <c r="T400" s="20" t="s">
        <v>356</v>
      </c>
      <c r="U400" s="20">
        <f>+VLOOKUP(K400,Programación!$A:$F,3,FALSE)</f>
        <v>2.4</v>
      </c>
      <c r="V400" s="20">
        <f>+VLOOKUP(K400,Programación!$A:$F,4,FALSE)</f>
        <v>2.8</v>
      </c>
      <c r="W400" s="20">
        <f>+VLOOKUP(K400,Programación!$A:$F,5,FALSE)</f>
        <v>2.5</v>
      </c>
      <c r="X400" s="20">
        <f>+VLOOKUP(K400,Programación!$A:$F,6,FALSE)</f>
        <v>1.9</v>
      </c>
      <c r="Y400" s="20">
        <v>3.2</v>
      </c>
      <c r="Z400" s="20">
        <f>+VLOOKUP(K400,Seguimiento!$A:$C,3,FALSE)</f>
        <v>2.4</v>
      </c>
      <c r="AA400" s="23">
        <v>0</v>
      </c>
      <c r="AB400" s="22">
        <v>0</v>
      </c>
      <c r="AC400" s="20">
        <v>0</v>
      </c>
      <c r="AD400" s="20">
        <f>+VLOOKUP(K400,Seguimiento!$A:$J,5,FALSE)</f>
        <v>0</v>
      </c>
      <c r="AE400" s="24">
        <v>0</v>
      </c>
      <c r="AF400" s="22">
        <v>0</v>
      </c>
      <c r="AG400" s="20">
        <v>0</v>
      </c>
      <c r="AH400" s="20">
        <f>+VLOOKUP(K400,Seguimiento!$A:$J,6,FALSE)</f>
        <v>2</v>
      </c>
      <c r="AI400" s="23">
        <v>0</v>
      </c>
      <c r="AJ400" s="23">
        <v>0</v>
      </c>
      <c r="AK400" s="23">
        <v>0</v>
      </c>
      <c r="AL400" s="20" t="str">
        <f>+VLOOKUP(K400,Seguimiento!$A:$J,7,FALSE)</f>
        <v>La información se reporta mes vencido, actualmente se esta procesando los datos de mayo de 2021.</v>
      </c>
      <c r="AM400" s="20">
        <f t="shared" si="6"/>
        <v>0</v>
      </c>
      <c r="AN400" s="22">
        <v>0</v>
      </c>
      <c r="AO400" s="22">
        <v>0</v>
      </c>
      <c r="AP400" s="22">
        <v>0</v>
      </c>
      <c r="AQ400" s="41">
        <f>+VLOOKUP(K400,Seguimiento!$A:$J,9,FALSE)</f>
        <v>0</v>
      </c>
      <c r="AR400" s="40">
        <f>+VLOOKUP(K400,Seguimiento!$A:$J,10,FALSE)</f>
        <v>1</v>
      </c>
      <c r="AS400" s="20">
        <v>3.2</v>
      </c>
      <c r="AT400" s="40">
        <f>+VLOOKUP(K400,Seguimiento!$A:$J,4,FALSE)</f>
        <v>2.4</v>
      </c>
      <c r="AU400" s="22">
        <v>0</v>
      </c>
      <c r="AV400" s="22">
        <v>0</v>
      </c>
    </row>
    <row r="401" spans="1:48" x14ac:dyDescent="0.2">
      <c r="A401" s="20">
        <v>3</v>
      </c>
      <c r="B401" s="20" t="s">
        <v>637</v>
      </c>
      <c r="C401" s="20">
        <v>4</v>
      </c>
      <c r="D401" s="20" t="s">
        <v>913</v>
      </c>
      <c r="E401" s="20" t="s">
        <v>914</v>
      </c>
      <c r="F401" s="20"/>
      <c r="G401" s="20"/>
      <c r="H401" s="20"/>
      <c r="I401" s="20">
        <v>10</v>
      </c>
      <c r="J401" s="20" t="s">
        <v>1960</v>
      </c>
      <c r="K401" s="20" t="s">
        <v>948</v>
      </c>
      <c r="L401" s="20" t="s">
        <v>949</v>
      </c>
      <c r="M401" s="20" t="s">
        <v>50</v>
      </c>
      <c r="N401" s="20">
        <v>1.1000000000000001</v>
      </c>
      <c r="O401" s="20">
        <v>0.7</v>
      </c>
      <c r="P401" s="20" t="s">
        <v>644</v>
      </c>
      <c r="Q401" s="19">
        <f>+VLOOKUP(K401,Responsables!$A:$C,3,TRUE)</f>
        <v>721</v>
      </c>
      <c r="R401" s="19" t="str">
        <f>+VLOOKUP(K401,Responsables!$A:$C,2,TRUE)</f>
        <v>Secretaría de Salud</v>
      </c>
      <c r="S401" s="20" t="s">
        <v>51</v>
      </c>
      <c r="T401" s="20" t="s">
        <v>356</v>
      </c>
      <c r="U401" s="20">
        <f>+VLOOKUP(K401,Programación!$A:$F,3,FALSE)</f>
        <v>1.1000000000000001</v>
      </c>
      <c r="V401" s="20">
        <f>+VLOOKUP(K401,Programación!$A:$F,4,FALSE)</f>
        <v>1.5</v>
      </c>
      <c r="W401" s="20">
        <f>+VLOOKUP(K401,Programación!$A:$F,5,FALSE)</f>
        <v>1</v>
      </c>
      <c r="X401" s="20">
        <f>+VLOOKUP(K401,Programación!$A:$F,6,FALSE)</f>
        <v>0.7</v>
      </c>
      <c r="Y401" s="20">
        <v>1.8</v>
      </c>
      <c r="Z401" s="20">
        <f>+VLOOKUP(K401,Seguimiento!$A:$C,3,FALSE)</f>
        <v>1.2</v>
      </c>
      <c r="AA401" s="23">
        <v>0</v>
      </c>
      <c r="AB401" s="22">
        <v>0</v>
      </c>
      <c r="AC401" s="20">
        <v>0</v>
      </c>
      <c r="AD401" s="20">
        <f>+VLOOKUP(K401,Seguimiento!$A:$J,5,FALSE)</f>
        <v>0</v>
      </c>
      <c r="AE401" s="24">
        <v>0</v>
      </c>
      <c r="AF401" s="22">
        <v>0</v>
      </c>
      <c r="AG401" s="20">
        <v>0</v>
      </c>
      <c r="AH401" s="20">
        <f>+VLOOKUP(K401,Seguimiento!$A:$J,6,FALSE)</f>
        <v>2</v>
      </c>
      <c r="AI401" s="23">
        <v>0</v>
      </c>
      <c r="AJ401" s="23">
        <v>0</v>
      </c>
      <c r="AK401" s="23">
        <v>0</v>
      </c>
      <c r="AL401" s="20" t="str">
        <f>+VLOOKUP(K401,Seguimiento!$A:$J,7,FALSE)</f>
        <v>Información preliminar con corte a abril de 2021. La información se reporta mes vencido, actualmente se esta procesando los datos de mayo de 2021.</v>
      </c>
      <c r="AM401" s="20">
        <f t="shared" si="6"/>
        <v>0</v>
      </c>
      <c r="AN401" s="22">
        <v>0</v>
      </c>
      <c r="AO401" s="22">
        <v>0</v>
      </c>
      <c r="AP401" s="22">
        <v>0</v>
      </c>
      <c r="AQ401" s="41">
        <f>+VLOOKUP(K401,Seguimiento!$A:$J,9,FALSE)</f>
        <v>0</v>
      </c>
      <c r="AR401" s="40">
        <f>+VLOOKUP(K401,Seguimiento!$A:$J,10,FALSE)</f>
        <v>1</v>
      </c>
      <c r="AS401" s="20">
        <v>1.8</v>
      </c>
      <c r="AT401" s="40">
        <f>+VLOOKUP(K401,Seguimiento!$A:$J,4,FALSE)</f>
        <v>1.2</v>
      </c>
      <c r="AU401" s="22">
        <v>0</v>
      </c>
      <c r="AV401" s="22">
        <v>0</v>
      </c>
    </row>
    <row r="402" spans="1:48" x14ac:dyDescent="0.2">
      <c r="A402" s="20">
        <v>3</v>
      </c>
      <c r="B402" s="20" t="s">
        <v>637</v>
      </c>
      <c r="C402" s="20">
        <v>4</v>
      </c>
      <c r="D402" s="20" t="s">
        <v>913</v>
      </c>
      <c r="E402" s="20" t="s">
        <v>914</v>
      </c>
      <c r="F402" s="20">
        <v>4</v>
      </c>
      <c r="G402" s="20" t="s">
        <v>966</v>
      </c>
      <c r="H402" s="20" t="s">
        <v>996</v>
      </c>
      <c r="I402" s="20">
        <v>4</v>
      </c>
      <c r="J402" s="20" t="s">
        <v>1961</v>
      </c>
      <c r="K402" s="20" t="s">
        <v>1011</v>
      </c>
      <c r="L402" s="20" t="s">
        <v>1012</v>
      </c>
      <c r="M402" s="20" t="s">
        <v>50</v>
      </c>
      <c r="N402" s="20">
        <v>-1</v>
      </c>
      <c r="O402" s="20">
        <v>100</v>
      </c>
      <c r="P402" s="20" t="s">
        <v>919</v>
      </c>
      <c r="Q402" s="19">
        <f>+VLOOKUP(K402,Responsables!$A:$C,3,TRUE)</f>
        <v>722</v>
      </c>
      <c r="R402" s="19" t="str">
        <f>+VLOOKUP(K402,Responsables!$A:$C,2,TRUE)</f>
        <v>Secretaría de Inclusión Social, Familia y Derechos Humanos</v>
      </c>
      <c r="S402" s="20" t="s">
        <v>70</v>
      </c>
      <c r="T402" s="20" t="s">
        <v>47</v>
      </c>
      <c r="U402" s="20">
        <f>+VLOOKUP(K402,Programación!$A:$F,3,FALSE)</f>
        <v>100</v>
      </c>
      <c r="V402" s="20">
        <f>+VLOOKUP(K402,Programación!$A:$F,4,FALSE)</f>
        <v>100</v>
      </c>
      <c r="W402" s="20">
        <f>+VLOOKUP(K402,Programación!$A:$F,5,FALSE)</f>
        <v>100</v>
      </c>
      <c r="X402" s="20">
        <f>+VLOOKUP(K402,Programación!$A:$F,6,FALSE)</f>
        <v>100</v>
      </c>
      <c r="Y402" s="20">
        <v>100</v>
      </c>
      <c r="Z402" s="20">
        <f>+VLOOKUP(K402,Seguimiento!$A:$C,3,FALSE)</f>
        <v>100</v>
      </c>
      <c r="AA402" s="23">
        <v>0</v>
      </c>
      <c r="AB402" s="22">
        <v>0</v>
      </c>
      <c r="AC402" s="20">
        <v>0.25</v>
      </c>
      <c r="AD402" s="20">
        <f>+VLOOKUP(K402,Seguimiento!$A:$J,5,FALSE)</f>
        <v>0.375</v>
      </c>
      <c r="AE402" s="22">
        <v>0</v>
      </c>
      <c r="AF402" s="22">
        <v>0</v>
      </c>
      <c r="AG402" s="20">
        <v>1</v>
      </c>
      <c r="AH402" s="20">
        <f>+VLOOKUP(K402,Seguimiento!$A:$J,6,FALSE)</f>
        <v>0.5</v>
      </c>
      <c r="AI402" s="23">
        <v>0</v>
      </c>
      <c r="AJ402" s="23">
        <v>0</v>
      </c>
      <c r="AK402" s="23">
        <v>0</v>
      </c>
      <c r="AL402" s="20" t="str">
        <f>+VLOOKUP(K402,Seguimiento!$A:$J,7,FALSE)</f>
        <v>37.977 personas atendidas por medio de la virtualidad (dato parcial a abril de 2021). En proceso de revisión atenciones de mayo y junio.</v>
      </c>
      <c r="AM402" s="20">
        <f t="shared" si="6"/>
        <v>0.375</v>
      </c>
      <c r="AN402" s="22">
        <v>4.0152877071226501E-4</v>
      </c>
      <c r="AO402" s="22">
        <v>0</v>
      </c>
      <c r="AP402" s="22">
        <v>0</v>
      </c>
      <c r="AQ402" s="41">
        <f>+VLOOKUP(K402,Seguimiento!$A:$J,9,FALSE)</f>
        <v>1.2547799999999999E-4</v>
      </c>
      <c r="AR402" s="40">
        <f>+VLOOKUP(K402,Seguimiento!$A:$J,10,FALSE)</f>
        <v>3</v>
      </c>
      <c r="AS402" s="20">
        <v>100</v>
      </c>
      <c r="AT402" s="40">
        <f>+VLOOKUP(K402,Seguimiento!$A:$J,4,FALSE)</f>
        <v>100</v>
      </c>
      <c r="AU402" s="22">
        <v>0</v>
      </c>
      <c r="AV402" s="22">
        <v>0</v>
      </c>
    </row>
    <row r="403" spans="1:48" x14ac:dyDescent="0.2">
      <c r="A403" s="20">
        <v>3</v>
      </c>
      <c r="B403" s="20" t="s">
        <v>637</v>
      </c>
      <c r="C403" s="20">
        <v>4</v>
      </c>
      <c r="D403" s="20" t="s">
        <v>913</v>
      </c>
      <c r="E403" s="20" t="s">
        <v>914</v>
      </c>
      <c r="F403" s="20">
        <v>2</v>
      </c>
      <c r="G403" s="20" t="s">
        <v>915</v>
      </c>
      <c r="H403" s="20" t="s">
        <v>916</v>
      </c>
      <c r="I403" s="20">
        <v>7</v>
      </c>
      <c r="J403" s="20" t="s">
        <v>1961</v>
      </c>
      <c r="K403" s="20" t="s">
        <v>1032</v>
      </c>
      <c r="L403" s="20" t="s">
        <v>1033</v>
      </c>
      <c r="M403" s="20" t="s">
        <v>44</v>
      </c>
      <c r="N403" s="20">
        <v>5643</v>
      </c>
      <c r="O403" s="20">
        <v>8000</v>
      </c>
      <c r="P403" s="20" t="s">
        <v>919</v>
      </c>
      <c r="Q403" s="19">
        <f>+VLOOKUP(K403,Responsables!$A:$C,3,TRUE)</f>
        <v>722</v>
      </c>
      <c r="R403" s="19" t="str">
        <f>+VLOOKUP(K403,Responsables!$A:$C,2,TRUE)</f>
        <v>Secretaría de Inclusión Social, Familia y Derechos Humanos</v>
      </c>
      <c r="S403" s="20" t="s">
        <v>70</v>
      </c>
      <c r="T403" s="20" t="s">
        <v>47</v>
      </c>
      <c r="U403" s="20">
        <f>+VLOOKUP(K403,Programación!$A:$F,3,FALSE)</f>
        <v>8000</v>
      </c>
      <c r="V403" s="20">
        <f>+VLOOKUP(K403,Programación!$A:$F,4,FALSE)</f>
        <v>8000</v>
      </c>
      <c r="W403" s="20">
        <f>+VLOOKUP(K403,Programación!$A:$F,5,FALSE)</f>
        <v>8000</v>
      </c>
      <c r="X403" s="20">
        <f>+VLOOKUP(K403,Programación!$A:$F,6,FALSE)</f>
        <v>8000</v>
      </c>
      <c r="Y403" s="20">
        <v>10974</v>
      </c>
      <c r="Z403" s="20">
        <f>+VLOOKUP(K403,Seguimiento!$A:$C,3,FALSE)</f>
        <v>5221</v>
      </c>
      <c r="AA403" s="23">
        <v>0</v>
      </c>
      <c r="AB403" s="22">
        <v>0</v>
      </c>
      <c r="AC403" s="20">
        <v>0.34293750000000001</v>
      </c>
      <c r="AD403" s="20">
        <f>+VLOOKUP(K403,Seguimiento!$A:$J,5,FALSE)</f>
        <v>0.42451562500000001</v>
      </c>
      <c r="AE403" s="22">
        <v>0</v>
      </c>
      <c r="AF403" s="22">
        <v>0</v>
      </c>
      <c r="AG403" s="20">
        <v>1.37175</v>
      </c>
      <c r="AH403" s="20">
        <f>+VLOOKUP(K403,Seguimiento!$A:$J,6,FALSE)</f>
        <v>0.32631250000000001</v>
      </c>
      <c r="AI403" s="23">
        <v>0</v>
      </c>
      <c r="AJ403" s="23">
        <v>0</v>
      </c>
      <c r="AK403" s="23">
        <v>0</v>
      </c>
      <c r="AL403" s="20" t="str">
        <f>+VLOOKUP(K403,Seguimiento!$A:$J,7,FALSE)</f>
        <v>En lo corrido del año se registran la atención básica de 5.221 ciudadanos habitantes de y en calle, de estas 3.087 con recursos de 2021. Con recusos del 2020 se registra la atención básica de  2.134 ciudadanos habitantes de y en calle.</v>
      </c>
      <c r="AM403" s="20">
        <f t="shared" si="6"/>
        <v>0.42451562500000001</v>
      </c>
      <c r="AN403" s="22">
        <v>1.456872400571019E-3</v>
      </c>
      <c r="AO403" s="22">
        <v>0</v>
      </c>
      <c r="AP403" s="22">
        <v>0</v>
      </c>
      <c r="AQ403" s="41">
        <f>+VLOOKUP(K403,Seguimiento!$A:$J,9,FALSE)</f>
        <v>5.2352900000000001E-4</v>
      </c>
      <c r="AR403" s="40">
        <f>+VLOOKUP(K403,Seguimiento!$A:$J,10,FALSE)</f>
        <v>3</v>
      </c>
      <c r="AS403" s="20">
        <v>10974</v>
      </c>
      <c r="AT403" s="40">
        <f>+VLOOKUP(K403,Seguimiento!$A:$J,4,FALSE)</f>
        <v>5221</v>
      </c>
      <c r="AU403" s="22">
        <v>0</v>
      </c>
      <c r="AV403" s="22">
        <v>0</v>
      </c>
    </row>
    <row r="404" spans="1:48" x14ac:dyDescent="0.2">
      <c r="A404" s="20">
        <v>3</v>
      </c>
      <c r="B404" s="20" t="s">
        <v>637</v>
      </c>
      <c r="C404" s="20">
        <v>4</v>
      </c>
      <c r="D404" s="20" t="s">
        <v>913</v>
      </c>
      <c r="E404" s="20" t="s">
        <v>914</v>
      </c>
      <c r="F404" s="20">
        <v>1</v>
      </c>
      <c r="G404" s="20" t="s">
        <v>920</v>
      </c>
      <c r="H404" s="20" t="s">
        <v>921</v>
      </c>
      <c r="I404" s="20">
        <v>3</v>
      </c>
      <c r="J404" s="20" t="s">
        <v>1961</v>
      </c>
      <c r="K404" s="20" t="s">
        <v>924</v>
      </c>
      <c r="L404" s="20" t="s">
        <v>925</v>
      </c>
      <c r="M404" s="20" t="s">
        <v>44</v>
      </c>
      <c r="N404" s="20">
        <v>220000</v>
      </c>
      <c r="O404" s="20">
        <v>220000</v>
      </c>
      <c r="P404" s="20" t="s">
        <v>919</v>
      </c>
      <c r="Q404" s="19">
        <f>+VLOOKUP(K404,Responsables!$A:$C,3,TRUE)</f>
        <v>722</v>
      </c>
      <c r="R404" s="19" t="str">
        <f>+VLOOKUP(K404,Responsables!$A:$C,2,TRUE)</f>
        <v>Secretaría de Inclusión Social, Familia y Derechos Humanos</v>
      </c>
      <c r="S404" s="20" t="s">
        <v>70</v>
      </c>
      <c r="T404" s="20" t="s">
        <v>47</v>
      </c>
      <c r="U404" s="20">
        <f>+VLOOKUP(K404,Programación!$A:$F,3,FALSE)</f>
        <v>220000</v>
      </c>
      <c r="V404" s="20">
        <f>+VLOOKUP(K404,Programación!$A:$F,4,FALSE)</f>
        <v>220000</v>
      </c>
      <c r="W404" s="20">
        <f>+VLOOKUP(K404,Programación!$A:$F,5,FALSE)</f>
        <v>220000</v>
      </c>
      <c r="X404" s="20">
        <f>+VLOOKUP(K404,Programación!$A:$F,6,FALSE)</f>
        <v>220000</v>
      </c>
      <c r="Y404" s="20">
        <v>224229</v>
      </c>
      <c r="Z404" s="20">
        <f>+VLOOKUP(K404,Seguimiento!$A:$C,3,FALSE)</f>
        <v>220587</v>
      </c>
      <c r="AA404" s="23">
        <v>0</v>
      </c>
      <c r="AB404" s="22">
        <v>0</v>
      </c>
      <c r="AC404" s="20">
        <v>0.25480568181818197</v>
      </c>
      <c r="AD404" s="20">
        <f>+VLOOKUP(K404,Seguimiento!$A:$J,5,FALSE)</f>
        <v>0.38013920499999998</v>
      </c>
      <c r="AE404" s="22">
        <v>0</v>
      </c>
      <c r="AF404" s="22">
        <v>0</v>
      </c>
      <c r="AG404" s="20">
        <v>1.0192227272727299</v>
      </c>
      <c r="AH404" s="20">
        <f>+VLOOKUP(K404,Seguimiento!$A:$J,6,FALSE)</f>
        <v>0.50133409100000004</v>
      </c>
      <c r="AI404" s="23">
        <v>0</v>
      </c>
      <c r="AJ404" s="23">
        <v>0</v>
      </c>
      <c r="AK404" s="23">
        <v>0</v>
      </c>
      <c r="AL404" s="20" t="str">
        <f>+VLOOKUP(K404,Seguimiento!$A:$J,7,FALSE)</f>
        <v>Durante el mes de junio no se atienden escolares nuevos con complementación alimentaria.  Se continúan atendiendo los 220.587 niños, niñas y adolescentes con paquetes alimentarios de ración para preparar en casa, por motivo de la pandemia.</v>
      </c>
      <c r="AM404" s="20">
        <f t="shared" si="6"/>
        <v>0.38013920499999998</v>
      </c>
      <c r="AN404" s="22">
        <v>5.5881322526579701E-3</v>
      </c>
      <c r="AO404" s="22">
        <v>0</v>
      </c>
      <c r="AP404" s="22">
        <v>0</v>
      </c>
      <c r="AQ404" s="41">
        <f>+VLOOKUP(K404,Seguimiento!$A:$J,9,FALSE)</f>
        <v>1.7740779999999999E-3</v>
      </c>
      <c r="AR404" s="40">
        <f>+VLOOKUP(K404,Seguimiento!$A:$J,10,FALSE)</f>
        <v>3</v>
      </c>
      <c r="AS404" s="20">
        <v>224229</v>
      </c>
      <c r="AT404" s="40">
        <f>+VLOOKUP(K404,Seguimiento!$A:$J,4,FALSE)</f>
        <v>220587</v>
      </c>
      <c r="AU404" s="22">
        <v>0</v>
      </c>
      <c r="AV404" s="22">
        <v>0</v>
      </c>
    </row>
    <row r="405" spans="1:48" x14ac:dyDescent="0.2">
      <c r="A405" s="20">
        <v>3</v>
      </c>
      <c r="B405" s="20" t="s">
        <v>637</v>
      </c>
      <c r="C405" s="20">
        <v>4</v>
      </c>
      <c r="D405" s="20" t="s">
        <v>913</v>
      </c>
      <c r="E405" s="20" t="s">
        <v>914</v>
      </c>
      <c r="F405" s="20"/>
      <c r="G405" s="20"/>
      <c r="H405" s="20"/>
      <c r="I405" s="20">
        <v>1</v>
      </c>
      <c r="J405" s="20" t="s">
        <v>1960</v>
      </c>
      <c r="K405" s="20" t="s">
        <v>920</v>
      </c>
      <c r="L405" s="20" t="s">
        <v>962</v>
      </c>
      <c r="M405" s="20" t="s">
        <v>50</v>
      </c>
      <c r="N405" s="20">
        <v>41.24</v>
      </c>
      <c r="O405" s="20">
        <v>40</v>
      </c>
      <c r="P405" s="20" t="s">
        <v>919</v>
      </c>
      <c r="Q405" s="19">
        <f>+VLOOKUP(K405,Responsables!$A:$C,3,TRUE)</f>
        <v>722</v>
      </c>
      <c r="R405" s="19" t="str">
        <f>+VLOOKUP(K405,Responsables!$A:$C,2,TRUE)</f>
        <v>Secretaría de Inclusión Social, Familia y Derechos Humanos</v>
      </c>
      <c r="S405" s="20" t="s">
        <v>51</v>
      </c>
      <c r="T405" s="20" t="s">
        <v>356</v>
      </c>
      <c r="U405" s="20">
        <f>+VLOOKUP(K405,Programación!$A:$F,3,FALSE)</f>
        <v>41</v>
      </c>
      <c r="V405" s="20">
        <f>+VLOOKUP(K405,Programación!$A:$F,4,FALSE)</f>
        <v>40.700000000000003</v>
      </c>
      <c r="W405" s="20">
        <f>+VLOOKUP(K405,Programación!$A:$F,5,FALSE)</f>
        <v>40.299999999999997</v>
      </c>
      <c r="X405" s="20">
        <f>+VLOOKUP(K405,Programación!$A:$F,6,FALSE)</f>
        <v>40</v>
      </c>
      <c r="Y405" s="20">
        <v>41.24</v>
      </c>
      <c r="Z405" s="20">
        <f>+VLOOKUP(K405,Seguimiento!$A:$C,3,FALSE)</f>
        <v>51.8</v>
      </c>
      <c r="AA405" s="23">
        <v>0</v>
      </c>
      <c r="AB405" s="22">
        <v>0</v>
      </c>
      <c r="AC405" s="20">
        <v>0</v>
      </c>
      <c r="AD405" s="20">
        <f>+VLOOKUP(K405,Seguimiento!$A:$J,5,FALSE)</f>
        <v>0</v>
      </c>
      <c r="AE405" s="24">
        <v>0</v>
      </c>
      <c r="AF405" s="22">
        <v>0</v>
      </c>
      <c r="AG405" s="20">
        <v>0</v>
      </c>
      <c r="AH405" s="20">
        <f>+VLOOKUP(K405,Seguimiento!$A:$J,6,FALSE)</f>
        <v>0</v>
      </c>
      <c r="AI405" s="23">
        <v>0</v>
      </c>
      <c r="AJ405" s="23">
        <v>0</v>
      </c>
      <c r="AK405" s="23">
        <v>0</v>
      </c>
      <c r="AL405" s="20" t="str">
        <f>+VLOOKUP(K405,Seguimiento!$A:$J,7,FALSE)</f>
        <v>El logro corresponde a la última medición disponible para el año 2020. La medición del indicador se hace a través de la Encuesta de Calidad de Vida que realiza anualmente el Departamento Administrativo de Planeación. El reporte para el año 2021 se realizará una vez sean entregados los resultados.</v>
      </c>
      <c r="AM405" s="20">
        <f t="shared" si="6"/>
        <v>0</v>
      </c>
      <c r="AN405" s="22">
        <v>0</v>
      </c>
      <c r="AO405" s="22">
        <v>0</v>
      </c>
      <c r="AP405" s="22">
        <v>0</v>
      </c>
      <c r="AQ405" s="41">
        <f>+VLOOKUP(K405,Seguimiento!$A:$J,9,FALSE)</f>
        <v>0</v>
      </c>
      <c r="AR405" s="40">
        <f>+VLOOKUP(K405,Seguimiento!$A:$J,10,FALSE)</f>
        <v>1</v>
      </c>
      <c r="AS405" s="20">
        <v>41.24</v>
      </c>
      <c r="AT405" s="40">
        <f>+VLOOKUP(K405,Seguimiento!$A:$J,4,FALSE)</f>
        <v>51.8</v>
      </c>
      <c r="AU405" s="22">
        <v>0</v>
      </c>
      <c r="AV405" s="22">
        <v>0</v>
      </c>
    </row>
    <row r="406" spans="1:48" x14ac:dyDescent="0.2">
      <c r="A406" s="20">
        <v>3</v>
      </c>
      <c r="B406" s="20" t="s">
        <v>637</v>
      </c>
      <c r="C406" s="20">
        <v>4</v>
      </c>
      <c r="D406" s="20" t="s">
        <v>913</v>
      </c>
      <c r="E406" s="20" t="s">
        <v>914</v>
      </c>
      <c r="F406" s="20">
        <v>5</v>
      </c>
      <c r="G406" s="20" t="s">
        <v>991</v>
      </c>
      <c r="H406" s="20" t="s">
        <v>993</v>
      </c>
      <c r="I406" s="20">
        <v>16</v>
      </c>
      <c r="J406" s="20" t="s">
        <v>1961</v>
      </c>
      <c r="K406" s="20" t="s">
        <v>1025</v>
      </c>
      <c r="L406" s="20" t="s">
        <v>1026</v>
      </c>
      <c r="M406" s="20" t="s">
        <v>50</v>
      </c>
      <c r="N406" s="20">
        <v>-1</v>
      </c>
      <c r="O406" s="20">
        <v>100</v>
      </c>
      <c r="P406" s="20" t="s">
        <v>919</v>
      </c>
      <c r="Q406" s="19">
        <f>+VLOOKUP(K406,Responsables!$A:$C,3,TRUE)</f>
        <v>722</v>
      </c>
      <c r="R406" s="19" t="str">
        <f>+VLOOKUP(K406,Responsables!$A:$C,2,TRUE)</f>
        <v>Secretaría de Inclusión Social, Familia y Derechos Humanos</v>
      </c>
      <c r="S406" s="20" t="s">
        <v>51</v>
      </c>
      <c r="T406" s="20" t="s">
        <v>47</v>
      </c>
      <c r="U406" s="20">
        <f>+VLOOKUP(K406,Programación!$A:$F,3,FALSE)</f>
        <v>10</v>
      </c>
      <c r="V406" s="20">
        <f>+VLOOKUP(K406,Programación!$A:$F,4,FALSE)</f>
        <v>40</v>
      </c>
      <c r="W406" s="20">
        <f>+VLOOKUP(K406,Programación!$A:$F,5,FALSE)</f>
        <v>80</v>
      </c>
      <c r="X406" s="20">
        <f>+VLOOKUP(K406,Programación!$A:$F,6,FALSE)</f>
        <v>100</v>
      </c>
      <c r="Y406" s="20">
        <v>10</v>
      </c>
      <c r="Z406" s="20">
        <f>+VLOOKUP(K406,Seguimiento!$A:$C,3,FALSE)</f>
        <v>23.14</v>
      </c>
      <c r="AA406" s="23">
        <v>0</v>
      </c>
      <c r="AB406" s="22">
        <v>0</v>
      </c>
      <c r="AC406" s="20">
        <v>0.1</v>
      </c>
      <c r="AD406" s="20">
        <f>+VLOOKUP(K406,Seguimiento!$A:$J,5,FALSE)</f>
        <v>0.23139999999999999</v>
      </c>
      <c r="AE406" s="22">
        <v>0</v>
      </c>
      <c r="AF406" s="22">
        <v>0</v>
      </c>
      <c r="AG406" s="20">
        <v>1</v>
      </c>
      <c r="AH406" s="20">
        <f>+VLOOKUP(K406,Seguimiento!$A:$J,6,FALSE)</f>
        <v>0.57850000000000001</v>
      </c>
      <c r="AI406" s="23">
        <v>0</v>
      </c>
      <c r="AJ406" s="23">
        <v>0</v>
      </c>
      <c r="AK406" s="23">
        <v>0</v>
      </c>
      <c r="AL406" s="20" t="str">
        <f>+VLOOKUP(K406,Seguimiento!$A:$J,7,FALSE)</f>
        <v>El avance  corresponde a: 7 talleres virtuales de convalidación del problema público con CONPAZ, Corregimientos, Zonas 2,  3, 4, 5, 6. Para la  socialización de los avances y antecedentes de la Política Pública de DDHH se han realizado 32 reuniones en distintos sectores. Se han construído y están en proceso de valoración y ajuste 5 documentos técnicos: Diagnóstico situacional, Marco conceptual de la Política Pública, Definición Problema Público, Alternativas de solución, Mapa de Actores.</v>
      </c>
      <c r="AM406" s="20">
        <f t="shared" si="6"/>
        <v>0.23139999999999999</v>
      </c>
      <c r="AN406" s="22">
        <v>4.0152877071226501E-4</v>
      </c>
      <c r="AO406" s="22">
        <v>0</v>
      </c>
      <c r="AP406" s="22">
        <v>0</v>
      </c>
      <c r="AQ406" s="41">
        <f>+VLOOKUP(K406,Seguimiento!$A:$J,9,FALSE)</f>
        <v>7.2275199999999995E-5</v>
      </c>
      <c r="AR406" s="40">
        <f>+VLOOKUP(K406,Seguimiento!$A:$J,10,FALSE)</f>
        <v>2</v>
      </c>
      <c r="AS406" s="20">
        <v>10</v>
      </c>
      <c r="AT406" s="40">
        <f>+VLOOKUP(K406,Seguimiento!$A:$J,4,FALSE)</f>
        <v>23.14</v>
      </c>
      <c r="AU406" s="22">
        <v>0</v>
      </c>
      <c r="AV406" s="22">
        <v>0</v>
      </c>
    </row>
    <row r="407" spans="1:48" x14ac:dyDescent="0.2">
      <c r="A407" s="20">
        <v>3</v>
      </c>
      <c r="B407" s="20" t="s">
        <v>637</v>
      </c>
      <c r="C407" s="20">
        <v>4</v>
      </c>
      <c r="D407" s="20" t="s">
        <v>913</v>
      </c>
      <c r="E407" s="20" t="s">
        <v>914</v>
      </c>
      <c r="F407" s="20">
        <v>1</v>
      </c>
      <c r="G407" s="20" t="s">
        <v>920</v>
      </c>
      <c r="H407" s="20" t="s">
        <v>921</v>
      </c>
      <c r="I407" s="20">
        <v>6</v>
      </c>
      <c r="J407" s="20" t="s">
        <v>1961</v>
      </c>
      <c r="K407" s="20" t="s">
        <v>930</v>
      </c>
      <c r="L407" s="20" t="s">
        <v>931</v>
      </c>
      <c r="M407" s="20" t="s">
        <v>50</v>
      </c>
      <c r="N407" s="20">
        <v>100</v>
      </c>
      <c r="O407" s="20">
        <v>100</v>
      </c>
      <c r="P407" s="20" t="s">
        <v>919</v>
      </c>
      <c r="Q407" s="19">
        <f>+VLOOKUP(K407,Responsables!$A:$C,3,TRUE)</f>
        <v>722</v>
      </c>
      <c r="R407" s="19" t="str">
        <f>+VLOOKUP(K407,Responsables!$A:$C,2,TRUE)</f>
        <v>Secretaría de Inclusión Social, Familia y Derechos Humanos</v>
      </c>
      <c r="S407" s="20" t="s">
        <v>70</v>
      </c>
      <c r="T407" s="20" t="s">
        <v>47</v>
      </c>
      <c r="U407" s="20">
        <f>+VLOOKUP(K407,Programación!$A:$F,3,FALSE)</f>
        <v>100</v>
      </c>
      <c r="V407" s="20">
        <f>+VLOOKUP(K407,Programación!$A:$F,4,FALSE)</f>
        <v>100</v>
      </c>
      <c r="W407" s="20">
        <f>+VLOOKUP(K407,Programación!$A:$F,5,FALSE)</f>
        <v>100</v>
      </c>
      <c r="X407" s="20">
        <f>+VLOOKUP(K407,Programación!$A:$F,6,FALSE)</f>
        <v>100</v>
      </c>
      <c r="Y407" s="20">
        <v>100</v>
      </c>
      <c r="Z407" s="20">
        <f>+VLOOKUP(K407,Seguimiento!$A:$C,3,FALSE)</f>
        <v>100</v>
      </c>
      <c r="AA407" s="23">
        <v>0</v>
      </c>
      <c r="AB407" s="22">
        <v>0</v>
      </c>
      <c r="AC407" s="20">
        <v>0.25</v>
      </c>
      <c r="AD407" s="20">
        <f>+VLOOKUP(K407,Seguimiento!$A:$J,5,FALSE)</f>
        <v>0.375</v>
      </c>
      <c r="AE407" s="22">
        <v>0</v>
      </c>
      <c r="AF407" s="22">
        <v>0</v>
      </c>
      <c r="AG407" s="20">
        <v>1</v>
      </c>
      <c r="AH407" s="20">
        <f>+VLOOKUP(K407,Seguimiento!$A:$J,6,FALSE)</f>
        <v>0.5</v>
      </c>
      <c r="AI407" s="23">
        <v>0</v>
      </c>
      <c r="AJ407" s="23">
        <v>0</v>
      </c>
      <c r="AK407" s="23">
        <v>0</v>
      </c>
      <c r="AL407" s="20" t="str">
        <f>+VLOOKUP(K407,Seguimiento!$A:$J,7,FALSE)</f>
        <v>En el año registran 835 personas en albergue, 472 con recursos del 2021, 175 desde albergue de habitante de calle y 297 desde albergue emergencias. Con recusos del 2020 se registra la atención de 207 personas en albergue habitante de calle y 156  con albergue emergencias, además se continúa con atención de 205 cupos albergue habitante de calle y  66 cupos albergue de emergencias.</v>
      </c>
      <c r="AM407" s="20">
        <f t="shared" si="6"/>
        <v>0.375</v>
      </c>
      <c r="AN407" s="22">
        <v>8.7804596921512855E-4</v>
      </c>
      <c r="AO407" s="22">
        <v>0</v>
      </c>
      <c r="AP407" s="22">
        <v>0</v>
      </c>
      <c r="AQ407" s="41">
        <f>+VLOOKUP(K407,Seguimiento!$A:$J,9,FALSE)</f>
        <v>2.7438899999999999E-4</v>
      </c>
      <c r="AR407" s="40">
        <f>+VLOOKUP(K407,Seguimiento!$A:$J,10,FALSE)</f>
        <v>3</v>
      </c>
      <c r="AS407" s="20">
        <v>100</v>
      </c>
      <c r="AT407" s="40">
        <f>+VLOOKUP(K407,Seguimiento!$A:$J,4,FALSE)</f>
        <v>100</v>
      </c>
      <c r="AU407" s="22">
        <v>0</v>
      </c>
      <c r="AV407" s="22">
        <v>0</v>
      </c>
    </row>
    <row r="408" spans="1:48" x14ac:dyDescent="0.2">
      <c r="A408" s="20">
        <v>3</v>
      </c>
      <c r="B408" s="20" t="s">
        <v>637</v>
      </c>
      <c r="C408" s="20">
        <v>4</v>
      </c>
      <c r="D408" s="20" t="s">
        <v>913</v>
      </c>
      <c r="E408" s="20" t="s">
        <v>914</v>
      </c>
      <c r="F408" s="20">
        <v>1</v>
      </c>
      <c r="G408" s="20" t="s">
        <v>920</v>
      </c>
      <c r="H408" s="20" t="s">
        <v>921</v>
      </c>
      <c r="I408" s="20">
        <v>7</v>
      </c>
      <c r="J408" s="20" t="s">
        <v>1961</v>
      </c>
      <c r="K408" s="20" t="s">
        <v>932</v>
      </c>
      <c r="L408" s="20" t="s">
        <v>933</v>
      </c>
      <c r="M408" s="20" t="s">
        <v>44</v>
      </c>
      <c r="N408" s="20">
        <v>-1</v>
      </c>
      <c r="O408" s="20">
        <v>91485</v>
      </c>
      <c r="P408" s="20" t="s">
        <v>919</v>
      </c>
      <c r="Q408" s="19">
        <f>+VLOOKUP(K408,Responsables!$A:$C,3,TRUE)</f>
        <v>722</v>
      </c>
      <c r="R408" s="19" t="str">
        <f>+VLOOKUP(K408,Responsables!$A:$C,2,TRUE)</f>
        <v>Secretaría de Inclusión Social, Familia y Derechos Humanos</v>
      </c>
      <c r="S408" s="20" t="s">
        <v>70</v>
      </c>
      <c r="T408" s="20" t="s">
        <v>47</v>
      </c>
      <c r="U408" s="20">
        <f>+VLOOKUP(K408,Programación!$A:$F,3,FALSE)</f>
        <v>91485</v>
      </c>
      <c r="V408" s="20">
        <f>+VLOOKUP(K408,Programación!$A:$F,4,FALSE)</f>
        <v>91485</v>
      </c>
      <c r="W408" s="20">
        <f>+VLOOKUP(K408,Programación!$A:$F,5,FALSE)</f>
        <v>91485</v>
      </c>
      <c r="X408" s="20">
        <f>+VLOOKUP(K408,Programación!$A:$F,6,FALSE)</f>
        <v>91485</v>
      </c>
      <c r="Y408" s="20">
        <v>86882</v>
      </c>
      <c r="Z408" s="20">
        <f>+VLOOKUP(K408,Seguimiento!$A:$C,3,FALSE)</f>
        <v>66486</v>
      </c>
      <c r="AA408" s="23">
        <v>0</v>
      </c>
      <c r="AB408" s="22">
        <v>0</v>
      </c>
      <c r="AC408" s="20">
        <v>0.237421435207958</v>
      </c>
      <c r="AD408" s="20">
        <f>+VLOOKUP(K408,Seguimiento!$A:$J,5,FALSE)</f>
        <v>0.32826419600000001</v>
      </c>
      <c r="AE408" s="22">
        <v>0</v>
      </c>
      <c r="AF408" s="22">
        <v>0</v>
      </c>
      <c r="AG408" s="20">
        <v>0.94968574083182999</v>
      </c>
      <c r="AH408" s="20">
        <f>+VLOOKUP(K408,Seguimiento!$A:$J,6,FALSE)</f>
        <v>0.36337104399999998</v>
      </c>
      <c r="AI408" s="23">
        <v>0</v>
      </c>
      <c r="AJ408" s="23">
        <v>0</v>
      </c>
      <c r="AK408" s="23">
        <v>0</v>
      </c>
      <c r="AL408" s="20" t="str">
        <f>+VLOOKUP(K408,Seguimiento!$A:$J,7,FALSE)</f>
        <v>En lo corrido del año, 66.486 personas se han beneficiado de transferencias monetarias no condicionadas. En la actualidad está en curso los trámites para la realización del segundo ciclo de pagos, en el que se proyecta beneficiar a 73.139 familias con renta básica.</v>
      </c>
      <c r="AM408" s="20">
        <f t="shared" si="6"/>
        <v>0.32826419600000001</v>
      </c>
      <c r="AN408" s="22">
        <v>4.4555828247663191E-3</v>
      </c>
      <c r="AO408" s="22">
        <v>0</v>
      </c>
      <c r="AP408" s="22">
        <v>0</v>
      </c>
      <c r="AQ408" s="41">
        <f>+VLOOKUP(K408,Seguimiento!$A:$J,9,FALSE)</f>
        <v>1.26023E-3</v>
      </c>
      <c r="AR408" s="40">
        <f>+VLOOKUP(K408,Seguimiento!$A:$J,10,FALSE)</f>
        <v>2</v>
      </c>
      <c r="AS408" s="20">
        <v>86882</v>
      </c>
      <c r="AT408" s="40">
        <f>+VLOOKUP(K408,Seguimiento!$A:$J,4,FALSE)</f>
        <v>66486</v>
      </c>
      <c r="AU408" s="22">
        <v>0</v>
      </c>
      <c r="AV408" s="22">
        <v>0</v>
      </c>
    </row>
    <row r="409" spans="1:48" x14ac:dyDescent="0.2">
      <c r="A409" s="20">
        <v>3</v>
      </c>
      <c r="B409" s="20" t="s">
        <v>637</v>
      </c>
      <c r="C409" s="20">
        <v>4</v>
      </c>
      <c r="D409" s="20" t="s">
        <v>913</v>
      </c>
      <c r="E409" s="20" t="s">
        <v>914</v>
      </c>
      <c r="F409" s="20"/>
      <c r="G409" s="20"/>
      <c r="H409" s="20"/>
      <c r="I409" s="20">
        <v>12</v>
      </c>
      <c r="J409" s="20" t="s">
        <v>1960</v>
      </c>
      <c r="K409" s="20" t="s">
        <v>968</v>
      </c>
      <c r="L409" s="20" t="s">
        <v>969</v>
      </c>
      <c r="M409" s="20" t="s">
        <v>50</v>
      </c>
      <c r="N409" s="20">
        <v>7.6</v>
      </c>
      <c r="O409" s="20">
        <v>4.5999999999999996</v>
      </c>
      <c r="P409" s="20" t="s">
        <v>644</v>
      </c>
      <c r="Q409" s="19">
        <f>+VLOOKUP(K409,Responsables!$A:$C,3,TRUE)</f>
        <v>721</v>
      </c>
      <c r="R409" s="19" t="str">
        <f>+VLOOKUP(K409,Responsables!$A:$C,2,TRUE)</f>
        <v>Secretaría de Salud</v>
      </c>
      <c r="S409" s="20" t="s">
        <v>51</v>
      </c>
      <c r="T409" s="20" t="s">
        <v>356</v>
      </c>
      <c r="U409" s="20">
        <f>+VLOOKUP(K409,Programación!$A:$F,3,FALSE)</f>
        <v>7.6</v>
      </c>
      <c r="V409" s="20">
        <f>+VLOOKUP(K409,Programación!$A:$F,4,FALSE)</f>
        <v>7.5</v>
      </c>
      <c r="W409" s="20">
        <f>+VLOOKUP(K409,Programación!$A:$F,5,FALSE)</f>
        <v>6.5</v>
      </c>
      <c r="X409" s="20">
        <f>+VLOOKUP(K409,Programación!$A:$F,6,FALSE)</f>
        <v>4.5999999999999996</v>
      </c>
      <c r="Y409" s="20">
        <v>8.4</v>
      </c>
      <c r="Z409" s="20">
        <f>+VLOOKUP(K409,Seguimiento!$A:$C,3,FALSE)</f>
        <v>6.2</v>
      </c>
      <c r="AA409" s="23">
        <v>0</v>
      </c>
      <c r="AB409" s="22">
        <v>0</v>
      </c>
      <c r="AC409" s="20">
        <v>0</v>
      </c>
      <c r="AD409" s="20">
        <f>+VLOOKUP(K409,Seguimiento!$A:$J,5,FALSE)</f>
        <v>0.46666666699999998</v>
      </c>
      <c r="AE409" s="24">
        <v>0</v>
      </c>
      <c r="AF409" s="22">
        <v>0</v>
      </c>
      <c r="AG409" s="20">
        <v>0</v>
      </c>
      <c r="AH409" s="20">
        <f>+VLOOKUP(K409,Seguimiento!$A:$J,6,FALSE)</f>
        <v>2.4444444440000002</v>
      </c>
      <c r="AI409" s="23">
        <v>0</v>
      </c>
      <c r="AJ409" s="23">
        <v>0</v>
      </c>
      <c r="AK409" s="23">
        <v>0</v>
      </c>
      <c r="AL409" s="20" t="str">
        <f>+VLOOKUP(K409,Seguimiento!$A:$J,7,FALSE)</f>
        <v>Información preliminar con corte a abril de 2021. La información se reporta mes vencido, actualmente se esta procesando los datos de mayo de 2021.</v>
      </c>
      <c r="AM409" s="20">
        <f t="shared" si="6"/>
        <v>0.46666666699999998</v>
      </c>
      <c r="AN409" s="22">
        <v>0</v>
      </c>
      <c r="AO409" s="22">
        <v>0</v>
      </c>
      <c r="AP409" s="22">
        <v>0</v>
      </c>
      <c r="AQ409" s="41">
        <f>+VLOOKUP(K409,Seguimiento!$A:$J,9,FALSE)</f>
        <v>0</v>
      </c>
      <c r="AR409" s="40">
        <f>+VLOOKUP(K409,Seguimiento!$A:$J,10,FALSE)</f>
        <v>3</v>
      </c>
      <c r="AS409" s="20">
        <v>8.4</v>
      </c>
      <c r="AT409" s="40">
        <f>+VLOOKUP(K409,Seguimiento!$A:$J,4,FALSE)</f>
        <v>6.2</v>
      </c>
      <c r="AU409" s="22">
        <v>0</v>
      </c>
      <c r="AV409" s="22">
        <v>0</v>
      </c>
    </row>
    <row r="410" spans="1:48" x14ac:dyDescent="0.2">
      <c r="A410" s="20">
        <v>3</v>
      </c>
      <c r="B410" s="20" t="s">
        <v>637</v>
      </c>
      <c r="C410" s="20">
        <v>4</v>
      </c>
      <c r="D410" s="20" t="s">
        <v>913</v>
      </c>
      <c r="E410" s="20" t="s">
        <v>914</v>
      </c>
      <c r="F410" s="20">
        <v>1</v>
      </c>
      <c r="G410" s="20" t="s">
        <v>920</v>
      </c>
      <c r="H410" s="20" t="s">
        <v>921</v>
      </c>
      <c r="I410" s="20">
        <v>10</v>
      </c>
      <c r="J410" s="20" t="s">
        <v>1961</v>
      </c>
      <c r="K410" s="20" t="s">
        <v>958</v>
      </c>
      <c r="L410" s="20" t="s">
        <v>959</v>
      </c>
      <c r="M410" s="20" t="s">
        <v>44</v>
      </c>
      <c r="N410" s="20">
        <v>296249</v>
      </c>
      <c r="O410" s="20">
        <v>300000</v>
      </c>
      <c r="P410" s="20" t="s">
        <v>919</v>
      </c>
      <c r="Q410" s="19">
        <f>+VLOOKUP(K410,Responsables!$A:$C,3,TRUE)</f>
        <v>722</v>
      </c>
      <c r="R410" s="19" t="str">
        <f>+VLOOKUP(K410,Responsables!$A:$C,2,TRUE)</f>
        <v>Secretaría de Inclusión Social, Familia y Derechos Humanos</v>
      </c>
      <c r="S410" s="20" t="s">
        <v>51</v>
      </c>
      <c r="T410" s="20" t="s">
        <v>47</v>
      </c>
      <c r="U410" s="20">
        <f>+VLOOKUP(K410,Programación!$A:$F,3,FALSE)</f>
        <v>300000</v>
      </c>
      <c r="V410" s="20">
        <f>+VLOOKUP(K410,Programación!$A:$F,4,FALSE)</f>
        <v>300000</v>
      </c>
      <c r="W410" s="20">
        <f>+VLOOKUP(K410,Programación!$A:$F,5,FALSE)</f>
        <v>300000</v>
      </c>
      <c r="X410" s="20">
        <f>+VLOOKUP(K410,Programación!$A:$F,6,FALSE)</f>
        <v>300000</v>
      </c>
      <c r="Y410" s="20">
        <v>303308</v>
      </c>
      <c r="Z410" s="20">
        <f>+VLOOKUP(K410,Seguimiento!$A:$C,3,FALSE)</f>
        <v>221383</v>
      </c>
      <c r="AA410" s="23">
        <v>0</v>
      </c>
      <c r="AB410" s="22">
        <v>0</v>
      </c>
      <c r="AC410" s="20">
        <v>1.0110266666666701</v>
      </c>
      <c r="AD410" s="20">
        <f>+VLOOKUP(K410,Seguimiento!$A:$J,5,FALSE)</f>
        <v>0.73794333300000003</v>
      </c>
      <c r="AE410" s="22">
        <v>0</v>
      </c>
      <c r="AF410" s="22">
        <v>0</v>
      </c>
      <c r="AG410" s="20">
        <v>1.0110266666666701</v>
      </c>
      <c r="AH410" s="20">
        <f>+VLOOKUP(K410,Seguimiento!$A:$J,6,FALSE)</f>
        <v>0.73794333300000003</v>
      </c>
      <c r="AI410" s="23">
        <v>0</v>
      </c>
      <c r="AJ410" s="23">
        <v>0</v>
      </c>
      <c r="AK410" s="23">
        <v>0</v>
      </c>
      <c r="AL410" s="20" t="str">
        <f>+VLOOKUP(K410,Seguimiento!$A:$J,7,FALSE)</f>
        <v>Durante el mes de junio se atendieron 796 personas nuevas con paquetes alimentarios de emergencia, para un total de 221.383 personas atendidas con complementación alimentaria durante el primer semestre del año 2021.</v>
      </c>
      <c r="AM410" s="20">
        <f t="shared" si="6"/>
        <v>0.73794333300000003</v>
      </c>
      <c r="AN410" s="22">
        <v>6.3983646666028781E-3</v>
      </c>
      <c r="AO410" s="22">
        <v>0</v>
      </c>
      <c r="AP410" s="22">
        <v>0</v>
      </c>
      <c r="AQ410" s="41">
        <f>+VLOOKUP(K410,Seguimiento!$A:$J,9,FALSE)</f>
        <v>4.704654E-3</v>
      </c>
      <c r="AR410" s="40">
        <f>+VLOOKUP(K410,Seguimiento!$A:$J,10,FALSE)</f>
        <v>3</v>
      </c>
      <c r="AS410" s="20">
        <v>303308</v>
      </c>
      <c r="AT410" s="40">
        <f>+VLOOKUP(K410,Seguimiento!$A:$J,4,FALSE)</f>
        <v>221383</v>
      </c>
      <c r="AU410" s="22">
        <v>0</v>
      </c>
      <c r="AV410" s="22">
        <v>0</v>
      </c>
    </row>
    <row r="411" spans="1:48" x14ac:dyDescent="0.2">
      <c r="A411" s="20">
        <v>3</v>
      </c>
      <c r="B411" s="20" t="s">
        <v>637</v>
      </c>
      <c r="C411" s="20">
        <v>4</v>
      </c>
      <c r="D411" s="20" t="s">
        <v>913</v>
      </c>
      <c r="E411" s="20" t="s">
        <v>914</v>
      </c>
      <c r="F411" s="20">
        <v>1</v>
      </c>
      <c r="G411" s="20" t="s">
        <v>920</v>
      </c>
      <c r="H411" s="20" t="s">
        <v>921</v>
      </c>
      <c r="I411" s="20">
        <v>5</v>
      </c>
      <c r="J411" s="20" t="s">
        <v>1961</v>
      </c>
      <c r="K411" s="20" t="s">
        <v>928</v>
      </c>
      <c r="L411" s="20" t="s">
        <v>929</v>
      </c>
      <c r="M411" s="20" t="s">
        <v>44</v>
      </c>
      <c r="N411" s="20">
        <v>2500</v>
      </c>
      <c r="O411" s="20">
        <v>3500</v>
      </c>
      <c r="P411" s="20" t="s">
        <v>919</v>
      </c>
      <c r="Q411" s="19">
        <f>+VLOOKUP(K411,Responsables!$A:$C,3,TRUE)</f>
        <v>725</v>
      </c>
      <c r="R411" s="19" t="str">
        <f>+VLOOKUP(K411,Responsables!$A:$C,2,TRUE)</f>
        <v>Secretaría de la No-Violencia</v>
      </c>
      <c r="S411" s="20" t="s">
        <v>70</v>
      </c>
      <c r="T411" s="20" t="s">
        <v>47</v>
      </c>
      <c r="U411" s="20">
        <f>+VLOOKUP(K411,Programación!$A:$F,3,FALSE)</f>
        <v>3500</v>
      </c>
      <c r="V411" s="20">
        <f>+VLOOKUP(K411,Programación!$A:$F,4,FALSE)</f>
        <v>3500</v>
      </c>
      <c r="W411" s="20">
        <f>+VLOOKUP(K411,Programación!$A:$F,5,FALSE)</f>
        <v>3500</v>
      </c>
      <c r="X411" s="20">
        <f>+VLOOKUP(K411,Programación!$A:$F,6,FALSE)</f>
        <v>3500</v>
      </c>
      <c r="Y411" s="20">
        <v>2990</v>
      </c>
      <c r="Z411" s="20">
        <f>+VLOOKUP(K411,Seguimiento!$A:$C,3,FALSE)</f>
        <v>203</v>
      </c>
      <c r="AA411" s="23">
        <v>0</v>
      </c>
      <c r="AB411" s="22">
        <v>0</v>
      </c>
      <c r="AC411" s="20">
        <v>0.213571428571429</v>
      </c>
      <c r="AD411" s="20">
        <f>+VLOOKUP(K411,Seguimiento!$A:$J,5,FALSE)</f>
        <v>0.22082142900000001</v>
      </c>
      <c r="AE411" s="22">
        <v>0</v>
      </c>
      <c r="AF411" s="22">
        <v>0</v>
      </c>
      <c r="AG411" s="20">
        <v>0.85428571428571398</v>
      </c>
      <c r="AH411" s="20">
        <f>+VLOOKUP(K411,Seguimiento!$A:$J,6,FALSE)</f>
        <v>2.9000000000000001E-2</v>
      </c>
      <c r="AI411" s="23">
        <v>0</v>
      </c>
      <c r="AJ411" s="23">
        <v>0</v>
      </c>
      <c r="AK411" s="23">
        <v>0</v>
      </c>
      <c r="AL411" s="20" t="str">
        <f>+VLOOKUP(K411,Seguimiento!$A:$J,7,FALSE)</f>
        <v>A junio se han beneficiado 203 victimas mediante la entrega de temporalidad por Banco de Bogota</v>
      </c>
      <c r="AM411" s="20">
        <f t="shared" si="6"/>
        <v>0.22082142900000001</v>
      </c>
      <c r="AN411" s="22">
        <v>4.0152877071226501E-4</v>
      </c>
      <c r="AO411" s="22">
        <v>0</v>
      </c>
      <c r="AP411" s="22">
        <v>0</v>
      </c>
      <c r="AQ411" s="41">
        <f>+VLOOKUP(K411,Seguimiento!$A:$J,9,FALSE)</f>
        <v>8.6723000000000003E-5</v>
      </c>
      <c r="AR411" s="40">
        <f>+VLOOKUP(K411,Seguimiento!$A:$J,10,FALSE)</f>
        <v>1</v>
      </c>
      <c r="AS411" s="20">
        <v>2990</v>
      </c>
      <c r="AT411" s="40">
        <f>+VLOOKUP(K411,Seguimiento!$A:$J,4,FALSE)</f>
        <v>203</v>
      </c>
      <c r="AU411" s="22">
        <v>0</v>
      </c>
      <c r="AV411" s="22">
        <v>0</v>
      </c>
    </row>
    <row r="412" spans="1:48" x14ac:dyDescent="0.2">
      <c r="A412" s="20">
        <v>3</v>
      </c>
      <c r="B412" s="20" t="s">
        <v>637</v>
      </c>
      <c r="C412" s="20">
        <v>4</v>
      </c>
      <c r="D412" s="20" t="s">
        <v>913</v>
      </c>
      <c r="E412" s="20" t="s">
        <v>914</v>
      </c>
      <c r="F412" s="20">
        <v>2</v>
      </c>
      <c r="G412" s="20" t="s">
        <v>915</v>
      </c>
      <c r="H412" s="20" t="s">
        <v>916</v>
      </c>
      <c r="I412" s="20">
        <v>5</v>
      </c>
      <c r="J412" s="20" t="s">
        <v>1961</v>
      </c>
      <c r="K412" s="20" t="s">
        <v>946</v>
      </c>
      <c r="L412" s="20" t="s">
        <v>947</v>
      </c>
      <c r="M412" s="20" t="s">
        <v>44</v>
      </c>
      <c r="N412" s="20">
        <v>4742</v>
      </c>
      <c r="O412" s="20">
        <v>5008</v>
      </c>
      <c r="P412" s="20" t="s">
        <v>919</v>
      </c>
      <c r="Q412" s="19">
        <f>+VLOOKUP(K412,Responsables!$A:$C,3,TRUE)</f>
        <v>722</v>
      </c>
      <c r="R412" s="19" t="str">
        <f>+VLOOKUP(K412,Responsables!$A:$C,2,TRUE)</f>
        <v>Secretaría de Inclusión Social, Familia y Derechos Humanos</v>
      </c>
      <c r="S412" s="20" t="s">
        <v>46</v>
      </c>
      <c r="T412" s="20" t="s">
        <v>47</v>
      </c>
      <c r="U412" s="20">
        <f>+VLOOKUP(K412,Programación!$A:$F,3,FALSE)</f>
        <v>2138</v>
      </c>
      <c r="V412" s="20">
        <f>+VLOOKUP(K412,Programación!$A:$F,4,FALSE)</f>
        <v>956</v>
      </c>
      <c r="W412" s="20">
        <f>+VLOOKUP(K412,Programación!$A:$F,5,FALSE)</f>
        <v>957</v>
      </c>
      <c r="X412" s="20">
        <f>+VLOOKUP(K412,Programación!$A:$F,6,FALSE)</f>
        <v>957</v>
      </c>
      <c r="Y412" s="20">
        <v>2169</v>
      </c>
      <c r="Z412" s="20">
        <f>+VLOOKUP(K412,Seguimiento!$A:$C,3,FALSE)</f>
        <v>610</v>
      </c>
      <c r="AA412" s="23">
        <v>0</v>
      </c>
      <c r="AB412" s="22">
        <v>0</v>
      </c>
      <c r="AC412" s="20">
        <v>0.43310702875399398</v>
      </c>
      <c r="AD412" s="20">
        <f>+VLOOKUP(K412,Seguimiento!$A:$J,5,FALSE)</f>
        <v>0.55491214099999997</v>
      </c>
      <c r="AE412" s="22">
        <v>0</v>
      </c>
      <c r="AF412" s="22">
        <v>0</v>
      </c>
      <c r="AG412" s="20">
        <v>1.01449953227315</v>
      </c>
      <c r="AH412" s="20">
        <f>+VLOOKUP(K412,Seguimiento!$A:$J,6,FALSE)</f>
        <v>0.63807531399999995</v>
      </c>
      <c r="AI412" s="23">
        <v>0</v>
      </c>
      <c r="AJ412" s="23">
        <v>0</v>
      </c>
      <c r="AK412" s="23">
        <v>0</v>
      </c>
      <c r="AL412" s="20" t="str">
        <f>+VLOOKUP(K412,Seguimiento!$A:$J,7,FALSE)</f>
        <v>Se llevó a cabo la jornada de postulación a los proyectos de Discapacidad 2021, entre el 15 de febrero y el 12 de marzo. Se adicionaron recursos de la vigencia 2021 con los cuales se han atendido 610 personas a través de los servicios Ser Capaz en Casa y Acompañamiento Psicosocial a Cuidadores del Equipo de Discapacidad. Se ejecutaron actividades de planeación para el desarrollo de las etapas precontracuales de los proyectos 2021.</v>
      </c>
      <c r="AM412" s="20">
        <f t="shared" si="6"/>
        <v>0.55491214099999997</v>
      </c>
      <c r="AN412" s="22">
        <v>5.6579053932325895E-4</v>
      </c>
      <c r="AO412" s="22">
        <v>0</v>
      </c>
      <c r="AP412" s="22">
        <v>0</v>
      </c>
      <c r="AQ412" s="41">
        <f>+VLOOKUP(K412,Seguimiento!$A:$J,9,FALSE)</f>
        <v>2.99616E-4</v>
      </c>
      <c r="AR412" s="40">
        <f>+VLOOKUP(K412,Seguimiento!$A:$J,10,FALSE)</f>
        <v>3</v>
      </c>
      <c r="AS412" s="20">
        <v>2169</v>
      </c>
      <c r="AT412" s="40">
        <f>+VLOOKUP(K412,Seguimiento!$A:$J,4,FALSE)</f>
        <v>2779</v>
      </c>
      <c r="AU412" s="22">
        <v>0</v>
      </c>
      <c r="AV412" s="22">
        <v>0</v>
      </c>
    </row>
    <row r="413" spans="1:48" x14ac:dyDescent="0.2">
      <c r="A413" s="20">
        <v>3</v>
      </c>
      <c r="B413" s="20" t="s">
        <v>637</v>
      </c>
      <c r="C413" s="20">
        <v>4</v>
      </c>
      <c r="D413" s="20" t="s">
        <v>913</v>
      </c>
      <c r="E413" s="20" t="s">
        <v>914</v>
      </c>
      <c r="F413" s="20">
        <v>5</v>
      </c>
      <c r="G413" s="20" t="s">
        <v>991</v>
      </c>
      <c r="H413" s="20" t="s">
        <v>993</v>
      </c>
      <c r="I413" s="20">
        <v>14</v>
      </c>
      <c r="J413" s="20" t="s">
        <v>1961</v>
      </c>
      <c r="K413" s="20" t="s">
        <v>1021</v>
      </c>
      <c r="L413" s="20" t="s">
        <v>1022</v>
      </c>
      <c r="M413" s="20" t="s">
        <v>44</v>
      </c>
      <c r="N413" s="20">
        <v>21</v>
      </c>
      <c r="O413" s="20">
        <v>21</v>
      </c>
      <c r="P413" s="20" t="s">
        <v>919</v>
      </c>
      <c r="Q413" s="19">
        <f>+VLOOKUP(K413,Responsables!$A:$C,3,TRUE)</f>
        <v>722</v>
      </c>
      <c r="R413" s="19" t="str">
        <f>+VLOOKUP(K413,Responsables!$A:$C,2,TRUE)</f>
        <v>Secretaría de Inclusión Social, Familia y Derechos Humanos</v>
      </c>
      <c r="S413" s="20" t="s">
        <v>70</v>
      </c>
      <c r="T413" s="20" t="s">
        <v>47</v>
      </c>
      <c r="U413" s="20">
        <f>+VLOOKUP(K413,Programación!$A:$F,3,FALSE)</f>
        <v>21</v>
      </c>
      <c r="V413" s="20">
        <f>+VLOOKUP(K413,Programación!$A:$F,4,FALSE)</f>
        <v>21</v>
      </c>
      <c r="W413" s="20">
        <f>+VLOOKUP(K413,Programación!$A:$F,5,FALSE)</f>
        <v>21</v>
      </c>
      <c r="X413" s="20">
        <f>+VLOOKUP(K413,Programación!$A:$F,6,FALSE)</f>
        <v>21</v>
      </c>
      <c r="Y413" s="20">
        <v>21</v>
      </c>
      <c r="Z413" s="20">
        <f>+VLOOKUP(K413,Seguimiento!$A:$C,3,FALSE)</f>
        <v>21</v>
      </c>
      <c r="AA413" s="23">
        <v>0</v>
      </c>
      <c r="AB413" s="22">
        <v>0</v>
      </c>
      <c r="AC413" s="20">
        <v>0.25</v>
      </c>
      <c r="AD413" s="20">
        <f>+VLOOKUP(K413,Seguimiento!$A:$J,5,FALSE)</f>
        <v>0.375</v>
      </c>
      <c r="AE413" s="22">
        <v>0</v>
      </c>
      <c r="AF413" s="22">
        <v>0</v>
      </c>
      <c r="AG413" s="20">
        <v>1</v>
      </c>
      <c r="AH413" s="20">
        <f>+VLOOKUP(K413,Seguimiento!$A:$J,6,FALSE)</f>
        <v>0.5</v>
      </c>
      <c r="AI413" s="23">
        <v>0</v>
      </c>
      <c r="AJ413" s="23">
        <v>0</v>
      </c>
      <c r="AK413" s="23">
        <v>0</v>
      </c>
      <c r="AL413" s="20" t="str">
        <f>+VLOOKUP(K413,Seguimiento!$A:$J,7,FALSE)</f>
        <v>Con adición de recursos de la vigencia 2021, en lo corrido del año se han ejecutado actividades de fortalecimiento a los 21 Comités Comunales y Corregimentales de Inclusión, através del acompañamiento técnico y jurídico a sus integrantes; asimismo se avanza en la ejecución de actividades de planeación para el desarrollo de las etapas precontracuales del proyecto, vigencia 2021.</v>
      </c>
      <c r="AM413" s="20">
        <f t="shared" si="6"/>
        <v>0.375</v>
      </c>
      <c r="AN413" s="22">
        <v>4.15552610829713E-4</v>
      </c>
      <c r="AO413" s="22">
        <v>0</v>
      </c>
      <c r="AP413" s="22">
        <v>0</v>
      </c>
      <c r="AQ413" s="41">
        <f>+VLOOKUP(K413,Seguimiento!$A:$J,9,FALSE)</f>
        <v>1.2986000000000001E-4</v>
      </c>
      <c r="AR413" s="40">
        <f>+VLOOKUP(K413,Seguimiento!$A:$J,10,FALSE)</f>
        <v>3</v>
      </c>
      <c r="AS413" s="20">
        <v>21</v>
      </c>
      <c r="AT413" s="40">
        <f>+VLOOKUP(K413,Seguimiento!$A:$J,4,FALSE)</f>
        <v>21</v>
      </c>
      <c r="AU413" s="22">
        <v>0</v>
      </c>
      <c r="AV413" s="22">
        <v>0</v>
      </c>
    </row>
    <row r="414" spans="1:48" x14ac:dyDescent="0.2">
      <c r="A414" s="20">
        <v>3</v>
      </c>
      <c r="B414" s="20" t="s">
        <v>637</v>
      </c>
      <c r="C414" s="20">
        <v>4</v>
      </c>
      <c r="D414" s="20" t="s">
        <v>913</v>
      </c>
      <c r="E414" s="20" t="s">
        <v>914</v>
      </c>
      <c r="F414" s="20">
        <v>4</v>
      </c>
      <c r="G414" s="20" t="s">
        <v>966</v>
      </c>
      <c r="H414" s="20" t="s">
        <v>996</v>
      </c>
      <c r="I414" s="20">
        <v>2</v>
      </c>
      <c r="J414" s="20" t="s">
        <v>1961</v>
      </c>
      <c r="K414" s="20" t="s">
        <v>1060</v>
      </c>
      <c r="L414" s="20" t="s">
        <v>1061</v>
      </c>
      <c r="M414" s="20" t="s">
        <v>50</v>
      </c>
      <c r="N414" s="20">
        <v>100</v>
      </c>
      <c r="O414" s="20">
        <v>100</v>
      </c>
      <c r="P414" s="20" t="s">
        <v>919</v>
      </c>
      <c r="Q414" s="19">
        <f>+VLOOKUP(K414,Responsables!$A:$C,3,TRUE)</f>
        <v>722</v>
      </c>
      <c r="R414" s="19" t="str">
        <f>+VLOOKUP(K414,Responsables!$A:$C,2,TRUE)</f>
        <v>Secretaría de Inclusión Social, Familia y Derechos Humanos</v>
      </c>
      <c r="S414" s="20" t="s">
        <v>70</v>
      </c>
      <c r="T414" s="20" t="s">
        <v>47</v>
      </c>
      <c r="U414" s="20">
        <f>+VLOOKUP(K414,Programación!$A:$F,3,FALSE)</f>
        <v>100</v>
      </c>
      <c r="V414" s="20">
        <f>+VLOOKUP(K414,Programación!$A:$F,4,FALSE)</f>
        <v>100</v>
      </c>
      <c r="W414" s="20">
        <f>+VLOOKUP(K414,Programación!$A:$F,5,FALSE)</f>
        <v>100</v>
      </c>
      <c r="X414" s="20">
        <f>+VLOOKUP(K414,Programación!$A:$F,6,FALSE)</f>
        <v>100</v>
      </c>
      <c r="Y414" s="20">
        <v>100</v>
      </c>
      <c r="Z414" s="20">
        <f>+VLOOKUP(K414,Seguimiento!$A:$C,3,FALSE)</f>
        <v>100</v>
      </c>
      <c r="AA414" s="23">
        <v>0</v>
      </c>
      <c r="AB414" s="22">
        <v>0</v>
      </c>
      <c r="AC414" s="20">
        <v>0.25</v>
      </c>
      <c r="AD414" s="20">
        <f>+VLOOKUP(K414,Seguimiento!$A:$J,5,FALSE)</f>
        <v>0.375</v>
      </c>
      <c r="AE414" s="22">
        <v>0</v>
      </c>
      <c r="AF414" s="22">
        <v>0</v>
      </c>
      <c r="AG414" s="20">
        <v>1</v>
      </c>
      <c r="AH414" s="20">
        <f>+VLOOKUP(K414,Seguimiento!$A:$J,6,FALSE)</f>
        <v>0.5</v>
      </c>
      <c r="AI414" s="23">
        <v>0</v>
      </c>
      <c r="AJ414" s="23">
        <v>0</v>
      </c>
      <c r="AK414" s="23">
        <v>0</v>
      </c>
      <c r="AL414" s="20" t="str">
        <f>+VLOOKUP(K414,Seguimiento!$A:$J,7,FALSE)</f>
        <v>En lo corrido del año se registran 31.118  personas atendidas desde la línea 123; de estas 28.960 personas se atendieron con recursos de la vigencia 2021.</v>
      </c>
      <c r="AM414" s="20">
        <f t="shared" si="6"/>
        <v>0.375</v>
      </c>
      <c r="AN414" s="22">
        <v>4.4970282281267485E-3</v>
      </c>
      <c r="AO414" s="22">
        <v>0</v>
      </c>
      <c r="AP414" s="22">
        <v>0</v>
      </c>
      <c r="AQ414" s="41">
        <f>+VLOOKUP(K414,Seguimiento!$A:$J,9,FALSE)</f>
        <v>1.405321E-3</v>
      </c>
      <c r="AR414" s="40">
        <f>+VLOOKUP(K414,Seguimiento!$A:$J,10,FALSE)</f>
        <v>3</v>
      </c>
      <c r="AS414" s="20">
        <v>100</v>
      </c>
      <c r="AT414" s="40">
        <f>+VLOOKUP(K414,Seguimiento!$A:$J,4,FALSE)</f>
        <v>100</v>
      </c>
      <c r="AU414" s="22">
        <v>0</v>
      </c>
      <c r="AV414" s="22">
        <v>0</v>
      </c>
    </row>
    <row r="415" spans="1:48" x14ac:dyDescent="0.2">
      <c r="A415" s="20">
        <v>3</v>
      </c>
      <c r="B415" s="20" t="s">
        <v>637</v>
      </c>
      <c r="C415" s="20">
        <v>4</v>
      </c>
      <c r="D415" s="20" t="s">
        <v>913</v>
      </c>
      <c r="E415" s="20" t="s">
        <v>914</v>
      </c>
      <c r="F415" s="20">
        <v>5</v>
      </c>
      <c r="G415" s="20" t="s">
        <v>991</v>
      </c>
      <c r="H415" s="20" t="s">
        <v>993</v>
      </c>
      <c r="I415" s="20">
        <v>11</v>
      </c>
      <c r="J415" s="20" t="s">
        <v>1961</v>
      </c>
      <c r="K415" s="20" t="s">
        <v>1038</v>
      </c>
      <c r="L415" s="20" t="s">
        <v>1039</v>
      </c>
      <c r="M415" s="20" t="s">
        <v>50</v>
      </c>
      <c r="N415" s="20">
        <v>-1</v>
      </c>
      <c r="O415" s="20">
        <v>100</v>
      </c>
      <c r="P415" s="20" t="s">
        <v>919</v>
      </c>
      <c r="Q415" s="19">
        <f>+VLOOKUP(K415,Responsables!$A:$C,3,TRUE)</f>
        <v>722</v>
      </c>
      <c r="R415" s="19" t="str">
        <f>+VLOOKUP(K415,Responsables!$A:$C,2,TRUE)</f>
        <v>Secretaría de Inclusión Social, Familia y Derechos Humanos</v>
      </c>
      <c r="S415" s="20" t="s">
        <v>70</v>
      </c>
      <c r="T415" s="20" t="s">
        <v>47</v>
      </c>
      <c r="U415" s="20">
        <f>+VLOOKUP(K415,Programación!$A:$F,3,FALSE)</f>
        <v>100</v>
      </c>
      <c r="V415" s="20">
        <f>+VLOOKUP(K415,Programación!$A:$F,4,FALSE)</f>
        <v>100</v>
      </c>
      <c r="W415" s="20">
        <f>+VLOOKUP(K415,Programación!$A:$F,5,FALSE)</f>
        <v>100</v>
      </c>
      <c r="X415" s="20">
        <f>+VLOOKUP(K415,Programación!$A:$F,6,FALSE)</f>
        <v>100</v>
      </c>
      <c r="Y415" s="20">
        <v>100</v>
      </c>
      <c r="Z415" s="20">
        <f>+VLOOKUP(K415,Seguimiento!$A:$C,3,FALSE)</f>
        <v>31</v>
      </c>
      <c r="AA415" s="23">
        <v>0</v>
      </c>
      <c r="AB415" s="22">
        <v>0</v>
      </c>
      <c r="AC415" s="20">
        <v>0.25</v>
      </c>
      <c r="AD415" s="20">
        <f>+VLOOKUP(K415,Seguimiento!$A:$J,5,FALSE)</f>
        <v>0.28875000000000001</v>
      </c>
      <c r="AE415" s="22">
        <v>0</v>
      </c>
      <c r="AF415" s="22">
        <v>0</v>
      </c>
      <c r="AG415" s="20">
        <v>1</v>
      </c>
      <c r="AH415" s="20">
        <f>+VLOOKUP(K415,Seguimiento!$A:$J,6,FALSE)</f>
        <v>0.155</v>
      </c>
      <c r="AI415" s="23">
        <v>0</v>
      </c>
      <c r="AJ415" s="23">
        <v>0</v>
      </c>
      <c r="AK415" s="23">
        <v>0</v>
      </c>
      <c r="AL415" s="20" t="str">
        <f>+VLOOKUP(K415,Seguimiento!$A:$J,7,FALSE)</f>
        <v>Los informes relacionados con el desarrollo de las Asambleas gerontológicas, condecoración al adulto mayor sobresaliente y el foro anual de personas mayores, tienen una entrega programada para el mes de septiembre, puesto que estas actividades se realizan en el mes de agosto en el marco de la semana de las personas mayores. Sin embargo, se reportan entregas parciales en el mes de mayo y junio, de los 3 informes anteriormente mencionados. La entrega del informe anual del seguimiento al plan gerontológico se programa para diciembre; en abril se realizó la primera entrega parcial. El informe de Comité Municipal de Personas Mayores y de actualización de caracterización de personas mayores beneficiarias de los servicios de asistencia y promoción, se entregan consolidados para en diciembre; se cuenta en el mes de junio con la segunda entrega parcial del informe del Comité Municipal de personas mayores y la primera entrega parcial del informe caracterización.</v>
      </c>
      <c r="AM415" s="20">
        <f t="shared" si="6"/>
        <v>0.28875000000000001</v>
      </c>
      <c r="AN415" s="22">
        <v>1.2750366931463556E-3</v>
      </c>
      <c r="AO415" s="22">
        <v>0</v>
      </c>
      <c r="AP415" s="22">
        <v>0</v>
      </c>
      <c r="AQ415" s="41">
        <f>+VLOOKUP(K415,Seguimiento!$A:$J,9,FALSE)</f>
        <v>3.18759E-4</v>
      </c>
      <c r="AR415" s="40">
        <f>+VLOOKUP(K415,Seguimiento!$A:$J,10,FALSE)</f>
        <v>2</v>
      </c>
      <c r="AS415" s="20">
        <v>100</v>
      </c>
      <c r="AT415" s="40">
        <f>+VLOOKUP(K415,Seguimiento!$A:$J,4,FALSE)</f>
        <v>31</v>
      </c>
      <c r="AU415" s="22">
        <v>0</v>
      </c>
      <c r="AV415" s="22">
        <v>0</v>
      </c>
    </row>
    <row r="416" spans="1:48" x14ac:dyDescent="0.2">
      <c r="A416" s="20">
        <v>3</v>
      </c>
      <c r="B416" s="20" t="s">
        <v>637</v>
      </c>
      <c r="C416" s="20">
        <v>4</v>
      </c>
      <c r="D416" s="20" t="s">
        <v>913</v>
      </c>
      <c r="E416" s="20" t="s">
        <v>914</v>
      </c>
      <c r="F416" s="20">
        <v>3</v>
      </c>
      <c r="G416" s="20" t="s">
        <v>964</v>
      </c>
      <c r="H416" s="20" t="s">
        <v>1057</v>
      </c>
      <c r="I416" s="20">
        <v>6</v>
      </c>
      <c r="J416" s="20" t="s">
        <v>1961</v>
      </c>
      <c r="K416" s="20" t="s">
        <v>1058</v>
      </c>
      <c r="L416" s="20" t="s">
        <v>1059</v>
      </c>
      <c r="M416" s="20" t="s">
        <v>44</v>
      </c>
      <c r="N416" s="20">
        <v>-1</v>
      </c>
      <c r="O416" s="20">
        <v>10000</v>
      </c>
      <c r="P416" s="20" t="s">
        <v>919</v>
      </c>
      <c r="Q416" s="19">
        <f>+VLOOKUP(K416,Responsables!$A:$C,3,TRUE)</f>
        <v>722</v>
      </c>
      <c r="R416" s="19" t="str">
        <f>+VLOOKUP(K416,Responsables!$A:$C,2,TRUE)</f>
        <v>Secretaría de Inclusión Social, Familia y Derechos Humanos</v>
      </c>
      <c r="S416" s="20" t="s">
        <v>46</v>
      </c>
      <c r="T416" s="20" t="s">
        <v>47</v>
      </c>
      <c r="U416" s="20">
        <f>+VLOOKUP(K416,Programación!$A:$F,3,FALSE)</f>
        <v>1000</v>
      </c>
      <c r="V416" s="20">
        <f>+VLOOKUP(K416,Programación!$A:$F,4,FALSE)</f>
        <v>3000</v>
      </c>
      <c r="W416" s="20">
        <f>+VLOOKUP(K416,Programación!$A:$F,5,FALSE)</f>
        <v>3000</v>
      </c>
      <c r="X416" s="20">
        <f>+VLOOKUP(K416,Programación!$A:$F,6,FALSE)</f>
        <v>3000</v>
      </c>
      <c r="Y416" s="20">
        <v>1314</v>
      </c>
      <c r="Z416" s="20">
        <f>+VLOOKUP(K416,Seguimiento!$A:$C,3,FALSE)</f>
        <v>1221</v>
      </c>
      <c r="AA416" s="23">
        <v>0</v>
      </c>
      <c r="AB416" s="22">
        <v>0</v>
      </c>
      <c r="AC416" s="20">
        <v>0.13139999999999999</v>
      </c>
      <c r="AD416" s="20">
        <f>+VLOOKUP(K416,Seguimiento!$A:$J,5,FALSE)</f>
        <v>0.2535</v>
      </c>
      <c r="AE416" s="22">
        <v>0</v>
      </c>
      <c r="AF416" s="22">
        <v>0</v>
      </c>
      <c r="AG416" s="20">
        <v>1.3140000000000001</v>
      </c>
      <c r="AH416" s="20">
        <f>+VLOOKUP(K416,Seguimiento!$A:$J,6,FALSE)</f>
        <v>0.40699999999999997</v>
      </c>
      <c r="AI416" s="23">
        <v>0</v>
      </c>
      <c r="AJ416" s="23">
        <v>0</v>
      </c>
      <c r="AK416" s="23">
        <v>0</v>
      </c>
      <c r="AL416" s="20" t="str">
        <f>+VLOOKUP(K416,Seguimiento!$A:$J,7,FALSE)</f>
        <v>A través de la estrategia Centros Integrales de Familia, se beneficia la población víctima con el acercamiento de oportunidades y atención psicosocial individual, familiar y grupal.</v>
      </c>
      <c r="AM416" s="20">
        <f t="shared" si="6"/>
        <v>0.2535</v>
      </c>
      <c r="AN416" s="22">
        <v>4.5415523972122153E-4</v>
      </c>
      <c r="AO416" s="22">
        <v>0</v>
      </c>
      <c r="AP416" s="22">
        <v>0</v>
      </c>
      <c r="AQ416" s="41">
        <f>+VLOOKUP(K416,Seguimiento!$A:$J,9,FALSE)</f>
        <v>5.9676000000000003E-5</v>
      </c>
      <c r="AR416" s="40">
        <f>+VLOOKUP(K416,Seguimiento!$A:$J,10,FALSE)</f>
        <v>2</v>
      </c>
      <c r="AS416" s="20">
        <v>1314</v>
      </c>
      <c r="AT416" s="40">
        <f>+VLOOKUP(K416,Seguimiento!$A:$J,4,FALSE)</f>
        <v>2535</v>
      </c>
      <c r="AU416" s="22">
        <v>0</v>
      </c>
      <c r="AV416" s="22">
        <v>0</v>
      </c>
    </row>
    <row r="417" spans="1:48" x14ac:dyDescent="0.2">
      <c r="A417" s="20">
        <v>3</v>
      </c>
      <c r="B417" s="20" t="s">
        <v>637</v>
      </c>
      <c r="C417" s="20">
        <v>4</v>
      </c>
      <c r="D417" s="20" t="s">
        <v>913</v>
      </c>
      <c r="E417" s="20" t="s">
        <v>914</v>
      </c>
      <c r="F417" s="20"/>
      <c r="G417" s="20"/>
      <c r="H417" s="20"/>
      <c r="I417" s="20">
        <v>16</v>
      </c>
      <c r="J417" s="20" t="s">
        <v>1960</v>
      </c>
      <c r="K417" s="20" t="s">
        <v>988</v>
      </c>
      <c r="L417" s="20" t="s">
        <v>989</v>
      </c>
      <c r="M417" s="20" t="s">
        <v>990</v>
      </c>
      <c r="N417" s="20">
        <v>0</v>
      </c>
      <c r="O417" s="20">
        <v>0</v>
      </c>
      <c r="P417" s="20" t="s">
        <v>644</v>
      </c>
      <c r="Q417" s="19">
        <f>+VLOOKUP(K417,Responsables!$A:$C,3,TRUE)</f>
        <v>721</v>
      </c>
      <c r="R417" s="19" t="str">
        <f>+VLOOKUP(K417,Responsables!$A:$C,2,TRUE)</f>
        <v>Secretaría de Salud</v>
      </c>
      <c r="S417" s="20" t="s">
        <v>70</v>
      </c>
      <c r="T417" s="20" t="s">
        <v>356</v>
      </c>
      <c r="U417" s="20">
        <f>+VLOOKUP(K417,Programación!$A:$F,3,FALSE)</f>
        <v>0</v>
      </c>
      <c r="V417" s="20">
        <f>+VLOOKUP(K417,Programación!$A:$F,4,FALSE)</f>
        <v>0</v>
      </c>
      <c r="W417" s="20">
        <f>+VLOOKUP(K417,Programación!$A:$F,5,FALSE)</f>
        <v>0</v>
      </c>
      <c r="X417" s="20">
        <f>+VLOOKUP(K417,Programación!$A:$F,6,FALSE)</f>
        <v>0</v>
      </c>
      <c r="Y417" s="20">
        <v>0</v>
      </c>
      <c r="Z417" s="20">
        <f>+VLOOKUP(K417,Seguimiento!$A:$C,3,FALSE)</f>
        <v>0</v>
      </c>
      <c r="AA417" s="23">
        <v>0</v>
      </c>
      <c r="AB417" s="22">
        <v>0</v>
      </c>
      <c r="AC417" s="20">
        <v>0.25</v>
      </c>
      <c r="AD417" s="20">
        <f>+VLOOKUP(K417,Seguimiento!$A:$J,5,FALSE)</f>
        <v>0.375</v>
      </c>
      <c r="AE417" s="24">
        <v>0</v>
      </c>
      <c r="AF417" s="22">
        <v>0</v>
      </c>
      <c r="AG417" s="20">
        <v>1</v>
      </c>
      <c r="AH417" s="20">
        <f>+VLOOKUP(K417,Seguimiento!$A:$J,6,FALSE)</f>
        <v>0.5</v>
      </c>
      <c r="AI417" s="23">
        <v>0</v>
      </c>
      <c r="AJ417" s="23">
        <v>0</v>
      </c>
      <c r="AK417" s="23">
        <v>0</v>
      </c>
      <c r="AL417" s="20" t="str">
        <f>+VLOOKUP(K417,Seguimiento!$A:$J,7,FALSE)</f>
        <v>Logro año 2020 Fuente DANE, cifras preliminares. Serán ajustados al cierre de bases de datos DANE, se espera para la segunda semana de diciembre de 2021.</v>
      </c>
      <c r="AM417" s="20">
        <f t="shared" si="6"/>
        <v>0.375</v>
      </c>
      <c r="AN417" s="22">
        <v>0</v>
      </c>
      <c r="AO417" s="22">
        <v>0</v>
      </c>
      <c r="AP417" s="22">
        <v>0</v>
      </c>
      <c r="AQ417" s="41">
        <f>+VLOOKUP(K417,Seguimiento!$A:$J,9,FALSE)</f>
        <v>0</v>
      </c>
      <c r="AR417" s="40">
        <f>+VLOOKUP(K417,Seguimiento!$A:$J,10,FALSE)</f>
        <v>3</v>
      </c>
      <c r="AS417" s="20">
        <v>0</v>
      </c>
      <c r="AT417" s="40">
        <f>+VLOOKUP(K417,Seguimiento!$A:$J,4,FALSE)</f>
        <v>0</v>
      </c>
      <c r="AU417" s="22">
        <v>0</v>
      </c>
      <c r="AV417" s="22">
        <v>0</v>
      </c>
    </row>
    <row r="418" spans="1:48" x14ac:dyDescent="0.2">
      <c r="A418" s="20">
        <v>3</v>
      </c>
      <c r="B418" s="20" t="s">
        <v>637</v>
      </c>
      <c r="C418" s="20">
        <v>4</v>
      </c>
      <c r="D418" s="20" t="s">
        <v>913</v>
      </c>
      <c r="E418" s="20" t="s">
        <v>914</v>
      </c>
      <c r="F418" s="20"/>
      <c r="G418" s="20"/>
      <c r="H418" s="20"/>
      <c r="I418" s="20">
        <v>2</v>
      </c>
      <c r="J418" s="20" t="s">
        <v>1960</v>
      </c>
      <c r="K418" s="20" t="s">
        <v>915</v>
      </c>
      <c r="L418" s="20" t="s">
        <v>963</v>
      </c>
      <c r="M418" s="20" t="s">
        <v>50</v>
      </c>
      <c r="N418" s="20">
        <v>90</v>
      </c>
      <c r="O418" s="20">
        <v>95</v>
      </c>
      <c r="P418" s="20" t="s">
        <v>919</v>
      </c>
      <c r="Q418" s="19">
        <f>+VLOOKUP(K418,Responsables!$A:$C,3,TRUE)</f>
        <v>722</v>
      </c>
      <c r="R418" s="19" t="str">
        <f>+VLOOKUP(K418,Responsables!$A:$C,2,TRUE)</f>
        <v>Secretaría de Inclusión Social, Familia y Derechos Humanos</v>
      </c>
      <c r="S418" s="20" t="s">
        <v>70</v>
      </c>
      <c r="T418" s="20" t="s">
        <v>47</v>
      </c>
      <c r="U418" s="20">
        <f>+VLOOKUP(K418,Programación!$A:$F,3,FALSE)</f>
        <v>95</v>
      </c>
      <c r="V418" s="20">
        <f>+VLOOKUP(K418,Programación!$A:$F,4,FALSE)</f>
        <v>95</v>
      </c>
      <c r="W418" s="20">
        <f>+VLOOKUP(K418,Programación!$A:$F,5,FALSE)</f>
        <v>95</v>
      </c>
      <c r="X418" s="20">
        <f>+VLOOKUP(K418,Programación!$A:$F,6,FALSE)</f>
        <v>95</v>
      </c>
      <c r="Y418" s="20">
        <v>94</v>
      </c>
      <c r="Z418" s="20">
        <f>+VLOOKUP(K418,Seguimiento!$A:$C,3,FALSE)</f>
        <v>97</v>
      </c>
      <c r="AA418" s="23">
        <v>0</v>
      </c>
      <c r="AB418" s="22">
        <v>0</v>
      </c>
      <c r="AC418" s="20">
        <v>0.24736842105263199</v>
      </c>
      <c r="AD418" s="20">
        <f>+VLOOKUP(K418,Seguimiento!$A:$J,5,FALSE)</f>
        <v>0.375</v>
      </c>
      <c r="AE418" s="24">
        <v>0</v>
      </c>
      <c r="AF418" s="22">
        <v>0</v>
      </c>
      <c r="AG418" s="20">
        <v>0.98947368421052595</v>
      </c>
      <c r="AH418" s="20">
        <f>+VLOOKUP(K418,Seguimiento!$A:$J,6,FALSE)</f>
        <v>0.51052631599999998</v>
      </c>
      <c r="AI418" s="23">
        <v>0</v>
      </c>
      <c r="AJ418" s="23">
        <v>0</v>
      </c>
      <c r="AK418" s="23">
        <v>0</v>
      </c>
      <c r="AL418" s="20" t="str">
        <f>+VLOOKUP(K418,Seguimiento!$A:$J,7,FALSE)</f>
        <v>Para reducir las condiciones de vulnerabilidad de niñas, niños y adolescentes se realizaron gestiones en el marco de la vida saludable, desarrollo de pontenciales, construcción de ciudadanía y el fortalecimiento personal y familiar a través de los diferentes procesos de atención e instituciones de protección.</v>
      </c>
      <c r="AM418" s="20">
        <f t="shared" si="6"/>
        <v>0.375</v>
      </c>
      <c r="AN418" s="22">
        <v>0</v>
      </c>
      <c r="AO418" s="22">
        <v>0</v>
      </c>
      <c r="AP418" s="22">
        <v>0</v>
      </c>
      <c r="AQ418" s="41">
        <f>+VLOOKUP(K418,Seguimiento!$A:$J,9,FALSE)</f>
        <v>0</v>
      </c>
      <c r="AR418" s="40">
        <f>+VLOOKUP(K418,Seguimiento!$A:$J,10,FALSE)</f>
        <v>3</v>
      </c>
      <c r="AS418" s="20">
        <v>94</v>
      </c>
      <c r="AT418" s="40">
        <f>+VLOOKUP(K418,Seguimiento!$A:$J,4,FALSE)</f>
        <v>97</v>
      </c>
      <c r="AU418" s="22">
        <v>0</v>
      </c>
      <c r="AV418" s="22">
        <v>0</v>
      </c>
    </row>
    <row r="419" spans="1:48" x14ac:dyDescent="0.2">
      <c r="A419" s="20">
        <v>3</v>
      </c>
      <c r="B419" s="20" t="s">
        <v>637</v>
      </c>
      <c r="C419" s="20">
        <v>4</v>
      </c>
      <c r="D419" s="20" t="s">
        <v>913</v>
      </c>
      <c r="E419" s="20" t="s">
        <v>914</v>
      </c>
      <c r="F419" s="20">
        <v>5</v>
      </c>
      <c r="G419" s="20" t="s">
        <v>991</v>
      </c>
      <c r="H419" s="20" t="s">
        <v>993</v>
      </c>
      <c r="I419" s="20">
        <v>15</v>
      </c>
      <c r="J419" s="20" t="s">
        <v>1961</v>
      </c>
      <c r="K419" s="20" t="s">
        <v>1023</v>
      </c>
      <c r="L419" s="20" t="s">
        <v>1024</v>
      </c>
      <c r="M419" s="20" t="s">
        <v>50</v>
      </c>
      <c r="N419" s="20">
        <v>-1</v>
      </c>
      <c r="O419" s="20">
        <v>100</v>
      </c>
      <c r="P419" s="20" t="s">
        <v>919</v>
      </c>
      <c r="Q419" s="19">
        <f>+VLOOKUP(K419,Responsables!$A:$C,3,TRUE)</f>
        <v>722</v>
      </c>
      <c r="R419" s="19" t="str">
        <f>+VLOOKUP(K419,Responsables!$A:$C,2,TRUE)</f>
        <v>Secretaría de Inclusión Social, Familia y Derechos Humanos</v>
      </c>
      <c r="S419" s="20" t="s">
        <v>51</v>
      </c>
      <c r="T419" s="20" t="s">
        <v>47</v>
      </c>
      <c r="U419" s="20">
        <f>+VLOOKUP(K419,Programación!$A:$F,3,FALSE)</f>
        <v>0</v>
      </c>
      <c r="V419" s="20">
        <f>+VLOOKUP(K419,Programación!$A:$F,4,FALSE)</f>
        <v>30</v>
      </c>
      <c r="W419" s="20">
        <f>+VLOOKUP(K419,Programación!$A:$F,5,FALSE)</f>
        <v>60</v>
      </c>
      <c r="X419" s="20">
        <f>+VLOOKUP(K419,Programación!$A:$F,6,FALSE)</f>
        <v>100</v>
      </c>
      <c r="Y419" s="20">
        <v>-1</v>
      </c>
      <c r="Z419" s="20">
        <f>+VLOOKUP(K419,Seguimiento!$A:$C,3,FALSE)</f>
        <v>13.1</v>
      </c>
      <c r="AA419" s="23">
        <v>0</v>
      </c>
      <c r="AB419" s="22">
        <v>0</v>
      </c>
      <c r="AC419" s="20">
        <v>-1</v>
      </c>
      <c r="AD419" s="20">
        <f>+VLOOKUP(K419,Seguimiento!$A:$J,5,FALSE)</f>
        <v>0.13100000000000001</v>
      </c>
      <c r="AE419" s="22">
        <v>0</v>
      </c>
      <c r="AF419" s="22">
        <v>0</v>
      </c>
      <c r="AG419" s="20">
        <v>-1</v>
      </c>
      <c r="AH419" s="20">
        <f>+VLOOKUP(K419,Seguimiento!$A:$J,6,FALSE)</f>
        <v>0.43666666700000001</v>
      </c>
      <c r="AI419" s="23">
        <v>0</v>
      </c>
      <c r="AJ419" s="23">
        <v>0</v>
      </c>
      <c r="AK419" s="23">
        <v>0</v>
      </c>
      <c r="AL419" s="20" t="str">
        <f>+VLOOKUP(K419,Seguimiento!$A:$J,7,FALSE)</f>
        <v>Coordinación del Grupo Interno de Políticas Públicas Sociales. Estudio de prefactibilidad de certificación CIPPS avanzado. Plan de comunicaciones formulado. Gestión y análisis de propuestas de Diplomados en investigación social. Creación del Grupo de investigación de Políticas Públicas Sociales. Definición de criterios de priorización de necesidades de investigación. Necesidades de investigación priorizadas. Apoyo técnico a políticas públicas.</v>
      </c>
      <c r="AM419" s="20">
        <f t="shared" si="6"/>
        <v>0.13100000000000001</v>
      </c>
      <c r="AN419" s="22">
        <v>4.0152877071226501E-4</v>
      </c>
      <c r="AO419" s="22">
        <v>0</v>
      </c>
      <c r="AP419" s="22">
        <v>0</v>
      </c>
      <c r="AQ419" s="41">
        <f>+VLOOKUP(K419,Seguimiento!$A:$J,9,FALSE)</f>
        <v>2.00764E-5</v>
      </c>
      <c r="AR419" s="40">
        <f>+VLOOKUP(K419,Seguimiento!$A:$J,10,FALSE)</f>
        <v>1</v>
      </c>
      <c r="AS419" s="20">
        <v>-1</v>
      </c>
      <c r="AT419" s="40">
        <f>+VLOOKUP(K419,Seguimiento!$A:$J,4,FALSE)</f>
        <v>13.1</v>
      </c>
      <c r="AU419" s="22">
        <v>0</v>
      </c>
      <c r="AV419" s="22">
        <v>0</v>
      </c>
    </row>
    <row r="420" spans="1:48" x14ac:dyDescent="0.2">
      <c r="A420" s="20">
        <v>3</v>
      </c>
      <c r="B420" s="20" t="s">
        <v>637</v>
      </c>
      <c r="C420" s="20">
        <v>4</v>
      </c>
      <c r="D420" s="20" t="s">
        <v>913</v>
      </c>
      <c r="E420" s="20" t="s">
        <v>914</v>
      </c>
      <c r="F420" s="20"/>
      <c r="G420" s="20"/>
      <c r="H420" s="20"/>
      <c r="I420" s="20">
        <v>17</v>
      </c>
      <c r="J420" s="20" t="s">
        <v>1960</v>
      </c>
      <c r="K420" s="20" t="s">
        <v>972</v>
      </c>
      <c r="L420" s="20" t="s">
        <v>973</v>
      </c>
      <c r="M420" s="20" t="s">
        <v>50</v>
      </c>
      <c r="N420" s="20">
        <v>40.6</v>
      </c>
      <c r="O420" s="20">
        <v>30.6</v>
      </c>
      <c r="P420" s="20" t="s">
        <v>919</v>
      </c>
      <c r="Q420" s="19">
        <f>+VLOOKUP(K420,Responsables!$A:$C,3,TRUE)</f>
        <v>722</v>
      </c>
      <c r="R420" s="19" t="str">
        <f>+VLOOKUP(K420,Responsables!$A:$C,2,TRUE)</f>
        <v>Secretaría de Inclusión Social, Familia y Derechos Humanos</v>
      </c>
      <c r="S420" s="20" t="s">
        <v>51</v>
      </c>
      <c r="T420" s="20" t="s">
        <v>356</v>
      </c>
      <c r="U420" s="20">
        <f>+VLOOKUP(K420,Programación!$A:$F,3,FALSE)</f>
        <v>40.6</v>
      </c>
      <c r="V420" s="20">
        <f>+VLOOKUP(K420,Programación!$A:$F,4,FALSE)</f>
        <v>35.299999999999997</v>
      </c>
      <c r="W420" s="20">
        <f>+VLOOKUP(K420,Programación!$A:$F,5,FALSE)</f>
        <v>35.299999999999997</v>
      </c>
      <c r="X420" s="20">
        <f>+VLOOKUP(K420,Programación!$A:$F,6,FALSE)</f>
        <v>30.6</v>
      </c>
      <c r="Y420" s="20">
        <v>40.6</v>
      </c>
      <c r="Z420" s="20">
        <f>+VLOOKUP(K420,Seguimiento!$A:$C,3,FALSE)</f>
        <v>40.6</v>
      </c>
      <c r="AA420" s="23">
        <v>0</v>
      </c>
      <c r="AB420" s="22">
        <v>0</v>
      </c>
      <c r="AC420" s="20">
        <v>0</v>
      </c>
      <c r="AD420" s="20">
        <f>+VLOOKUP(K420,Seguimiento!$A:$J,5,FALSE)</f>
        <v>0</v>
      </c>
      <c r="AE420" s="24">
        <v>0</v>
      </c>
      <c r="AF420" s="22">
        <v>0</v>
      </c>
      <c r="AG420" s="20">
        <v>1</v>
      </c>
      <c r="AH420" s="20">
        <f>+VLOOKUP(K420,Seguimiento!$A:$J,6,FALSE)</f>
        <v>0</v>
      </c>
      <c r="AI420" s="23">
        <v>0</v>
      </c>
      <c r="AJ420" s="23">
        <v>0</v>
      </c>
      <c r="AK420" s="23">
        <v>0</v>
      </c>
      <c r="AL420" s="20" t="str">
        <f>+VLOOKUP(K420,Seguimiento!$A:$J,7,FALSE)</f>
        <v>Logro corresponde al último dato disponible (2018)</v>
      </c>
      <c r="AM420" s="20">
        <f t="shared" si="6"/>
        <v>0</v>
      </c>
      <c r="AN420" s="22">
        <v>0</v>
      </c>
      <c r="AO420" s="22">
        <v>0</v>
      </c>
      <c r="AP420" s="22">
        <v>0</v>
      </c>
      <c r="AQ420" s="41">
        <f>+VLOOKUP(K420,Seguimiento!$A:$J,9,FALSE)</f>
        <v>0</v>
      </c>
      <c r="AR420" s="40">
        <f>+VLOOKUP(K420,Seguimiento!$A:$J,10,FALSE)</f>
        <v>1</v>
      </c>
      <c r="AS420" s="20">
        <v>40.6</v>
      </c>
      <c r="AT420" s="40">
        <f>+VLOOKUP(K420,Seguimiento!$A:$J,4,FALSE)</f>
        <v>40.6</v>
      </c>
      <c r="AU420" s="22">
        <v>0</v>
      </c>
      <c r="AV420" s="22">
        <v>0</v>
      </c>
    </row>
    <row r="421" spans="1:48" x14ac:dyDescent="0.2">
      <c r="A421" s="20">
        <v>3</v>
      </c>
      <c r="B421" s="20" t="s">
        <v>637</v>
      </c>
      <c r="C421" s="20">
        <v>4</v>
      </c>
      <c r="D421" s="20" t="s">
        <v>913</v>
      </c>
      <c r="E421" s="20" t="s">
        <v>914</v>
      </c>
      <c r="F421" s="20">
        <v>2</v>
      </c>
      <c r="G421" s="20" t="s">
        <v>915</v>
      </c>
      <c r="H421" s="20" t="s">
        <v>916</v>
      </c>
      <c r="I421" s="20">
        <v>12</v>
      </c>
      <c r="J421" s="20" t="s">
        <v>1961</v>
      </c>
      <c r="K421" s="20" t="s">
        <v>1042</v>
      </c>
      <c r="L421" s="20" t="s">
        <v>1043</v>
      </c>
      <c r="M421" s="20" t="s">
        <v>44</v>
      </c>
      <c r="N421" s="20">
        <v>-2</v>
      </c>
      <c r="O421" s="20">
        <v>2000</v>
      </c>
      <c r="P421" s="20" t="s">
        <v>919</v>
      </c>
      <c r="Q421" s="19">
        <f>+VLOOKUP(K421,Responsables!$A:$C,3,TRUE)</f>
        <v>722</v>
      </c>
      <c r="R421" s="19" t="str">
        <f>+VLOOKUP(K421,Responsables!$A:$C,2,TRUE)</f>
        <v>Secretaría de Inclusión Social, Familia y Derechos Humanos</v>
      </c>
      <c r="S421" s="20" t="s">
        <v>46</v>
      </c>
      <c r="T421" s="20" t="s">
        <v>47</v>
      </c>
      <c r="U421" s="20">
        <f>+VLOOKUP(K421,Programación!$A:$F,3,FALSE)</f>
        <v>650</v>
      </c>
      <c r="V421" s="20">
        <f>+VLOOKUP(K421,Programación!$A:$F,4,FALSE)</f>
        <v>500</v>
      </c>
      <c r="W421" s="20">
        <f>+VLOOKUP(K421,Programación!$A:$F,5,FALSE)</f>
        <v>500</v>
      </c>
      <c r="X421" s="20">
        <f>+VLOOKUP(K421,Programación!$A:$F,6,FALSE)</f>
        <v>350</v>
      </c>
      <c r="Y421" s="20">
        <v>659</v>
      </c>
      <c r="Z421" s="20">
        <f>+VLOOKUP(K421,Seguimiento!$A:$C,3,FALSE)</f>
        <v>0</v>
      </c>
      <c r="AA421" s="23">
        <v>0</v>
      </c>
      <c r="AB421" s="22">
        <v>0</v>
      </c>
      <c r="AC421" s="20">
        <v>0.32950000000000002</v>
      </c>
      <c r="AD421" s="20">
        <f>+VLOOKUP(K421,Seguimiento!$A:$J,5,FALSE)</f>
        <v>0.32950000000000002</v>
      </c>
      <c r="AE421" s="22">
        <v>0</v>
      </c>
      <c r="AF421" s="22">
        <v>0</v>
      </c>
      <c r="AG421" s="20">
        <v>1.0138461538461501</v>
      </c>
      <c r="AH421" s="20">
        <f>+VLOOKUP(K421,Seguimiento!$A:$J,6,FALSE)</f>
        <v>0</v>
      </c>
      <c r="AI421" s="23">
        <v>0</v>
      </c>
      <c r="AJ421" s="23">
        <v>0</v>
      </c>
      <c r="AK421" s="23">
        <v>0</v>
      </c>
      <c r="AL421" s="20" t="str">
        <f>+VLOOKUP(K421,Seguimiento!$A:$J,7,FALSE)</f>
        <v>El proyecto que movilizará este indicador no ha iniciado ejecución de actividades en el 2021.  Se avanza en un segundo proceso precontractual, ya que en una primera convocatoria se declaró desierta.</v>
      </c>
      <c r="AM421" s="20">
        <f t="shared" si="6"/>
        <v>0.32950000000000002</v>
      </c>
      <c r="AN421" s="22">
        <v>4.5570849994725263E-4</v>
      </c>
      <c r="AO421" s="22">
        <v>0</v>
      </c>
      <c r="AP421" s="22">
        <v>0</v>
      </c>
      <c r="AQ421" s="41">
        <f>+VLOOKUP(K421,Seguimiento!$A:$J,9,FALSE)</f>
        <v>1.50156E-4</v>
      </c>
      <c r="AR421" s="40">
        <f>+VLOOKUP(K421,Seguimiento!$A:$J,10,FALSE)</f>
        <v>2</v>
      </c>
      <c r="AS421" s="20">
        <v>659</v>
      </c>
      <c r="AT421" s="40">
        <f>+VLOOKUP(K421,Seguimiento!$A:$J,4,FALSE)</f>
        <v>659</v>
      </c>
      <c r="AU421" s="22">
        <v>0</v>
      </c>
      <c r="AV421" s="22">
        <v>0</v>
      </c>
    </row>
    <row r="422" spans="1:48" x14ac:dyDescent="0.2">
      <c r="A422" s="20">
        <v>3</v>
      </c>
      <c r="B422" s="20" t="s">
        <v>637</v>
      </c>
      <c r="C422" s="20">
        <v>4</v>
      </c>
      <c r="D422" s="20" t="s">
        <v>913</v>
      </c>
      <c r="E422" s="20" t="s">
        <v>914</v>
      </c>
      <c r="F422" s="20">
        <v>3</v>
      </c>
      <c r="G422" s="20" t="s">
        <v>964</v>
      </c>
      <c r="H422" s="20" t="s">
        <v>1057</v>
      </c>
      <c r="I422" s="20">
        <v>4</v>
      </c>
      <c r="J422" s="20" t="s">
        <v>1961</v>
      </c>
      <c r="K422" s="20" t="s">
        <v>1068</v>
      </c>
      <c r="L422" s="20" t="s">
        <v>1069</v>
      </c>
      <c r="M422" s="20" t="s">
        <v>44</v>
      </c>
      <c r="N422" s="20">
        <v>1365</v>
      </c>
      <c r="O422" s="20">
        <v>1500</v>
      </c>
      <c r="P422" s="20" t="s">
        <v>919</v>
      </c>
      <c r="Q422" s="19">
        <f>+VLOOKUP(K422,Responsables!$A:$C,3,TRUE)</f>
        <v>722</v>
      </c>
      <c r="R422" s="19" t="str">
        <f>+VLOOKUP(K422,Responsables!$A:$C,2,TRUE)</f>
        <v>Secretaría de Inclusión Social, Familia y Derechos Humanos</v>
      </c>
      <c r="S422" s="20" t="s">
        <v>46</v>
      </c>
      <c r="T422" s="20" t="s">
        <v>47</v>
      </c>
      <c r="U422" s="20">
        <f>+VLOOKUP(K422,Programación!$A:$F,3,FALSE)</f>
        <v>375</v>
      </c>
      <c r="V422" s="20">
        <f>+VLOOKUP(K422,Programación!$A:$F,4,FALSE)</f>
        <v>375</v>
      </c>
      <c r="W422" s="20">
        <f>+VLOOKUP(K422,Programación!$A:$F,5,FALSE)</f>
        <v>375</v>
      </c>
      <c r="X422" s="20">
        <f>+VLOOKUP(K422,Programación!$A:$F,6,FALSE)</f>
        <v>375</v>
      </c>
      <c r="Y422" s="20">
        <v>402</v>
      </c>
      <c r="Z422" s="20">
        <f>+VLOOKUP(K422,Seguimiento!$A:$C,3,FALSE)</f>
        <v>64</v>
      </c>
      <c r="AA422" s="23">
        <v>0</v>
      </c>
      <c r="AB422" s="22">
        <v>0</v>
      </c>
      <c r="AC422" s="20">
        <v>0.26800000000000002</v>
      </c>
      <c r="AD422" s="20">
        <f>+VLOOKUP(K422,Seguimiento!$A:$J,5,FALSE)</f>
        <v>0.31066666700000001</v>
      </c>
      <c r="AE422" s="22">
        <v>0</v>
      </c>
      <c r="AF422" s="22">
        <v>0</v>
      </c>
      <c r="AG422" s="20">
        <v>1.0720000000000001</v>
      </c>
      <c r="AH422" s="20">
        <f>+VLOOKUP(K422,Seguimiento!$A:$J,6,FALSE)</f>
        <v>0.17066666699999999</v>
      </c>
      <c r="AI422" s="23">
        <v>0</v>
      </c>
      <c r="AJ422" s="23">
        <v>0</v>
      </c>
      <c r="AK422" s="23">
        <v>0</v>
      </c>
      <c r="AL422" s="20" t="str">
        <f>+VLOOKUP(K422,Seguimiento!$A:$J,7,FALSE)</f>
        <v>Con corte al 30 de junio, a través de la Escuela para la Inclusión se han beneficiado 64 personas con formación para el fortalecimiento de competencias básicas, ciudadanas y laborales.</v>
      </c>
      <c r="AM422" s="20">
        <f t="shared" si="6"/>
        <v>0.31066666700000001</v>
      </c>
      <c r="AN422" s="22">
        <v>5.0678170873017805E-4</v>
      </c>
      <c r="AO422" s="22">
        <v>0</v>
      </c>
      <c r="AP422" s="22">
        <v>0</v>
      </c>
      <c r="AQ422" s="41">
        <f>+VLOOKUP(K422,Seguimiento!$A:$J,9,FALSE)</f>
        <v>1.3581699999999999E-4</v>
      </c>
      <c r="AR422" s="40">
        <f>+VLOOKUP(K422,Seguimiento!$A:$J,10,FALSE)</f>
        <v>2</v>
      </c>
      <c r="AS422" s="20">
        <v>402</v>
      </c>
      <c r="AT422" s="40">
        <f>+VLOOKUP(K422,Seguimiento!$A:$J,4,FALSE)</f>
        <v>466</v>
      </c>
      <c r="AU422" s="22">
        <v>0</v>
      </c>
      <c r="AV422" s="22">
        <v>0</v>
      </c>
    </row>
    <row r="423" spans="1:48" x14ac:dyDescent="0.2">
      <c r="A423" s="20">
        <v>3</v>
      </c>
      <c r="B423" s="20" t="s">
        <v>637</v>
      </c>
      <c r="C423" s="20">
        <v>4</v>
      </c>
      <c r="D423" s="20" t="s">
        <v>913</v>
      </c>
      <c r="E423" s="20" t="s">
        <v>914</v>
      </c>
      <c r="F423" s="20">
        <v>5</v>
      </c>
      <c r="G423" s="20" t="s">
        <v>991</v>
      </c>
      <c r="H423" s="20" t="s">
        <v>993</v>
      </c>
      <c r="I423" s="20">
        <v>2</v>
      </c>
      <c r="J423" s="20" t="s">
        <v>1961</v>
      </c>
      <c r="K423" s="20" t="s">
        <v>1001</v>
      </c>
      <c r="L423" s="20" t="s">
        <v>1002</v>
      </c>
      <c r="M423" s="20" t="s">
        <v>44</v>
      </c>
      <c r="N423" s="20">
        <v>20</v>
      </c>
      <c r="O423" s="20">
        <v>21</v>
      </c>
      <c r="P423" s="20" t="s">
        <v>919</v>
      </c>
      <c r="Q423" s="19">
        <f>+VLOOKUP(K423,Responsables!$A:$C,3,TRUE)</f>
        <v>722</v>
      </c>
      <c r="R423" s="19" t="str">
        <f>+VLOOKUP(K423,Responsables!$A:$C,2,TRUE)</f>
        <v>Secretaría de Inclusión Social, Familia y Derechos Humanos</v>
      </c>
      <c r="S423" s="20" t="s">
        <v>70</v>
      </c>
      <c r="T423" s="20" t="s">
        <v>47</v>
      </c>
      <c r="U423" s="20">
        <f>+VLOOKUP(K423,Programación!$A:$F,3,FALSE)</f>
        <v>21</v>
      </c>
      <c r="V423" s="20">
        <f>+VLOOKUP(K423,Programación!$A:$F,4,FALSE)</f>
        <v>21</v>
      </c>
      <c r="W423" s="20">
        <f>+VLOOKUP(K423,Programación!$A:$F,5,FALSE)</f>
        <v>21</v>
      </c>
      <c r="X423" s="20">
        <f>+VLOOKUP(K423,Programación!$A:$F,6,FALSE)</f>
        <v>21</v>
      </c>
      <c r="Y423" s="20">
        <v>21</v>
      </c>
      <c r="Z423" s="20">
        <f>+VLOOKUP(K423,Seguimiento!$A:$C,3,FALSE)</f>
        <v>13</v>
      </c>
      <c r="AA423" s="23">
        <v>0</v>
      </c>
      <c r="AB423" s="22">
        <v>0</v>
      </c>
      <c r="AC423" s="20">
        <v>0.25</v>
      </c>
      <c r="AD423" s="20">
        <f>+VLOOKUP(K423,Seguimiento!$A:$J,5,FALSE)</f>
        <v>0.327380952</v>
      </c>
      <c r="AE423" s="22">
        <v>0</v>
      </c>
      <c r="AF423" s="22">
        <v>0</v>
      </c>
      <c r="AG423" s="20">
        <v>1</v>
      </c>
      <c r="AH423" s="20">
        <f>+VLOOKUP(K423,Seguimiento!$A:$J,6,FALSE)</f>
        <v>0.30952381000000001</v>
      </c>
      <c r="AI423" s="23">
        <v>0</v>
      </c>
      <c r="AJ423" s="23">
        <v>0</v>
      </c>
      <c r="AK423" s="23">
        <v>0</v>
      </c>
      <c r="AL423" s="20" t="str">
        <f>+VLOOKUP(K423,Seguimiento!$A:$J,7,FALSE)</f>
        <v>Se reportan 12 comunas y 1 corregimiento con la estrategia de acompañamiento psicosocial a cuidadores de personas con discapacidad implementada, mediante la cual se han beneficiado 60 personas.</v>
      </c>
      <c r="AM423" s="20">
        <f t="shared" si="6"/>
        <v>0.327380952</v>
      </c>
      <c r="AN423" s="22">
        <v>5.8336447813692833E-4</v>
      </c>
      <c r="AO423" s="22">
        <v>0</v>
      </c>
      <c r="AP423" s="22">
        <v>0</v>
      </c>
      <c r="AQ423" s="41">
        <f>+VLOOKUP(K423,Seguimiento!$A:$J,9,FALSE)</f>
        <v>1.4584099999999999E-4</v>
      </c>
      <c r="AR423" s="40">
        <f>+VLOOKUP(K423,Seguimiento!$A:$J,10,FALSE)</f>
        <v>2</v>
      </c>
      <c r="AS423" s="20">
        <v>21</v>
      </c>
      <c r="AT423" s="40">
        <f>+VLOOKUP(K423,Seguimiento!$A:$J,4,FALSE)</f>
        <v>13</v>
      </c>
      <c r="AU423" s="22">
        <v>0</v>
      </c>
      <c r="AV423" s="22">
        <v>0</v>
      </c>
    </row>
    <row r="424" spans="1:48" x14ac:dyDescent="0.2">
      <c r="A424" s="20">
        <v>3</v>
      </c>
      <c r="B424" s="20" t="s">
        <v>637</v>
      </c>
      <c r="C424" s="20">
        <v>4</v>
      </c>
      <c r="D424" s="20" t="s">
        <v>913</v>
      </c>
      <c r="E424" s="20" t="s">
        <v>914</v>
      </c>
      <c r="F424" s="20">
        <v>5</v>
      </c>
      <c r="G424" s="20" t="s">
        <v>991</v>
      </c>
      <c r="H424" s="20" t="s">
        <v>993</v>
      </c>
      <c r="I424" s="20">
        <v>12</v>
      </c>
      <c r="J424" s="20" t="s">
        <v>1961</v>
      </c>
      <c r="K424" s="20" t="s">
        <v>1017</v>
      </c>
      <c r="L424" s="20" t="s">
        <v>1018</v>
      </c>
      <c r="M424" s="20" t="s">
        <v>50</v>
      </c>
      <c r="N424" s="20">
        <v>-2</v>
      </c>
      <c r="O424" s="20">
        <v>100</v>
      </c>
      <c r="P424" s="20" t="s">
        <v>919</v>
      </c>
      <c r="Q424" s="19">
        <f>+VLOOKUP(K424,Responsables!$A:$C,3,TRUE)</f>
        <v>722</v>
      </c>
      <c r="R424" s="19" t="str">
        <f>+VLOOKUP(K424,Responsables!$A:$C,2,TRUE)</f>
        <v>Secretaría de Inclusión Social, Familia y Derechos Humanos</v>
      </c>
      <c r="S424" s="20" t="s">
        <v>70</v>
      </c>
      <c r="T424" s="20" t="s">
        <v>47</v>
      </c>
      <c r="U424" s="20">
        <f>+VLOOKUP(K424,Programación!$A:$F,3,FALSE)</f>
        <v>100</v>
      </c>
      <c r="V424" s="20">
        <f>+VLOOKUP(K424,Programación!$A:$F,4,FALSE)</f>
        <v>100</v>
      </c>
      <c r="W424" s="20">
        <f>+VLOOKUP(K424,Programación!$A:$F,5,FALSE)</f>
        <v>100</v>
      </c>
      <c r="X424" s="20">
        <f>+VLOOKUP(K424,Programación!$A:$F,6,FALSE)</f>
        <v>100</v>
      </c>
      <c r="Y424" s="20">
        <v>100</v>
      </c>
      <c r="Z424" s="20">
        <f>+VLOOKUP(K424,Seguimiento!$A:$C,3,FALSE)</f>
        <v>50</v>
      </c>
      <c r="AA424" s="23">
        <v>0</v>
      </c>
      <c r="AB424" s="22">
        <v>0</v>
      </c>
      <c r="AC424" s="20">
        <v>0.25</v>
      </c>
      <c r="AD424" s="20">
        <f>+VLOOKUP(K424,Seguimiento!$A:$J,5,FALSE)</f>
        <v>0.3125</v>
      </c>
      <c r="AE424" s="22">
        <v>0</v>
      </c>
      <c r="AF424" s="22">
        <v>0</v>
      </c>
      <c r="AG424" s="20">
        <v>1</v>
      </c>
      <c r="AH424" s="20">
        <f>+VLOOKUP(K424,Seguimiento!$A:$J,6,FALSE)</f>
        <v>0.25</v>
      </c>
      <c r="AI424" s="23">
        <v>0</v>
      </c>
      <c r="AJ424" s="23">
        <v>0</v>
      </c>
      <c r="AK424" s="23">
        <v>0</v>
      </c>
      <c r="AL424" s="20" t="str">
        <f>+VLOOKUP(K424,Seguimiento!$A:$J,7,FALSE)</f>
        <v>El avance del Plan contra la ESCNNA durante el primer semestre del año ha sido positivo gracias a su capacidad de articulación con diferentes actores como la institucionalidad, ONG`s,  instituciones educativas, familias, gremio de transportadores y OIM, entre otros, posibilitando avanzar en la comprensión para la mitigación del delito, favoreciendo la construcción de una ciudadanía protectora.</v>
      </c>
      <c r="AM424" s="20">
        <f t="shared" si="6"/>
        <v>0.3125</v>
      </c>
      <c r="AN424" s="22">
        <v>4.0434302039188831E-4</v>
      </c>
      <c r="AO424" s="22">
        <v>0</v>
      </c>
      <c r="AP424" s="22">
        <v>0</v>
      </c>
      <c r="AQ424" s="41">
        <f>+VLOOKUP(K424,Seguimiento!$A:$J,9,FALSE)</f>
        <v>1.07404E-4</v>
      </c>
      <c r="AR424" s="40">
        <f>+VLOOKUP(K424,Seguimiento!$A:$J,10,FALSE)</f>
        <v>2</v>
      </c>
      <c r="AS424" s="20">
        <v>100</v>
      </c>
      <c r="AT424" s="40">
        <f>+VLOOKUP(K424,Seguimiento!$A:$J,4,FALSE)</f>
        <v>50</v>
      </c>
      <c r="AU424" s="22">
        <v>0</v>
      </c>
      <c r="AV424" s="22">
        <v>0</v>
      </c>
    </row>
    <row r="425" spans="1:48" x14ac:dyDescent="0.2">
      <c r="A425" s="20">
        <v>3</v>
      </c>
      <c r="B425" s="20" t="s">
        <v>637</v>
      </c>
      <c r="C425" s="20">
        <v>4</v>
      </c>
      <c r="D425" s="20" t="s">
        <v>913</v>
      </c>
      <c r="E425" s="20" t="s">
        <v>914</v>
      </c>
      <c r="F425" s="20">
        <v>3</v>
      </c>
      <c r="G425" s="20" t="s">
        <v>964</v>
      </c>
      <c r="H425" s="20" t="s">
        <v>1057</v>
      </c>
      <c r="I425" s="20">
        <v>3</v>
      </c>
      <c r="J425" s="20" t="s">
        <v>1961</v>
      </c>
      <c r="K425" s="20" t="s">
        <v>1070</v>
      </c>
      <c r="L425" s="20" t="s">
        <v>1071</v>
      </c>
      <c r="M425" s="20" t="s">
        <v>44</v>
      </c>
      <c r="N425" s="20">
        <v>4123</v>
      </c>
      <c r="O425" s="20">
        <v>6000</v>
      </c>
      <c r="P425" s="20" t="s">
        <v>919</v>
      </c>
      <c r="Q425" s="19">
        <f>+VLOOKUP(K425,Responsables!$A:$C,3,TRUE)</f>
        <v>722</v>
      </c>
      <c r="R425" s="19" t="str">
        <f>+VLOOKUP(K425,Responsables!$A:$C,2,TRUE)</f>
        <v>Secretaría de Inclusión Social, Familia y Derechos Humanos</v>
      </c>
      <c r="S425" s="20" t="s">
        <v>46</v>
      </c>
      <c r="T425" s="20" t="s">
        <v>47</v>
      </c>
      <c r="U425" s="20">
        <f>+VLOOKUP(K425,Programación!$A:$F,3,FALSE)</f>
        <v>650</v>
      </c>
      <c r="V425" s="20">
        <f>+VLOOKUP(K425,Programación!$A:$F,4,FALSE)</f>
        <v>1200</v>
      </c>
      <c r="W425" s="20">
        <f>+VLOOKUP(K425,Programación!$A:$F,5,FALSE)</f>
        <v>2075</v>
      </c>
      <c r="X425" s="20">
        <f>+VLOOKUP(K425,Programación!$A:$F,6,FALSE)</f>
        <v>2075</v>
      </c>
      <c r="Y425" s="20">
        <v>1041</v>
      </c>
      <c r="Z425" s="20">
        <f>+VLOOKUP(K425,Seguimiento!$A:$C,3,FALSE)</f>
        <v>583</v>
      </c>
      <c r="AA425" s="23">
        <v>0</v>
      </c>
      <c r="AB425" s="22">
        <v>0</v>
      </c>
      <c r="AC425" s="20">
        <v>0.17349999999999999</v>
      </c>
      <c r="AD425" s="20">
        <f>+VLOOKUP(K425,Seguimiento!$A:$J,5,FALSE)</f>
        <v>0.27066666700000003</v>
      </c>
      <c r="AE425" s="22">
        <v>0</v>
      </c>
      <c r="AF425" s="22">
        <v>0</v>
      </c>
      <c r="AG425" s="20">
        <v>1.60153846153846</v>
      </c>
      <c r="AH425" s="20">
        <f>+VLOOKUP(K425,Seguimiento!$A:$J,6,FALSE)</f>
        <v>0.48583333299999998</v>
      </c>
      <c r="AI425" s="23">
        <v>0</v>
      </c>
      <c r="AJ425" s="23">
        <v>0</v>
      </c>
      <c r="AK425" s="23">
        <v>0</v>
      </c>
      <c r="AL425" s="20" t="str">
        <f>+VLOOKUP(K425,Seguimiento!$A:$J,7,FALSE)</f>
        <v>Durante el primer semestre beneficiamos 583 familias y sus integrantes con la sensibilización y restablecimiento de vínculos en los contextos familiares, sociales y comunitarios.</v>
      </c>
      <c r="AM425" s="20">
        <f t="shared" si="6"/>
        <v>0.27066666700000003</v>
      </c>
      <c r="AN425" s="22">
        <v>4.8046847422569979E-4</v>
      </c>
      <c r="AO425" s="22">
        <v>0</v>
      </c>
      <c r="AP425" s="22">
        <v>0</v>
      </c>
      <c r="AQ425" s="41">
        <f>+VLOOKUP(K425,Seguimiento!$A:$J,9,FALSE)</f>
        <v>8.3361299999999998E-5</v>
      </c>
      <c r="AR425" s="40">
        <f>+VLOOKUP(K425,Seguimiento!$A:$J,10,FALSE)</f>
        <v>2</v>
      </c>
      <c r="AS425" s="20">
        <v>1041</v>
      </c>
      <c r="AT425" s="40">
        <f>+VLOOKUP(K425,Seguimiento!$A:$J,4,FALSE)</f>
        <v>1624</v>
      </c>
      <c r="AU425" s="22">
        <v>0</v>
      </c>
      <c r="AV425" s="22">
        <v>0</v>
      </c>
    </row>
    <row r="426" spans="1:48" x14ac:dyDescent="0.2">
      <c r="A426" s="20">
        <v>3</v>
      </c>
      <c r="B426" s="20" t="s">
        <v>637</v>
      </c>
      <c r="C426" s="20">
        <v>4</v>
      </c>
      <c r="D426" s="20" t="s">
        <v>913</v>
      </c>
      <c r="E426" s="20" t="s">
        <v>914</v>
      </c>
      <c r="F426" s="20">
        <v>3</v>
      </c>
      <c r="G426" s="20" t="s">
        <v>964</v>
      </c>
      <c r="H426" s="20" t="s">
        <v>1057</v>
      </c>
      <c r="I426" s="20">
        <v>2</v>
      </c>
      <c r="J426" s="20" t="s">
        <v>1961</v>
      </c>
      <c r="K426" s="20" t="s">
        <v>1072</v>
      </c>
      <c r="L426" s="20" t="s">
        <v>1073</v>
      </c>
      <c r="M426" s="20" t="s">
        <v>44</v>
      </c>
      <c r="N426" s="20">
        <v>30460</v>
      </c>
      <c r="O426" s="20">
        <v>107600</v>
      </c>
      <c r="P426" s="20" t="s">
        <v>919</v>
      </c>
      <c r="Q426" s="19">
        <f>+VLOOKUP(K426,Responsables!$A:$C,3,TRUE)</f>
        <v>722</v>
      </c>
      <c r="R426" s="19" t="str">
        <f>+VLOOKUP(K426,Responsables!$A:$C,2,TRUE)</f>
        <v>Secretaría de Inclusión Social, Familia y Derechos Humanos</v>
      </c>
      <c r="S426" s="20" t="s">
        <v>46</v>
      </c>
      <c r="T426" s="20" t="s">
        <v>47</v>
      </c>
      <c r="U426" s="20">
        <f>+VLOOKUP(K426,Programación!$A:$F,3,FALSE)</f>
        <v>24000</v>
      </c>
      <c r="V426" s="20">
        <f>+VLOOKUP(K426,Programación!$A:$F,4,FALSE)</f>
        <v>27000</v>
      </c>
      <c r="W426" s="20">
        <f>+VLOOKUP(K426,Programación!$A:$F,5,FALSE)</f>
        <v>28300</v>
      </c>
      <c r="X426" s="20">
        <f>+VLOOKUP(K426,Programación!$A:$F,6,FALSE)</f>
        <v>28300</v>
      </c>
      <c r="Y426" s="20">
        <v>37252</v>
      </c>
      <c r="Z426" s="20">
        <f>+VLOOKUP(K426,Seguimiento!$A:$C,3,FALSE)</f>
        <v>5964</v>
      </c>
      <c r="AA426" s="23">
        <v>0</v>
      </c>
      <c r="AB426" s="22">
        <v>0</v>
      </c>
      <c r="AC426" s="20">
        <v>0.34620817843866197</v>
      </c>
      <c r="AD426" s="20">
        <f>+VLOOKUP(K426,Seguimiento!$A:$J,5,FALSE)</f>
        <v>0.40163568799999999</v>
      </c>
      <c r="AE426" s="22">
        <v>0</v>
      </c>
      <c r="AF426" s="22">
        <v>0</v>
      </c>
      <c r="AG426" s="20">
        <v>1.55216666666667</v>
      </c>
      <c r="AH426" s="20">
        <f>+VLOOKUP(K426,Seguimiento!$A:$J,6,FALSE)</f>
        <v>0.220888889</v>
      </c>
      <c r="AI426" s="23">
        <v>0</v>
      </c>
      <c r="AJ426" s="23">
        <v>0</v>
      </c>
      <c r="AK426" s="23">
        <v>0</v>
      </c>
      <c r="AL426" s="20" t="str">
        <f>+VLOOKUP(K426,Seguimiento!$A:$J,7,FALSE)</f>
        <v>A través de los Centros Integrales de Familia (CIF) se han beneficiado con atención psicosocial individual, familias y grupal y acercamiento de oportunidades a 5964 personas.</v>
      </c>
      <c r="AM426" s="20">
        <f t="shared" si="6"/>
        <v>0.40163568799999999</v>
      </c>
      <c r="AN426" s="22">
        <v>7.9622728827943899E-4</v>
      </c>
      <c r="AO426" s="22">
        <v>0</v>
      </c>
      <c r="AP426" s="22">
        <v>0</v>
      </c>
      <c r="AQ426" s="41">
        <f>+VLOOKUP(K426,Seguimiento!$A:$J,9,FALSE)</f>
        <v>2.85872E-4</v>
      </c>
      <c r="AR426" s="40">
        <f>+VLOOKUP(K426,Seguimiento!$A:$J,10,FALSE)</f>
        <v>3</v>
      </c>
      <c r="AS426" s="20">
        <v>37252</v>
      </c>
      <c r="AT426" s="40">
        <f>+VLOOKUP(K426,Seguimiento!$A:$J,4,FALSE)</f>
        <v>43216</v>
      </c>
      <c r="AU426" s="22">
        <v>0</v>
      </c>
      <c r="AV426" s="22">
        <v>0</v>
      </c>
    </row>
    <row r="427" spans="1:48" x14ac:dyDescent="0.2">
      <c r="A427" s="20">
        <v>3</v>
      </c>
      <c r="B427" s="20" t="s">
        <v>637</v>
      </c>
      <c r="C427" s="20">
        <v>4</v>
      </c>
      <c r="D427" s="20" t="s">
        <v>913</v>
      </c>
      <c r="E427" s="20" t="s">
        <v>914</v>
      </c>
      <c r="F427" s="20">
        <v>2</v>
      </c>
      <c r="G427" s="20" t="s">
        <v>915</v>
      </c>
      <c r="H427" s="20" t="s">
        <v>916</v>
      </c>
      <c r="I427" s="20">
        <v>11</v>
      </c>
      <c r="J427" s="20" t="s">
        <v>1961</v>
      </c>
      <c r="K427" s="20" t="s">
        <v>1050</v>
      </c>
      <c r="L427" s="20" t="s">
        <v>1051</v>
      </c>
      <c r="M427" s="20" t="s">
        <v>44</v>
      </c>
      <c r="N427" s="20">
        <v>1267</v>
      </c>
      <c r="O427" s="20">
        <v>1800</v>
      </c>
      <c r="P427" s="20" t="s">
        <v>919</v>
      </c>
      <c r="Q427" s="19">
        <f>+VLOOKUP(K427,Responsables!$A:$C,3,TRUE)</f>
        <v>722</v>
      </c>
      <c r="R427" s="19" t="str">
        <f>+VLOOKUP(K427,Responsables!$A:$C,2,TRUE)</f>
        <v>Secretaría de Inclusión Social, Familia y Derechos Humanos</v>
      </c>
      <c r="S427" s="20" t="s">
        <v>46</v>
      </c>
      <c r="T427" s="20" t="s">
        <v>47</v>
      </c>
      <c r="U427" s="20">
        <f>+VLOOKUP(K427,Programación!$A:$F,3,FALSE)</f>
        <v>200</v>
      </c>
      <c r="V427" s="20">
        <f>+VLOOKUP(K427,Programación!$A:$F,4,FALSE)</f>
        <v>600</v>
      </c>
      <c r="W427" s="20">
        <f>+VLOOKUP(K427,Programación!$A:$F,5,FALSE)</f>
        <v>600</v>
      </c>
      <c r="X427" s="20">
        <f>+VLOOKUP(K427,Programación!$A:$F,6,FALSE)</f>
        <v>400</v>
      </c>
      <c r="Y427" s="20">
        <v>339</v>
      </c>
      <c r="Z427" s="20">
        <f>+VLOOKUP(K427,Seguimiento!$A:$C,3,FALSE)</f>
        <v>202</v>
      </c>
      <c r="AA427" s="23">
        <v>0</v>
      </c>
      <c r="AB427" s="22">
        <v>0</v>
      </c>
      <c r="AC427" s="20">
        <v>0.18833333333333299</v>
      </c>
      <c r="AD427" s="20">
        <f>+VLOOKUP(K427,Seguimiento!$A:$J,5,FALSE)</f>
        <v>0.300555556</v>
      </c>
      <c r="AE427" s="22">
        <v>0</v>
      </c>
      <c r="AF427" s="22">
        <v>0</v>
      </c>
      <c r="AG427" s="20">
        <v>1.6950000000000001</v>
      </c>
      <c r="AH427" s="20">
        <f>+VLOOKUP(K427,Seguimiento!$A:$J,6,FALSE)</f>
        <v>0.33666666699999998</v>
      </c>
      <c r="AI427" s="23">
        <v>0</v>
      </c>
      <c r="AJ427" s="23">
        <v>0</v>
      </c>
      <c r="AK427" s="23">
        <v>0</v>
      </c>
      <c r="AL427" s="20" t="str">
        <f>+VLOOKUP(K427,Seguimiento!$A:$J,7,FALSE)</f>
        <v>En lo corrido del año hemos atendido 202 personas LGBTI con acciones afirmativas, brindando asesorías jurídicas, talleres de fortaleciento LGBTI, talleres de sensibilización, feria de servicios y encuentros barriales.</v>
      </c>
      <c r="AM427" s="20">
        <f t="shared" si="6"/>
        <v>0.300555556</v>
      </c>
      <c r="AN427" s="22">
        <v>4.6433592157454342E-4</v>
      </c>
      <c r="AO427" s="22">
        <v>0</v>
      </c>
      <c r="AP427" s="22">
        <v>0</v>
      </c>
      <c r="AQ427" s="41">
        <f>+VLOOKUP(K427,Seguimiento!$A:$J,9,FALSE)</f>
        <v>1.2356499999999999E-4</v>
      </c>
      <c r="AR427" s="40">
        <f>+VLOOKUP(K427,Seguimiento!$A:$J,10,FALSE)</f>
        <v>2</v>
      </c>
      <c r="AS427" s="20">
        <v>339</v>
      </c>
      <c r="AT427" s="40">
        <f>+VLOOKUP(K427,Seguimiento!$A:$J,4,FALSE)</f>
        <v>541</v>
      </c>
      <c r="AU427" s="22">
        <v>0</v>
      </c>
      <c r="AV427" s="22">
        <v>0</v>
      </c>
    </row>
    <row r="428" spans="1:48" x14ac:dyDescent="0.2">
      <c r="A428" s="20">
        <v>3</v>
      </c>
      <c r="B428" s="20" t="s">
        <v>637</v>
      </c>
      <c r="C428" s="20">
        <v>4</v>
      </c>
      <c r="D428" s="20" t="s">
        <v>913</v>
      </c>
      <c r="E428" s="20" t="s">
        <v>914</v>
      </c>
      <c r="F428" s="20">
        <v>5</v>
      </c>
      <c r="G428" s="20" t="s">
        <v>991</v>
      </c>
      <c r="H428" s="20" t="s">
        <v>993</v>
      </c>
      <c r="I428" s="20">
        <v>6</v>
      </c>
      <c r="J428" s="20" t="s">
        <v>1961</v>
      </c>
      <c r="K428" s="20" t="s">
        <v>1009</v>
      </c>
      <c r="L428" s="20" t="s">
        <v>1010</v>
      </c>
      <c r="M428" s="20" t="s">
        <v>50</v>
      </c>
      <c r="N428" s="20">
        <v>100</v>
      </c>
      <c r="O428" s="20">
        <v>100</v>
      </c>
      <c r="P428" s="20" t="s">
        <v>919</v>
      </c>
      <c r="Q428" s="19">
        <f>+VLOOKUP(K428,Responsables!$A:$C,3,TRUE)</f>
        <v>722</v>
      </c>
      <c r="R428" s="19" t="str">
        <f>+VLOOKUP(K428,Responsables!$A:$C,2,TRUE)</f>
        <v>Secretaría de Inclusión Social, Familia y Derechos Humanos</v>
      </c>
      <c r="S428" s="20" t="s">
        <v>70</v>
      </c>
      <c r="T428" s="20" t="s">
        <v>47</v>
      </c>
      <c r="U428" s="20">
        <f>+VLOOKUP(K428,Programación!$A:$F,3,FALSE)</f>
        <v>100</v>
      </c>
      <c r="V428" s="20">
        <f>+VLOOKUP(K428,Programación!$A:$F,4,FALSE)</f>
        <v>100</v>
      </c>
      <c r="W428" s="20">
        <f>+VLOOKUP(K428,Programación!$A:$F,5,FALSE)</f>
        <v>100</v>
      </c>
      <c r="X428" s="20">
        <f>+VLOOKUP(K428,Programación!$A:$F,6,FALSE)</f>
        <v>100</v>
      </c>
      <c r="Y428" s="20">
        <v>98</v>
      </c>
      <c r="Z428" s="20">
        <f>+VLOOKUP(K428,Seguimiento!$A:$C,3,FALSE)</f>
        <v>0</v>
      </c>
      <c r="AA428" s="23">
        <v>0</v>
      </c>
      <c r="AB428" s="22">
        <v>0</v>
      </c>
      <c r="AC428" s="20">
        <v>0.22</v>
      </c>
      <c r="AD428" s="20">
        <f>+VLOOKUP(K428,Seguimiento!$A:$J,5,FALSE)</f>
        <v>0.245</v>
      </c>
      <c r="AE428" s="22">
        <v>0</v>
      </c>
      <c r="AF428" s="22">
        <v>0</v>
      </c>
      <c r="AG428" s="20">
        <v>0.88</v>
      </c>
      <c r="AH428" s="20">
        <f>+VLOOKUP(K428,Seguimiento!$A:$J,6,FALSE)</f>
        <v>0</v>
      </c>
      <c r="AI428" s="23">
        <v>0</v>
      </c>
      <c r="AJ428" s="23">
        <v>0</v>
      </c>
      <c r="AK428" s="23">
        <v>0</v>
      </c>
      <c r="AL428" s="20" t="str">
        <f>+VLOOKUP(K428,Seguimiento!$A:$J,7,FALSE)</f>
        <v>En el mes de febrero se consolida el seguimiento realizado al plan estratégico de la política correspondiente al  2020 con los siguientes resultados: cumplimiento 2020: 14.47%. 54 actividades ejecutadas: 51 actividades al 100%. 1 actividad al 71%.  2 actividades al 50%.</v>
      </c>
      <c r="AM428" s="20">
        <f t="shared" si="6"/>
        <v>0.245</v>
      </c>
      <c r="AN428" s="22">
        <v>4.085643949113233E-4</v>
      </c>
      <c r="AO428" s="22">
        <v>0</v>
      </c>
      <c r="AP428" s="22">
        <v>0</v>
      </c>
      <c r="AQ428" s="41">
        <f>+VLOOKUP(K428,Seguimiento!$A:$J,9,FALSE)</f>
        <v>1.00098E-4</v>
      </c>
      <c r="AR428" s="40">
        <f>+VLOOKUP(K428,Seguimiento!$A:$J,10,FALSE)</f>
        <v>2</v>
      </c>
      <c r="AS428" s="20">
        <v>98</v>
      </c>
      <c r="AT428" s="40">
        <f>+VLOOKUP(K428,Seguimiento!$A:$J,4,FALSE)</f>
        <v>0</v>
      </c>
      <c r="AU428" s="22">
        <v>0</v>
      </c>
      <c r="AV428" s="22">
        <v>0</v>
      </c>
    </row>
    <row r="429" spans="1:48" x14ac:dyDescent="0.2">
      <c r="A429" s="20">
        <v>3</v>
      </c>
      <c r="B429" s="20" t="s">
        <v>637</v>
      </c>
      <c r="C429" s="20">
        <v>4</v>
      </c>
      <c r="D429" s="20" t="s">
        <v>913</v>
      </c>
      <c r="E429" s="20" t="s">
        <v>914</v>
      </c>
      <c r="F429" s="20"/>
      <c r="G429" s="20"/>
      <c r="H429" s="20"/>
      <c r="I429" s="20">
        <v>8</v>
      </c>
      <c r="J429" s="20" t="s">
        <v>1960</v>
      </c>
      <c r="K429" s="20" t="s">
        <v>974</v>
      </c>
      <c r="L429" s="20" t="s">
        <v>975</v>
      </c>
      <c r="M429" s="20" t="s">
        <v>44</v>
      </c>
      <c r="N429" s="20">
        <v>21366</v>
      </c>
      <c r="O429" s="20">
        <v>24000</v>
      </c>
      <c r="P429" s="20" t="s">
        <v>919</v>
      </c>
      <c r="Q429" s="19">
        <f>+VLOOKUP(K429,Responsables!$A:$C,3,TRUE)</f>
        <v>722</v>
      </c>
      <c r="R429" s="19" t="str">
        <f>+VLOOKUP(K429,Responsables!$A:$C,2,TRUE)</f>
        <v>Secretaría de Inclusión Social, Familia y Derechos Humanos</v>
      </c>
      <c r="S429" s="20" t="s">
        <v>46</v>
      </c>
      <c r="T429" s="20" t="s">
        <v>47</v>
      </c>
      <c r="U429" s="20">
        <f>+VLOOKUP(K429,Programación!$A:$F,3,FALSE)</f>
        <v>3000</v>
      </c>
      <c r="V429" s="20">
        <f>+VLOOKUP(K429,Programación!$A:$F,4,FALSE)</f>
        <v>8000</v>
      </c>
      <c r="W429" s="20">
        <f>+VLOOKUP(K429,Programación!$A:$F,5,FALSE)</f>
        <v>8000</v>
      </c>
      <c r="X429" s="20">
        <f>+VLOOKUP(K429,Programación!$A:$F,6,FALSE)</f>
        <v>5000</v>
      </c>
      <c r="Y429" s="20">
        <v>1918</v>
      </c>
      <c r="Z429" s="20">
        <f>+VLOOKUP(K429,Seguimiento!$A:$C,3,FALSE)</f>
        <v>188</v>
      </c>
      <c r="AA429" s="23">
        <v>0</v>
      </c>
      <c r="AB429" s="22">
        <v>0</v>
      </c>
      <c r="AC429" s="20">
        <v>7.9916666666666705E-2</v>
      </c>
      <c r="AD429" s="20">
        <f>+VLOOKUP(K429,Seguimiento!$A:$J,5,FALSE)</f>
        <v>8.7749999999999995E-2</v>
      </c>
      <c r="AE429" s="24">
        <v>0</v>
      </c>
      <c r="AF429" s="22">
        <v>0</v>
      </c>
      <c r="AG429" s="20">
        <v>0.63933333333333298</v>
      </c>
      <c r="AH429" s="20">
        <f>+VLOOKUP(K429,Seguimiento!$A:$J,6,FALSE)</f>
        <v>2.35E-2</v>
      </c>
      <c r="AI429" s="23">
        <v>0</v>
      </c>
      <c r="AJ429" s="23">
        <v>0</v>
      </c>
      <c r="AK429" s="23">
        <v>0</v>
      </c>
      <c r="AL429" s="20" t="str">
        <f>+VLOOKUP(K429,Seguimiento!$A:$J,7,FALSE)</f>
        <v>De enero a junio de 2021, 188 hogares superaron las condiciones de pobreza monetaria y multidimensional, gracias al acompañamiento familiar y el acercamiento de oportunidades para movilizar logros.</v>
      </c>
      <c r="AM429" s="20">
        <f t="shared" si="6"/>
        <v>8.7749999999999995E-2</v>
      </c>
      <c r="AN429" s="22">
        <v>0</v>
      </c>
      <c r="AO429" s="22">
        <v>0</v>
      </c>
      <c r="AP429" s="22">
        <v>0</v>
      </c>
      <c r="AQ429" s="41">
        <f>+VLOOKUP(K429,Seguimiento!$A:$J,9,FALSE)</f>
        <v>0</v>
      </c>
      <c r="AR429" s="40">
        <f>+VLOOKUP(K429,Seguimiento!$A:$J,10,FALSE)</f>
        <v>1</v>
      </c>
      <c r="AS429" s="20">
        <v>1918</v>
      </c>
      <c r="AT429" s="40">
        <f>+VLOOKUP(K429,Seguimiento!$A:$J,4,FALSE)</f>
        <v>2106</v>
      </c>
      <c r="AU429" s="22">
        <v>0</v>
      </c>
      <c r="AV429" s="22">
        <v>0</v>
      </c>
    </row>
    <row r="430" spans="1:48" x14ac:dyDescent="0.2">
      <c r="A430" s="20">
        <v>3</v>
      </c>
      <c r="B430" s="20" t="s">
        <v>637</v>
      </c>
      <c r="C430" s="20">
        <v>4</v>
      </c>
      <c r="D430" s="20" t="s">
        <v>913</v>
      </c>
      <c r="E430" s="20" t="s">
        <v>914</v>
      </c>
      <c r="F430" s="20">
        <v>4</v>
      </c>
      <c r="G430" s="20" t="s">
        <v>966</v>
      </c>
      <c r="H430" s="20" t="s">
        <v>996</v>
      </c>
      <c r="I430" s="20">
        <v>1</v>
      </c>
      <c r="J430" s="20" t="s">
        <v>1961</v>
      </c>
      <c r="K430" s="20" t="s">
        <v>1064</v>
      </c>
      <c r="L430" s="20" t="s">
        <v>1065</v>
      </c>
      <c r="M430" s="20" t="s">
        <v>50</v>
      </c>
      <c r="N430" s="20">
        <v>100</v>
      </c>
      <c r="O430" s="20">
        <v>100</v>
      </c>
      <c r="P430" s="20" t="s">
        <v>919</v>
      </c>
      <c r="Q430" s="19">
        <f>+VLOOKUP(K430,Responsables!$A:$C,3,TRUE)</f>
        <v>722</v>
      </c>
      <c r="R430" s="19" t="str">
        <f>+VLOOKUP(K430,Responsables!$A:$C,2,TRUE)</f>
        <v>Secretaría de Inclusión Social, Familia y Derechos Humanos</v>
      </c>
      <c r="S430" s="20" t="s">
        <v>70</v>
      </c>
      <c r="T430" s="20" t="s">
        <v>47</v>
      </c>
      <c r="U430" s="20">
        <f>+VLOOKUP(K430,Programación!$A:$F,3,FALSE)</f>
        <v>100</v>
      </c>
      <c r="V430" s="20">
        <f>+VLOOKUP(K430,Programación!$A:$F,4,FALSE)</f>
        <v>100</v>
      </c>
      <c r="W430" s="20">
        <f>+VLOOKUP(K430,Programación!$A:$F,5,FALSE)</f>
        <v>100</v>
      </c>
      <c r="X430" s="20">
        <f>+VLOOKUP(K430,Programación!$A:$F,6,FALSE)</f>
        <v>100</v>
      </c>
      <c r="Y430" s="20">
        <v>100</v>
      </c>
      <c r="Z430" s="20">
        <f>+VLOOKUP(K430,Seguimiento!$A:$C,3,FALSE)</f>
        <v>100</v>
      </c>
      <c r="AA430" s="23">
        <v>0</v>
      </c>
      <c r="AB430" s="22">
        <v>0</v>
      </c>
      <c r="AC430" s="20">
        <v>0.25</v>
      </c>
      <c r="AD430" s="20">
        <f>+VLOOKUP(K430,Seguimiento!$A:$J,5,FALSE)</f>
        <v>0.375</v>
      </c>
      <c r="AE430" s="22">
        <v>0</v>
      </c>
      <c r="AF430" s="22">
        <v>0</v>
      </c>
      <c r="AG430" s="20">
        <v>1</v>
      </c>
      <c r="AH430" s="20">
        <f>+VLOOKUP(K430,Seguimiento!$A:$J,6,FALSE)</f>
        <v>0.5</v>
      </c>
      <c r="AI430" s="23">
        <v>0</v>
      </c>
      <c r="AJ430" s="23">
        <v>0</v>
      </c>
      <c r="AK430" s="23">
        <v>0</v>
      </c>
      <c r="AL430" s="20" t="str">
        <f>+VLOOKUP(K430,Seguimiento!$A:$J,7,FALSE)</f>
        <v>En lo corrido del año se registra un total de 3.131  personas atendidas; de estas, 2.935 personas se atendieron con recursos del 2021. Así mismo 196 personas fueron atendidas  con recursos del 2020.</v>
      </c>
      <c r="AM430" s="20">
        <f t="shared" si="6"/>
        <v>0.375</v>
      </c>
      <c r="AN430" s="22">
        <v>7.7453740095613478E-4</v>
      </c>
      <c r="AO430" s="22">
        <v>0</v>
      </c>
      <c r="AP430" s="22">
        <v>0</v>
      </c>
      <c r="AQ430" s="41">
        <f>+VLOOKUP(K430,Seguimiento!$A:$J,9,FALSE)</f>
        <v>2.42043E-4</v>
      </c>
      <c r="AR430" s="40">
        <f>+VLOOKUP(K430,Seguimiento!$A:$J,10,FALSE)</f>
        <v>3</v>
      </c>
      <c r="AS430" s="20">
        <v>100</v>
      </c>
      <c r="AT430" s="40">
        <f>+VLOOKUP(K430,Seguimiento!$A:$J,4,FALSE)</f>
        <v>100</v>
      </c>
      <c r="AU430" s="22">
        <v>0</v>
      </c>
      <c r="AV430" s="22">
        <v>0</v>
      </c>
    </row>
    <row r="431" spans="1:48" x14ac:dyDescent="0.2">
      <c r="A431" s="20">
        <v>3</v>
      </c>
      <c r="B431" s="20" t="s">
        <v>637</v>
      </c>
      <c r="C431" s="20">
        <v>4</v>
      </c>
      <c r="D431" s="20" t="s">
        <v>913</v>
      </c>
      <c r="E431" s="20" t="s">
        <v>914</v>
      </c>
      <c r="F431" s="20">
        <v>5</v>
      </c>
      <c r="G431" s="20" t="s">
        <v>991</v>
      </c>
      <c r="H431" s="20" t="s">
        <v>993</v>
      </c>
      <c r="I431" s="20">
        <v>4</v>
      </c>
      <c r="J431" s="20" t="s">
        <v>1961</v>
      </c>
      <c r="K431" s="20" t="s">
        <v>1005</v>
      </c>
      <c r="L431" s="20" t="s">
        <v>1006</v>
      </c>
      <c r="M431" s="20" t="s">
        <v>50</v>
      </c>
      <c r="N431" s="20">
        <v>0</v>
      </c>
      <c r="O431" s="20">
        <v>100</v>
      </c>
      <c r="P431" s="20" t="s">
        <v>919</v>
      </c>
      <c r="Q431" s="19">
        <f>+VLOOKUP(K431,Responsables!$A:$C,3,TRUE)</f>
        <v>722</v>
      </c>
      <c r="R431" s="19" t="str">
        <f>+VLOOKUP(K431,Responsables!$A:$C,2,TRUE)</f>
        <v>Secretaría de Inclusión Social, Familia y Derechos Humanos</v>
      </c>
      <c r="S431" s="20" t="s">
        <v>51</v>
      </c>
      <c r="T431" s="20" t="s">
        <v>47</v>
      </c>
      <c r="U431" s="20">
        <f>+VLOOKUP(K431,Programación!$A:$F,3,FALSE)</f>
        <v>0</v>
      </c>
      <c r="V431" s="20">
        <f>+VLOOKUP(K431,Programación!$A:$F,4,FALSE)</f>
        <v>50</v>
      </c>
      <c r="W431" s="20">
        <f>+VLOOKUP(K431,Programación!$A:$F,5,FALSE)</f>
        <v>85</v>
      </c>
      <c r="X431" s="20">
        <f>+VLOOKUP(K431,Programación!$A:$F,6,FALSE)</f>
        <v>100</v>
      </c>
      <c r="Y431" s="20">
        <v>-1</v>
      </c>
      <c r="Z431" s="20">
        <f>+VLOOKUP(K431,Seguimiento!$A:$C,3,FALSE)</f>
        <v>15</v>
      </c>
      <c r="AA431" s="23">
        <v>0</v>
      </c>
      <c r="AB431" s="22">
        <v>0</v>
      </c>
      <c r="AC431" s="20">
        <v>-1</v>
      </c>
      <c r="AD431" s="20">
        <f>+VLOOKUP(K431,Seguimiento!$A:$J,5,FALSE)</f>
        <v>0.15</v>
      </c>
      <c r="AE431" s="22">
        <v>0</v>
      </c>
      <c r="AF431" s="22">
        <v>0</v>
      </c>
      <c r="AG431" s="20">
        <v>-1</v>
      </c>
      <c r="AH431" s="20">
        <f>+VLOOKUP(K431,Seguimiento!$A:$J,6,FALSE)</f>
        <v>0.3</v>
      </c>
      <c r="AI431" s="23">
        <v>0</v>
      </c>
      <c r="AJ431" s="23">
        <v>0</v>
      </c>
      <c r="AK431" s="23">
        <v>0</v>
      </c>
      <c r="AL431" s="20" t="str">
        <f>+VLOOKUP(K431,Seguimiento!$A:$J,7,FALSE)</f>
        <v>Se avanza en el proceso precontractual y se definen lineamientos para la aplicación de la consulta previa para la  formulación de la Política pública, de acuerdo a las disposiciones del Ministerio del Interior.</v>
      </c>
      <c r="AM431" s="20">
        <f t="shared" si="6"/>
        <v>0.15</v>
      </c>
      <c r="AN431" s="22">
        <v>4.0152877071226501E-4</v>
      </c>
      <c r="AO431" s="22">
        <v>0</v>
      </c>
      <c r="AP431" s="22">
        <v>0</v>
      </c>
      <c r="AQ431" s="41">
        <f>+VLOOKUP(K431,Seguimiento!$A:$J,9,FALSE)</f>
        <v>6.0229300000000003E-5</v>
      </c>
      <c r="AR431" s="40">
        <f>+VLOOKUP(K431,Seguimiento!$A:$J,10,FALSE)</f>
        <v>1</v>
      </c>
      <c r="AS431" s="20">
        <v>-1</v>
      </c>
      <c r="AT431" s="40">
        <f>+VLOOKUP(K431,Seguimiento!$A:$J,4,FALSE)</f>
        <v>15</v>
      </c>
      <c r="AU431" s="22">
        <v>0</v>
      </c>
      <c r="AV431" s="22">
        <v>0</v>
      </c>
    </row>
    <row r="432" spans="1:48" x14ac:dyDescent="0.2">
      <c r="A432" s="20">
        <v>3</v>
      </c>
      <c r="B432" s="20" t="s">
        <v>637</v>
      </c>
      <c r="C432" s="20">
        <v>4</v>
      </c>
      <c r="D432" s="20" t="s">
        <v>913</v>
      </c>
      <c r="E432" s="20" t="s">
        <v>914</v>
      </c>
      <c r="F432" s="20">
        <v>2</v>
      </c>
      <c r="G432" s="20" t="s">
        <v>915</v>
      </c>
      <c r="H432" s="20" t="s">
        <v>916</v>
      </c>
      <c r="I432" s="20">
        <v>14</v>
      </c>
      <c r="J432" s="20" t="s">
        <v>1961</v>
      </c>
      <c r="K432" s="20" t="s">
        <v>1046</v>
      </c>
      <c r="L432" s="20" t="s">
        <v>1047</v>
      </c>
      <c r="M432" s="20" t="s">
        <v>44</v>
      </c>
      <c r="N432" s="20">
        <v>85300</v>
      </c>
      <c r="O432" s="20">
        <v>85900</v>
      </c>
      <c r="P432" s="20" t="s">
        <v>919</v>
      </c>
      <c r="Q432" s="19">
        <f>+VLOOKUP(K432,Responsables!$A:$C,3,TRUE)</f>
        <v>722</v>
      </c>
      <c r="R432" s="19" t="str">
        <f>+VLOOKUP(K432,Responsables!$A:$C,2,TRUE)</f>
        <v>Secretaría de Inclusión Social, Familia y Derechos Humanos</v>
      </c>
      <c r="S432" s="20" t="s">
        <v>51</v>
      </c>
      <c r="T432" s="20" t="s">
        <v>47</v>
      </c>
      <c r="U432" s="20">
        <f>+VLOOKUP(K432,Programación!$A:$F,3,FALSE)</f>
        <v>50868</v>
      </c>
      <c r="V432" s="20">
        <f>+VLOOKUP(K432,Programación!$A:$F,4,FALSE)</f>
        <v>63584</v>
      </c>
      <c r="W432" s="20">
        <f>+VLOOKUP(K432,Programación!$A:$F,5,FALSE)</f>
        <v>75366</v>
      </c>
      <c r="X432" s="20">
        <f>+VLOOKUP(K432,Programación!$A:$F,6,FALSE)</f>
        <v>85900</v>
      </c>
      <c r="Y432" s="20">
        <v>54146</v>
      </c>
      <c r="Z432" s="20">
        <f>+VLOOKUP(K432,Seguimiento!$A:$C,3,FALSE)</f>
        <v>64556</v>
      </c>
      <c r="AA432" s="23">
        <v>0</v>
      </c>
      <c r="AB432" s="22">
        <v>0</v>
      </c>
      <c r="AC432" s="20">
        <v>0.63033760186263099</v>
      </c>
      <c r="AD432" s="20">
        <f>+VLOOKUP(K432,Seguimiento!$A:$J,5,FALSE)</f>
        <v>0.75152502899999996</v>
      </c>
      <c r="AE432" s="22">
        <v>0</v>
      </c>
      <c r="AF432" s="22">
        <v>0</v>
      </c>
      <c r="AG432" s="20">
        <v>1.0644412990485199</v>
      </c>
      <c r="AH432" s="20">
        <f>+VLOOKUP(K432,Seguimiento!$A:$J,6,FALSE)</f>
        <v>1.015286865</v>
      </c>
      <c r="AI432" s="23">
        <v>0</v>
      </c>
      <c r="AJ432" s="23">
        <v>0</v>
      </c>
      <c r="AK432" s="23">
        <v>0</v>
      </c>
      <c r="AL432" s="20" t="str">
        <f>+VLOOKUP(K432,Seguimiento!$A:$J,7,FALSE)</f>
        <v>Se reporta el número de personas beneficiadas (sin duplicados), para un total de 64.556 correspondientes a los servicios de promoción del envejecimiento digno. 4.000 de Asambleas gerontológicas, 45.252 del Servcio de Atenciones en Amautta, 2.251 de Centros Vida Gerontológicos y 13.053  de Servicio Exequial. Durante a vigencia 2020, se sobrepasa la meta debido a la rotación en los servicios, por motivos como fallecimiento y la alta demanda de postulaciones para el programa de Colombia Mayor, en el marco de la declaratoria de emergencia por Covid- 19. Lo cual implicó un aumento en el servicio exequial y atenciones en AMAUTTA.</v>
      </c>
      <c r="AM432" s="20">
        <f t="shared" si="6"/>
        <v>0.75152502899999996</v>
      </c>
      <c r="AN432" s="22">
        <v>1.0847142640315781E-3</v>
      </c>
      <c r="AO432" s="22">
        <v>0</v>
      </c>
      <c r="AP432" s="22">
        <v>0</v>
      </c>
      <c r="AQ432" s="41">
        <f>+VLOOKUP(K432,Seguimiento!$A:$J,9,FALSE)</f>
        <v>7.2855200000000004E-4</v>
      </c>
      <c r="AR432" s="40">
        <f>+VLOOKUP(K432,Seguimiento!$A:$J,10,FALSE)</f>
        <v>3</v>
      </c>
      <c r="AS432" s="20">
        <v>54146</v>
      </c>
      <c r="AT432" s="40">
        <f>+VLOOKUP(K432,Seguimiento!$A:$J,4,FALSE)</f>
        <v>64556</v>
      </c>
      <c r="AU432" s="22">
        <v>0</v>
      </c>
      <c r="AV432" s="22">
        <v>0</v>
      </c>
    </row>
    <row r="433" spans="1:48" x14ac:dyDescent="0.2">
      <c r="A433" s="20">
        <v>3</v>
      </c>
      <c r="B433" s="20" t="s">
        <v>637</v>
      </c>
      <c r="C433" s="20">
        <v>4</v>
      </c>
      <c r="D433" s="20" t="s">
        <v>913</v>
      </c>
      <c r="E433" s="20" t="s">
        <v>914</v>
      </c>
      <c r="F433" s="20">
        <v>2</v>
      </c>
      <c r="G433" s="20" t="s">
        <v>915</v>
      </c>
      <c r="H433" s="20" t="s">
        <v>916</v>
      </c>
      <c r="I433" s="20">
        <v>6</v>
      </c>
      <c r="J433" s="20" t="s">
        <v>1961</v>
      </c>
      <c r="K433" s="20" t="s">
        <v>917</v>
      </c>
      <c r="L433" s="20" t="s">
        <v>918</v>
      </c>
      <c r="M433" s="20" t="s">
        <v>44</v>
      </c>
      <c r="N433" s="20">
        <v>13313</v>
      </c>
      <c r="O433" s="20">
        <v>13313</v>
      </c>
      <c r="P433" s="20" t="s">
        <v>919</v>
      </c>
      <c r="Q433" s="19">
        <f>+VLOOKUP(K433,Responsables!$A:$C,3,TRUE)</f>
        <v>722</v>
      </c>
      <c r="R433" s="19" t="str">
        <f>+VLOOKUP(K433,Responsables!$A:$C,2,TRUE)</f>
        <v>Secretaría de Inclusión Social, Familia y Derechos Humanos</v>
      </c>
      <c r="S433" s="20" t="s">
        <v>46</v>
      </c>
      <c r="T433" s="20" t="s">
        <v>47</v>
      </c>
      <c r="U433" s="20">
        <f>+VLOOKUP(K433,Programación!$A:$F,3,FALSE)</f>
        <v>2521</v>
      </c>
      <c r="V433" s="20">
        <f>+VLOOKUP(K433,Programación!$A:$F,4,FALSE)</f>
        <v>3597</v>
      </c>
      <c r="W433" s="20">
        <f>+VLOOKUP(K433,Programación!$A:$F,5,FALSE)</f>
        <v>3598</v>
      </c>
      <c r="X433" s="20">
        <f>+VLOOKUP(K433,Programación!$A:$F,6,FALSE)</f>
        <v>3597</v>
      </c>
      <c r="Y433" s="20">
        <v>2953</v>
      </c>
      <c r="Z433" s="20">
        <f>+VLOOKUP(K433,Seguimiento!$A:$C,3,FALSE)</f>
        <v>357</v>
      </c>
      <c r="AA433" s="23">
        <v>0</v>
      </c>
      <c r="AB433" s="22">
        <v>0</v>
      </c>
      <c r="AC433" s="20">
        <v>0.221813265229475</v>
      </c>
      <c r="AD433" s="20">
        <f>+VLOOKUP(K433,Seguimiento!$A:$J,5,FALSE)</f>
        <v>0.24862915899999999</v>
      </c>
      <c r="AE433" s="22">
        <v>0</v>
      </c>
      <c r="AF433" s="22">
        <v>0</v>
      </c>
      <c r="AG433" s="20">
        <v>1.1713605712019</v>
      </c>
      <c r="AH433" s="20">
        <f>+VLOOKUP(K433,Seguimiento!$A:$J,6,FALSE)</f>
        <v>9.9249374000000001E-2</v>
      </c>
      <c r="AI433" s="23">
        <v>0</v>
      </c>
      <c r="AJ433" s="23">
        <v>0</v>
      </c>
      <c r="AK433" s="23">
        <v>0</v>
      </c>
      <c r="AL433" s="20" t="str">
        <f>+VLOOKUP(K433,Seguimiento!$A:$J,7,FALSE)</f>
        <v>Se llevó a cabo  la jornada de postulación a los proyectos de Discapacidad 2021, iniciando el 15 de febrero con el proceso de inscripción virtual, con acompañamiento telefónico y presencial en casos particulares,  circulación de instructivos y piezas comunicacionales con lenguaje accesible y finalizó el 12 de marzo. Se adicionaron recursos de la vigencia 2021 con los cuales se han atendido 357 personas a través del servicio de orientación y seguimiento. Se avanza en la ejecución de actividades de planeación para el desarrollo de las etapas precontracuales de los proyectos 2021.</v>
      </c>
      <c r="AM433" s="20">
        <f t="shared" si="6"/>
        <v>0.24862915899999999</v>
      </c>
      <c r="AN433" s="22">
        <v>4.5924236508910067E-4</v>
      </c>
      <c r="AO433" s="22">
        <v>0</v>
      </c>
      <c r="AP433" s="22">
        <v>0</v>
      </c>
      <c r="AQ433" s="41">
        <f>+VLOOKUP(K433,Seguimiento!$A:$J,9,FALSE)</f>
        <v>1.01866E-4</v>
      </c>
      <c r="AR433" s="40">
        <f>+VLOOKUP(K433,Seguimiento!$A:$J,10,FALSE)</f>
        <v>2</v>
      </c>
      <c r="AS433" s="20">
        <v>2953</v>
      </c>
      <c r="AT433" s="40">
        <f>+VLOOKUP(K433,Seguimiento!$A:$J,4,FALSE)</f>
        <v>3310</v>
      </c>
      <c r="AU433" s="22">
        <v>0</v>
      </c>
      <c r="AV433" s="22">
        <v>0</v>
      </c>
    </row>
    <row r="434" spans="1:48" x14ac:dyDescent="0.2">
      <c r="A434" s="20">
        <v>3</v>
      </c>
      <c r="B434" s="20" t="s">
        <v>637</v>
      </c>
      <c r="C434" s="20">
        <v>4</v>
      </c>
      <c r="D434" s="20" t="s">
        <v>913</v>
      </c>
      <c r="E434" s="20" t="s">
        <v>914</v>
      </c>
      <c r="F434" s="20">
        <v>5</v>
      </c>
      <c r="G434" s="20" t="s">
        <v>991</v>
      </c>
      <c r="H434" s="20" t="s">
        <v>993</v>
      </c>
      <c r="I434" s="20">
        <v>13</v>
      </c>
      <c r="J434" s="20" t="s">
        <v>1961</v>
      </c>
      <c r="K434" s="20" t="s">
        <v>1019</v>
      </c>
      <c r="L434" s="20" t="s">
        <v>1020</v>
      </c>
      <c r="M434" s="20" t="s">
        <v>44</v>
      </c>
      <c r="N434" s="20">
        <v>-2</v>
      </c>
      <c r="O434" s="20">
        <v>3000</v>
      </c>
      <c r="P434" s="20" t="s">
        <v>919</v>
      </c>
      <c r="Q434" s="19">
        <f>+VLOOKUP(K434,Responsables!$A:$C,3,TRUE)</f>
        <v>722</v>
      </c>
      <c r="R434" s="19" t="str">
        <f>+VLOOKUP(K434,Responsables!$A:$C,2,TRUE)</f>
        <v>Secretaría de Inclusión Social, Familia y Derechos Humanos</v>
      </c>
      <c r="S434" s="20" t="s">
        <v>46</v>
      </c>
      <c r="T434" s="20" t="s">
        <v>47</v>
      </c>
      <c r="U434" s="20">
        <f>+VLOOKUP(K434,Programación!$A:$F,3,FALSE)</f>
        <v>350</v>
      </c>
      <c r="V434" s="20">
        <f>+VLOOKUP(K434,Programación!$A:$F,4,FALSE)</f>
        <v>883</v>
      </c>
      <c r="W434" s="20">
        <f>+VLOOKUP(K434,Programación!$A:$F,5,FALSE)</f>
        <v>884</v>
      </c>
      <c r="X434" s="20">
        <f>+VLOOKUP(K434,Programación!$A:$F,6,FALSE)</f>
        <v>883</v>
      </c>
      <c r="Y434" s="20">
        <v>529</v>
      </c>
      <c r="Z434" s="20">
        <f>+VLOOKUP(K434,Seguimiento!$A:$C,3,FALSE)</f>
        <v>0</v>
      </c>
      <c r="AA434" s="23">
        <v>0</v>
      </c>
      <c r="AB434" s="22">
        <v>0</v>
      </c>
      <c r="AC434" s="20">
        <v>0.17633333333333301</v>
      </c>
      <c r="AD434" s="20">
        <f>+VLOOKUP(K434,Seguimiento!$A:$J,5,FALSE)</f>
        <v>0.17633333300000001</v>
      </c>
      <c r="AE434" s="22">
        <v>0</v>
      </c>
      <c r="AF434" s="22">
        <v>0</v>
      </c>
      <c r="AG434" s="20">
        <v>1.51142857142857</v>
      </c>
      <c r="AH434" s="20">
        <f>+VLOOKUP(K434,Seguimiento!$A:$J,6,FALSE)</f>
        <v>0</v>
      </c>
      <c r="AI434" s="23">
        <v>0</v>
      </c>
      <c r="AJ434" s="23">
        <v>0</v>
      </c>
      <c r="AK434" s="23">
        <v>0</v>
      </c>
      <c r="AL434" s="20" t="str">
        <f>+VLOOKUP(K434,Seguimiento!$A:$J,7,FALSE)</f>
        <v>Se proyecta el inicio de participación de personas en espacios de política pública con recursos de la vigencia 2021 para el mes de julio. Se avanza en la ejecución de actividades de planeación para el desarrollo de la etapa precontracual del proyecto, vigencia 2021.</v>
      </c>
      <c r="AM434" s="20">
        <f t="shared" si="6"/>
        <v>0.17633333300000001</v>
      </c>
      <c r="AN434" s="22">
        <v>4.22564530888437E-4</v>
      </c>
      <c r="AO434" s="22">
        <v>0</v>
      </c>
      <c r="AP434" s="22">
        <v>0</v>
      </c>
      <c r="AQ434" s="41">
        <f>+VLOOKUP(K434,Seguimiento!$A:$J,9,FALSE)</f>
        <v>7.4512199999999994E-5</v>
      </c>
      <c r="AR434" s="40">
        <f>+VLOOKUP(K434,Seguimiento!$A:$J,10,FALSE)</f>
        <v>1</v>
      </c>
      <c r="AS434" s="20">
        <v>529</v>
      </c>
      <c r="AT434" s="40">
        <f>+VLOOKUP(K434,Seguimiento!$A:$J,4,FALSE)</f>
        <v>529</v>
      </c>
      <c r="AU434" s="22">
        <v>0</v>
      </c>
      <c r="AV434" s="22">
        <v>0</v>
      </c>
    </row>
    <row r="435" spans="1:48" x14ac:dyDescent="0.2">
      <c r="A435" s="20">
        <v>3</v>
      </c>
      <c r="B435" s="20" t="s">
        <v>637</v>
      </c>
      <c r="C435" s="20">
        <v>4</v>
      </c>
      <c r="D435" s="20" t="s">
        <v>913</v>
      </c>
      <c r="E435" s="20" t="s">
        <v>914</v>
      </c>
      <c r="F435" s="20">
        <v>5</v>
      </c>
      <c r="G435" s="20" t="s">
        <v>991</v>
      </c>
      <c r="H435" s="20" t="s">
        <v>993</v>
      </c>
      <c r="I435" s="20">
        <v>5</v>
      </c>
      <c r="J435" s="20" t="s">
        <v>1961</v>
      </c>
      <c r="K435" s="20" t="s">
        <v>1007</v>
      </c>
      <c r="L435" s="20" t="s">
        <v>1008</v>
      </c>
      <c r="M435" s="20" t="s">
        <v>50</v>
      </c>
      <c r="N435" s="20">
        <v>0</v>
      </c>
      <c r="O435" s="20">
        <v>100</v>
      </c>
      <c r="P435" s="20" t="s">
        <v>919</v>
      </c>
      <c r="Q435" s="19">
        <f>+VLOOKUP(K435,Responsables!$A:$C,3,TRUE)</f>
        <v>722</v>
      </c>
      <c r="R435" s="19" t="str">
        <f>+VLOOKUP(K435,Responsables!$A:$C,2,TRUE)</f>
        <v>Secretaría de Inclusión Social, Familia y Derechos Humanos</v>
      </c>
      <c r="S435" s="20" t="s">
        <v>51</v>
      </c>
      <c r="T435" s="20" t="s">
        <v>47</v>
      </c>
      <c r="U435" s="20">
        <f>+VLOOKUP(K435,Programación!$A:$F,3,FALSE)</f>
        <v>0</v>
      </c>
      <c r="V435" s="20">
        <f>+VLOOKUP(K435,Programación!$A:$F,4,FALSE)</f>
        <v>40</v>
      </c>
      <c r="W435" s="20">
        <f>+VLOOKUP(K435,Programación!$A:$F,5,FALSE)</f>
        <v>75</v>
      </c>
      <c r="X435" s="20">
        <f>+VLOOKUP(K435,Programación!$A:$F,6,FALSE)</f>
        <v>100</v>
      </c>
      <c r="Y435" s="20">
        <v>-1</v>
      </c>
      <c r="Z435" s="20">
        <f>+VLOOKUP(K435,Seguimiento!$A:$C,3,FALSE)</f>
        <v>0</v>
      </c>
      <c r="AA435" s="23">
        <v>0</v>
      </c>
      <c r="AB435" s="22">
        <v>0</v>
      </c>
      <c r="AC435" s="20">
        <v>-1</v>
      </c>
      <c r="AD435" s="20">
        <f>+VLOOKUP(K435,Seguimiento!$A:$J,5,FALSE)</f>
        <v>0</v>
      </c>
      <c r="AE435" s="22">
        <v>0</v>
      </c>
      <c r="AF435" s="22">
        <v>0</v>
      </c>
      <c r="AG435" s="20">
        <v>-1</v>
      </c>
      <c r="AH435" s="20">
        <f>+VLOOKUP(K435,Seguimiento!$A:$J,6,FALSE)</f>
        <v>0</v>
      </c>
      <c r="AI435" s="23">
        <v>0</v>
      </c>
      <c r="AJ435" s="23">
        <v>0</v>
      </c>
      <c r="AK435" s="23">
        <v>0</v>
      </c>
      <c r="AL435" s="20" t="str">
        <f>+VLOOKUP(K435,Seguimiento!$A:$J,7,FALSE)</f>
        <v>Se avanza en la planificación de la etapa precontractual y se definen lineamientos para la aplicación de la consulta previa para la formulación de la Política pública de acuerdo a las disposiciones del Ministerio del Interior.</v>
      </c>
      <c r="AM435" s="20">
        <f t="shared" si="6"/>
        <v>0</v>
      </c>
      <c r="AN435" s="22">
        <v>4.0152877071226501E-4</v>
      </c>
      <c r="AO435" s="22">
        <v>0</v>
      </c>
      <c r="AP435" s="22">
        <v>0</v>
      </c>
      <c r="AQ435" s="41">
        <f>+VLOOKUP(K435,Seguimiento!$A:$J,9,FALSE)</f>
        <v>0</v>
      </c>
      <c r="AR435" s="40">
        <f>+VLOOKUP(K435,Seguimiento!$A:$J,10,FALSE)</f>
        <v>1</v>
      </c>
      <c r="AS435" s="20">
        <v>-1</v>
      </c>
      <c r="AT435" s="40">
        <f>+VLOOKUP(K435,Seguimiento!$A:$J,4,FALSE)</f>
        <v>0</v>
      </c>
      <c r="AU435" s="22">
        <v>0</v>
      </c>
      <c r="AV435" s="22">
        <v>0</v>
      </c>
    </row>
    <row r="436" spans="1:48" x14ac:dyDescent="0.2">
      <c r="A436" s="20">
        <v>3</v>
      </c>
      <c r="B436" s="20" t="s">
        <v>637</v>
      </c>
      <c r="C436" s="20">
        <v>4</v>
      </c>
      <c r="D436" s="20" t="s">
        <v>913</v>
      </c>
      <c r="E436" s="20" t="s">
        <v>914</v>
      </c>
      <c r="F436" s="20">
        <v>2</v>
      </c>
      <c r="G436" s="20" t="s">
        <v>915</v>
      </c>
      <c r="H436" s="20" t="s">
        <v>916</v>
      </c>
      <c r="I436" s="20">
        <v>3</v>
      </c>
      <c r="J436" s="20" t="s">
        <v>1961</v>
      </c>
      <c r="K436" s="20" t="s">
        <v>942</v>
      </c>
      <c r="L436" s="20" t="s">
        <v>943</v>
      </c>
      <c r="M436" s="20" t="s">
        <v>50</v>
      </c>
      <c r="N436" s="20">
        <v>-2</v>
      </c>
      <c r="O436" s="20">
        <v>100</v>
      </c>
      <c r="P436" s="20" t="s">
        <v>919</v>
      </c>
      <c r="Q436" s="19">
        <f>+VLOOKUP(K436,Responsables!$A:$C,3,TRUE)</f>
        <v>722</v>
      </c>
      <c r="R436" s="19" t="str">
        <f>+VLOOKUP(K436,Responsables!$A:$C,2,TRUE)</f>
        <v>Secretaría de Inclusión Social, Familia y Derechos Humanos</v>
      </c>
      <c r="S436" s="20" t="s">
        <v>70</v>
      </c>
      <c r="T436" s="20" t="s">
        <v>47</v>
      </c>
      <c r="U436" s="20">
        <f>+VLOOKUP(K436,Programación!$A:$F,3,FALSE)</f>
        <v>100</v>
      </c>
      <c r="V436" s="20">
        <f>+VLOOKUP(K436,Programación!$A:$F,4,FALSE)</f>
        <v>100</v>
      </c>
      <c r="W436" s="20">
        <f>+VLOOKUP(K436,Programación!$A:$F,5,FALSE)</f>
        <v>100</v>
      </c>
      <c r="X436" s="20">
        <f>+VLOOKUP(K436,Programación!$A:$F,6,FALSE)</f>
        <v>100</v>
      </c>
      <c r="Y436" s="20">
        <v>100</v>
      </c>
      <c r="Z436" s="20">
        <f>+VLOOKUP(K436,Seguimiento!$A:$C,3,FALSE)</f>
        <v>100</v>
      </c>
      <c r="AA436" s="23">
        <v>0</v>
      </c>
      <c r="AB436" s="22">
        <v>0</v>
      </c>
      <c r="AC436" s="20">
        <v>0.25</v>
      </c>
      <c r="AD436" s="20">
        <f>+VLOOKUP(K436,Seguimiento!$A:$J,5,FALSE)</f>
        <v>0.375</v>
      </c>
      <c r="AE436" s="22">
        <v>0</v>
      </c>
      <c r="AF436" s="22">
        <v>0</v>
      </c>
      <c r="AG436" s="20">
        <v>1</v>
      </c>
      <c r="AH436" s="20">
        <f>+VLOOKUP(K436,Seguimiento!$A:$J,6,FALSE)</f>
        <v>0.5</v>
      </c>
      <c r="AI436" s="23">
        <v>0</v>
      </c>
      <c r="AJ436" s="23">
        <v>0</v>
      </c>
      <c r="AK436" s="23">
        <v>0</v>
      </c>
      <c r="AL436" s="20" t="str">
        <f>+VLOOKUP(K436,Seguimiento!$A:$J,7,FALSE)</f>
        <v>A través de instituciones de protección y procesos de prevención y atención se  brindó atención psicosocial, acompañamiento familiar y se realizaron las gestiones para la activación de rutas de atención para el restablecimiento de derechos por parte de la autoridad competente frente a casos de riesgo y uso, utilización y vinculación de NNA. El 100% corresponde a 203 NNA atendidos.</v>
      </c>
      <c r="AM436" s="20">
        <f t="shared" si="6"/>
        <v>0.375</v>
      </c>
      <c r="AN436" s="22">
        <v>5.6311134128408599E-4</v>
      </c>
      <c r="AO436" s="22">
        <v>0</v>
      </c>
      <c r="AP436" s="22">
        <v>0</v>
      </c>
      <c r="AQ436" s="41">
        <f>+VLOOKUP(K436,Seguimiento!$A:$J,9,FALSE)</f>
        <v>1.7597199999999999E-4</v>
      </c>
      <c r="AR436" s="40">
        <f>+VLOOKUP(K436,Seguimiento!$A:$J,10,FALSE)</f>
        <v>3</v>
      </c>
      <c r="AS436" s="20">
        <v>100</v>
      </c>
      <c r="AT436" s="40">
        <f>+VLOOKUP(K436,Seguimiento!$A:$J,4,FALSE)</f>
        <v>100</v>
      </c>
      <c r="AU436" s="22">
        <v>0</v>
      </c>
      <c r="AV436" s="22">
        <v>0</v>
      </c>
    </row>
    <row r="437" spans="1:48" x14ac:dyDescent="0.2">
      <c r="A437" s="20">
        <v>3</v>
      </c>
      <c r="B437" s="20" t="s">
        <v>637</v>
      </c>
      <c r="C437" s="20">
        <v>4</v>
      </c>
      <c r="D437" s="20" t="s">
        <v>913</v>
      </c>
      <c r="E437" s="20" t="s">
        <v>914</v>
      </c>
      <c r="F437" s="20">
        <v>4</v>
      </c>
      <c r="G437" s="20" t="s">
        <v>966</v>
      </c>
      <c r="H437" s="20" t="s">
        <v>996</v>
      </c>
      <c r="I437" s="20">
        <v>5</v>
      </c>
      <c r="J437" s="20" t="s">
        <v>1961</v>
      </c>
      <c r="K437" s="20" t="s">
        <v>997</v>
      </c>
      <c r="L437" s="20" t="s">
        <v>998</v>
      </c>
      <c r="M437" s="20" t="s">
        <v>50</v>
      </c>
      <c r="N437" s="20">
        <v>0</v>
      </c>
      <c r="O437" s="20">
        <v>100</v>
      </c>
      <c r="P437" s="20" t="s">
        <v>919</v>
      </c>
      <c r="Q437" s="19">
        <f>+VLOOKUP(K437,Responsables!$A:$C,3,TRUE)</f>
        <v>722</v>
      </c>
      <c r="R437" s="19" t="str">
        <f>+VLOOKUP(K437,Responsables!$A:$C,2,TRUE)</f>
        <v>Secretaría de Inclusión Social, Familia y Derechos Humanos</v>
      </c>
      <c r="S437" s="20" t="s">
        <v>70</v>
      </c>
      <c r="T437" s="20" t="s">
        <v>47</v>
      </c>
      <c r="U437" s="20">
        <f>+VLOOKUP(K437,Programación!$A:$F,3,FALSE)</f>
        <v>100</v>
      </c>
      <c r="V437" s="20">
        <f>+VLOOKUP(K437,Programación!$A:$F,4,FALSE)</f>
        <v>100</v>
      </c>
      <c r="W437" s="20">
        <f>+VLOOKUP(K437,Programación!$A:$F,5,FALSE)</f>
        <v>100</v>
      </c>
      <c r="X437" s="20">
        <f>+VLOOKUP(K437,Programación!$A:$F,6,FALSE)</f>
        <v>100</v>
      </c>
      <c r="Y437" s="20">
        <v>100</v>
      </c>
      <c r="Z437" s="20">
        <f>+VLOOKUP(K437,Seguimiento!$A:$C,3,FALSE)</f>
        <v>66.7</v>
      </c>
      <c r="AA437" s="23">
        <v>0</v>
      </c>
      <c r="AB437" s="22">
        <v>0</v>
      </c>
      <c r="AC437" s="20">
        <v>0.25</v>
      </c>
      <c r="AD437" s="20">
        <f>+VLOOKUP(K437,Seguimiento!$A:$J,5,FALSE)</f>
        <v>0.33337499999999998</v>
      </c>
      <c r="AE437" s="22">
        <v>0</v>
      </c>
      <c r="AF437" s="22">
        <v>0</v>
      </c>
      <c r="AG437" s="20">
        <v>1</v>
      </c>
      <c r="AH437" s="20">
        <f>+VLOOKUP(K437,Seguimiento!$A:$J,6,FALSE)</f>
        <v>0.33350000000000002</v>
      </c>
      <c r="AI437" s="23">
        <v>0</v>
      </c>
      <c r="AJ437" s="23">
        <v>0</v>
      </c>
      <c r="AK437" s="23">
        <v>0</v>
      </c>
      <c r="AL437" s="20" t="str">
        <f>+VLOOKUP(K437,Seguimiento!$A:$J,7,FALSE)</f>
        <v>El rastreo de las familias de diferentes grupos poblacionales identificadas como población vulnerable que no se encuentran registradas en SISBEN, avanza en todas las comunas de la ciudad de Medellín, además, se hace la derivación para el acercamiento de oportunidades de acuerdo a las necesidades de las familias.</v>
      </c>
      <c r="AM437" s="20">
        <f t="shared" si="6"/>
        <v>0.33337499999999998</v>
      </c>
      <c r="AN437" s="22">
        <v>4.0152877071226501E-4</v>
      </c>
      <c r="AO437" s="22">
        <v>0</v>
      </c>
      <c r="AP437" s="22">
        <v>0</v>
      </c>
      <c r="AQ437" s="41">
        <f>+VLOOKUP(K437,Seguimiento!$A:$J,9,FALSE)</f>
        <v>1.00382E-4</v>
      </c>
      <c r="AR437" s="40">
        <f>+VLOOKUP(K437,Seguimiento!$A:$J,10,FALSE)</f>
        <v>2</v>
      </c>
      <c r="AS437" s="20">
        <v>100</v>
      </c>
      <c r="AT437" s="40">
        <f>+VLOOKUP(K437,Seguimiento!$A:$J,4,FALSE)</f>
        <v>66.7</v>
      </c>
      <c r="AU437" s="22">
        <v>0</v>
      </c>
      <c r="AV437" s="22">
        <v>0</v>
      </c>
    </row>
    <row r="438" spans="1:48" x14ac:dyDescent="0.2">
      <c r="A438" s="20">
        <v>3</v>
      </c>
      <c r="B438" s="20" t="s">
        <v>637</v>
      </c>
      <c r="C438" s="20">
        <v>4</v>
      </c>
      <c r="D438" s="20" t="s">
        <v>913</v>
      </c>
      <c r="E438" s="20" t="s">
        <v>914</v>
      </c>
      <c r="F438" s="20">
        <v>5</v>
      </c>
      <c r="G438" s="20" t="s">
        <v>991</v>
      </c>
      <c r="H438" s="20" t="s">
        <v>993</v>
      </c>
      <c r="I438" s="20">
        <v>3</v>
      </c>
      <c r="J438" s="20" t="s">
        <v>1961</v>
      </c>
      <c r="K438" s="20" t="s">
        <v>1003</v>
      </c>
      <c r="L438" s="20" t="s">
        <v>1004</v>
      </c>
      <c r="M438" s="20" t="s">
        <v>50</v>
      </c>
      <c r="N438" s="20">
        <v>0</v>
      </c>
      <c r="O438" s="20">
        <v>100</v>
      </c>
      <c r="P438" s="20" t="s">
        <v>919</v>
      </c>
      <c r="Q438" s="19">
        <f>+VLOOKUP(K438,Responsables!$A:$C,3,TRUE)</f>
        <v>722</v>
      </c>
      <c r="R438" s="19" t="str">
        <f>+VLOOKUP(K438,Responsables!$A:$C,2,TRUE)</f>
        <v>Secretaría de Inclusión Social, Familia y Derechos Humanos</v>
      </c>
      <c r="S438" s="20" t="s">
        <v>70</v>
      </c>
      <c r="T438" s="20" t="s">
        <v>47</v>
      </c>
      <c r="U438" s="20">
        <f>+VLOOKUP(K438,Programación!$A:$F,3,FALSE)</f>
        <v>100</v>
      </c>
      <c r="V438" s="20">
        <f>+VLOOKUP(K438,Programación!$A:$F,4,FALSE)</f>
        <v>100</v>
      </c>
      <c r="W438" s="20">
        <f>+VLOOKUP(K438,Programación!$A:$F,5,FALSE)</f>
        <v>100</v>
      </c>
      <c r="X438" s="20">
        <f>+VLOOKUP(K438,Programación!$A:$F,6,FALSE)</f>
        <v>100</v>
      </c>
      <c r="Y438" s="20">
        <v>100</v>
      </c>
      <c r="Z438" s="20">
        <f>+VLOOKUP(K438,Seguimiento!$A:$C,3,FALSE)</f>
        <v>49</v>
      </c>
      <c r="AA438" s="23">
        <v>0</v>
      </c>
      <c r="AB438" s="22">
        <v>0</v>
      </c>
      <c r="AC438" s="20">
        <v>0.25</v>
      </c>
      <c r="AD438" s="20">
        <f>+VLOOKUP(K438,Seguimiento!$A:$J,5,FALSE)</f>
        <v>0.31125000000000003</v>
      </c>
      <c r="AE438" s="22">
        <v>0</v>
      </c>
      <c r="AF438" s="22">
        <v>0</v>
      </c>
      <c r="AG438" s="20">
        <v>1</v>
      </c>
      <c r="AH438" s="20">
        <f>+VLOOKUP(K438,Seguimiento!$A:$J,6,FALSE)</f>
        <v>0.245</v>
      </c>
      <c r="AI438" s="23">
        <v>0</v>
      </c>
      <c r="AJ438" s="23">
        <v>0</v>
      </c>
      <c r="AK438" s="23">
        <v>0</v>
      </c>
      <c r="AL438" s="20" t="str">
        <f>+VLOOKUP(K438,Seguimiento!$A:$J,7,FALSE)</f>
        <v>Durante el año,  se ha avanzado de manera significativa en la incidencia política de NNA en espacios estratégicos como el COMPSE, Comité Suprasectorial de Política Pública de Infancia y Adolescencia y CIETI, a través de sus apuestas, visibilización de los retos de ciudad y propuestas para la solución de estos. Se continúa con el agenciamiento de la Política Pública para su implementación.</v>
      </c>
      <c r="AM438" s="20">
        <f t="shared" si="6"/>
        <v>0.31125000000000003</v>
      </c>
      <c r="AN438" s="22">
        <v>4.3389264202793349E-4</v>
      </c>
      <c r="AO438" s="22">
        <v>0</v>
      </c>
      <c r="AP438" s="22">
        <v>0</v>
      </c>
      <c r="AQ438" s="41">
        <f>+VLOOKUP(K438,Seguimiento!$A:$J,9,FALSE)</f>
        <v>1.1471E-4</v>
      </c>
      <c r="AR438" s="40">
        <f>+VLOOKUP(K438,Seguimiento!$A:$J,10,FALSE)</f>
        <v>2</v>
      </c>
      <c r="AS438" s="20">
        <v>100</v>
      </c>
      <c r="AT438" s="40">
        <f>+VLOOKUP(K438,Seguimiento!$A:$J,4,FALSE)</f>
        <v>49</v>
      </c>
      <c r="AU438" s="22">
        <v>0</v>
      </c>
      <c r="AV438" s="22">
        <v>0</v>
      </c>
    </row>
    <row r="439" spans="1:48" x14ac:dyDescent="0.2">
      <c r="A439" s="20">
        <v>3</v>
      </c>
      <c r="B439" s="20" t="s">
        <v>637</v>
      </c>
      <c r="C439" s="20">
        <v>4</v>
      </c>
      <c r="D439" s="20" t="s">
        <v>913</v>
      </c>
      <c r="E439" s="20" t="s">
        <v>914</v>
      </c>
      <c r="F439" s="20">
        <v>2</v>
      </c>
      <c r="G439" s="20" t="s">
        <v>915</v>
      </c>
      <c r="H439" s="20" t="s">
        <v>916</v>
      </c>
      <c r="I439" s="20">
        <v>17</v>
      </c>
      <c r="J439" s="20" t="s">
        <v>1961</v>
      </c>
      <c r="K439" s="20" t="s">
        <v>1036</v>
      </c>
      <c r="L439" s="20" t="s">
        <v>1037</v>
      </c>
      <c r="M439" s="20" t="s">
        <v>50</v>
      </c>
      <c r="N439" s="20">
        <v>0</v>
      </c>
      <c r="O439" s="20">
        <v>33</v>
      </c>
      <c r="P439" s="20" t="s">
        <v>919</v>
      </c>
      <c r="Q439" s="19">
        <f>+VLOOKUP(K439,Responsables!$A:$C,3,TRUE)</f>
        <v>722</v>
      </c>
      <c r="R439" s="19" t="str">
        <f>+VLOOKUP(K439,Responsables!$A:$C,2,TRUE)</f>
        <v>Secretaría de Inclusión Social, Familia y Derechos Humanos</v>
      </c>
      <c r="S439" s="20" t="s">
        <v>51</v>
      </c>
      <c r="T439" s="20" t="s">
        <v>47</v>
      </c>
      <c r="U439" s="20">
        <f>+VLOOKUP(K439,Programación!$A:$F,3,FALSE)</f>
        <v>5</v>
      </c>
      <c r="V439" s="20">
        <f>+VLOOKUP(K439,Programación!$A:$F,4,FALSE)</f>
        <v>15</v>
      </c>
      <c r="W439" s="20">
        <f>+VLOOKUP(K439,Programación!$A:$F,5,FALSE)</f>
        <v>26</v>
      </c>
      <c r="X439" s="20">
        <f>+VLOOKUP(K439,Programación!$A:$F,6,FALSE)</f>
        <v>33</v>
      </c>
      <c r="Y439" s="20">
        <v>5</v>
      </c>
      <c r="Z439" s="20">
        <f>+VLOOKUP(K439,Seguimiento!$A:$C,3,FALSE)</f>
        <v>8.9</v>
      </c>
      <c r="AA439" s="23">
        <v>0</v>
      </c>
      <c r="AB439" s="22">
        <v>0</v>
      </c>
      <c r="AC439" s="20">
        <v>0.15151515151515199</v>
      </c>
      <c r="AD439" s="20">
        <f>+VLOOKUP(K439,Seguimiento!$A:$J,5,FALSE)</f>
        <v>0.26969696999999998</v>
      </c>
      <c r="AE439" s="22">
        <v>0</v>
      </c>
      <c r="AF439" s="22">
        <v>0</v>
      </c>
      <c r="AG439" s="20">
        <v>1</v>
      </c>
      <c r="AH439" s="20">
        <f>+VLOOKUP(K439,Seguimiento!$A:$J,6,FALSE)</f>
        <v>0.59333333300000002</v>
      </c>
      <c r="AI439" s="23">
        <v>0</v>
      </c>
      <c r="AJ439" s="23">
        <v>0</v>
      </c>
      <c r="AK439" s="23">
        <v>0</v>
      </c>
      <c r="AL439" s="20" t="str">
        <f>+VLOOKUP(K439,Seguimiento!$A:$J,7,FALSE)</f>
        <v>Durante el primer semestre del año se avanza en la implememtación de estrategias de transversalización del enfoque étnico diferencial y etnoeducación  y se continúa con el proceso de acompañamiento psicosocial, activación de rutas y acercamiento a la oferta institucional. Se avanza en la etapa precontractual para dar inicio a la operación con recursos 2021.</v>
      </c>
      <c r="AM439" s="20">
        <f t="shared" si="6"/>
        <v>0.26969696999999998</v>
      </c>
      <c r="AN439" s="22">
        <v>4.9803959388163813E-4</v>
      </c>
      <c r="AO439" s="22">
        <v>0</v>
      </c>
      <c r="AP439" s="22">
        <v>0</v>
      </c>
      <c r="AQ439" s="41">
        <f>+VLOOKUP(K439,Seguimiento!$A:$J,9,FALSE)</f>
        <v>1.05645E-4</v>
      </c>
      <c r="AR439" s="40">
        <f>+VLOOKUP(K439,Seguimiento!$A:$J,10,FALSE)</f>
        <v>2</v>
      </c>
      <c r="AS439" s="20">
        <v>5</v>
      </c>
      <c r="AT439" s="40">
        <f>+VLOOKUP(K439,Seguimiento!$A:$J,4,FALSE)</f>
        <v>8.9</v>
      </c>
      <c r="AU439" s="22">
        <v>0</v>
      </c>
      <c r="AV439" s="22">
        <v>0</v>
      </c>
    </row>
    <row r="440" spans="1:48" x14ac:dyDescent="0.2">
      <c r="A440" s="20">
        <v>3</v>
      </c>
      <c r="B440" s="20" t="s">
        <v>637</v>
      </c>
      <c r="C440" s="20">
        <v>4</v>
      </c>
      <c r="D440" s="20" t="s">
        <v>913</v>
      </c>
      <c r="E440" s="20" t="s">
        <v>914</v>
      </c>
      <c r="F440" s="20">
        <v>3</v>
      </c>
      <c r="G440" s="20" t="s">
        <v>964</v>
      </c>
      <c r="H440" s="20" t="s">
        <v>1057</v>
      </c>
      <c r="I440" s="20">
        <v>5</v>
      </c>
      <c r="J440" s="20" t="s">
        <v>1961</v>
      </c>
      <c r="K440" s="20" t="s">
        <v>1066</v>
      </c>
      <c r="L440" s="20" t="s">
        <v>1067</v>
      </c>
      <c r="M440" s="20" t="s">
        <v>50</v>
      </c>
      <c r="N440" s="20">
        <v>-1</v>
      </c>
      <c r="O440" s="20">
        <v>100</v>
      </c>
      <c r="P440" s="20" t="s">
        <v>919</v>
      </c>
      <c r="Q440" s="19">
        <f>+VLOOKUP(K440,Responsables!$A:$C,3,TRUE)</f>
        <v>722</v>
      </c>
      <c r="R440" s="19" t="str">
        <f>+VLOOKUP(K440,Responsables!$A:$C,2,TRUE)</f>
        <v>Secretaría de Inclusión Social, Familia y Derechos Humanos</v>
      </c>
      <c r="S440" s="20" t="s">
        <v>51</v>
      </c>
      <c r="T440" s="20" t="s">
        <v>47</v>
      </c>
      <c r="U440" s="20">
        <f>+VLOOKUP(K440,Programación!$A:$F,3,FALSE)</f>
        <v>10</v>
      </c>
      <c r="V440" s="20">
        <f>+VLOOKUP(K440,Programación!$A:$F,4,FALSE)</f>
        <v>40</v>
      </c>
      <c r="W440" s="20">
        <f>+VLOOKUP(K440,Programación!$A:$F,5,FALSE)</f>
        <v>70</v>
      </c>
      <c r="X440" s="20">
        <f>+VLOOKUP(K440,Programación!$A:$F,6,FALSE)</f>
        <v>100</v>
      </c>
      <c r="Y440" s="20">
        <v>10</v>
      </c>
      <c r="Z440" s="20">
        <f>+VLOOKUP(K440,Seguimiento!$A:$C,3,FALSE)</f>
        <v>22</v>
      </c>
      <c r="AA440" s="23">
        <v>0</v>
      </c>
      <c r="AB440" s="22">
        <v>0</v>
      </c>
      <c r="AC440" s="20">
        <v>0.1</v>
      </c>
      <c r="AD440" s="20">
        <f>+VLOOKUP(K440,Seguimiento!$A:$J,5,FALSE)</f>
        <v>0.22</v>
      </c>
      <c r="AE440" s="22">
        <v>0</v>
      </c>
      <c r="AF440" s="22">
        <v>0</v>
      </c>
      <c r="AG440" s="20">
        <v>1</v>
      </c>
      <c r="AH440" s="20">
        <f>+VLOOKUP(K440,Seguimiento!$A:$J,6,FALSE)</f>
        <v>0.55000000000000004</v>
      </c>
      <c r="AI440" s="23">
        <v>0</v>
      </c>
      <c r="AJ440" s="23">
        <v>0</v>
      </c>
      <c r="AK440" s="23">
        <v>0</v>
      </c>
      <c r="AL440" s="20" t="str">
        <f>+VLOOKUP(K440,Seguimiento!$A:$J,7,FALSE)</f>
        <v>El plan de transversalización para la atención de la población afro, con discapacidad y personas mayores, avanza en su construcción y consolidación a través de un trabajo articulado con las diferentes dependencias.</v>
      </c>
      <c r="AM440" s="20">
        <f t="shared" si="6"/>
        <v>0.22</v>
      </c>
      <c r="AN440" s="22">
        <v>4.2784200521674327E-4</v>
      </c>
      <c r="AO440" s="22">
        <v>0</v>
      </c>
      <c r="AP440" s="22">
        <v>0</v>
      </c>
      <c r="AQ440" s="41">
        <f>+VLOOKUP(K440,Seguimiento!$A:$J,9,FALSE)</f>
        <v>4.2784200000000003E-5</v>
      </c>
      <c r="AR440" s="40">
        <f>+VLOOKUP(K440,Seguimiento!$A:$J,10,FALSE)</f>
        <v>1</v>
      </c>
      <c r="AS440" s="20">
        <v>10</v>
      </c>
      <c r="AT440" s="40">
        <f>+VLOOKUP(K440,Seguimiento!$A:$J,4,FALSE)</f>
        <v>22</v>
      </c>
      <c r="AU440" s="22">
        <v>0</v>
      </c>
      <c r="AV440" s="22">
        <v>0</v>
      </c>
    </row>
    <row r="441" spans="1:48" x14ac:dyDescent="0.2">
      <c r="A441" s="20">
        <v>3</v>
      </c>
      <c r="B441" s="20" t="s">
        <v>637</v>
      </c>
      <c r="C441" s="20">
        <v>4</v>
      </c>
      <c r="D441" s="20" t="s">
        <v>913</v>
      </c>
      <c r="E441" s="20" t="s">
        <v>914</v>
      </c>
      <c r="F441" s="20">
        <v>5</v>
      </c>
      <c r="G441" s="20" t="s">
        <v>991</v>
      </c>
      <c r="H441" s="20" t="s">
        <v>993</v>
      </c>
      <c r="I441" s="20">
        <v>8</v>
      </c>
      <c r="J441" s="20" t="s">
        <v>1961</v>
      </c>
      <c r="K441" s="20" t="s">
        <v>1013</v>
      </c>
      <c r="L441" s="20" t="s">
        <v>1014</v>
      </c>
      <c r="M441" s="20" t="s">
        <v>50</v>
      </c>
      <c r="N441" s="20">
        <v>100</v>
      </c>
      <c r="O441" s="20">
        <v>100</v>
      </c>
      <c r="P441" s="20" t="s">
        <v>919</v>
      </c>
      <c r="Q441" s="19">
        <f>+VLOOKUP(K441,Responsables!$A:$C,3,TRUE)</f>
        <v>722</v>
      </c>
      <c r="R441" s="19" t="str">
        <f>+VLOOKUP(K441,Responsables!$A:$C,2,TRUE)</f>
        <v>Secretaría de Inclusión Social, Familia y Derechos Humanos</v>
      </c>
      <c r="S441" s="20" t="s">
        <v>70</v>
      </c>
      <c r="T441" s="20" t="s">
        <v>47</v>
      </c>
      <c r="U441" s="20">
        <f>+VLOOKUP(K441,Programación!$A:$F,3,FALSE)</f>
        <v>100</v>
      </c>
      <c r="V441" s="20">
        <f>+VLOOKUP(K441,Programación!$A:$F,4,FALSE)</f>
        <v>100</v>
      </c>
      <c r="W441" s="20">
        <f>+VLOOKUP(K441,Programación!$A:$F,5,FALSE)</f>
        <v>100</v>
      </c>
      <c r="X441" s="20">
        <f>+VLOOKUP(K441,Programación!$A:$F,6,FALSE)</f>
        <v>100</v>
      </c>
      <c r="Y441" s="20">
        <v>100</v>
      </c>
      <c r="Z441" s="20">
        <f>+VLOOKUP(K441,Seguimiento!$A:$C,3,FALSE)</f>
        <v>28.5</v>
      </c>
      <c r="AA441" s="23">
        <v>0</v>
      </c>
      <c r="AB441" s="22">
        <v>0</v>
      </c>
      <c r="AC441" s="20">
        <v>0.25</v>
      </c>
      <c r="AD441" s="20">
        <f>+VLOOKUP(K441,Seguimiento!$A:$J,5,FALSE)</f>
        <v>0.28562500000000002</v>
      </c>
      <c r="AE441" s="22">
        <v>0</v>
      </c>
      <c r="AF441" s="22">
        <v>0</v>
      </c>
      <c r="AG441" s="20">
        <v>1</v>
      </c>
      <c r="AH441" s="20">
        <f>+VLOOKUP(K441,Seguimiento!$A:$J,6,FALSE)</f>
        <v>0.14249999999999999</v>
      </c>
      <c r="AI441" s="23">
        <v>0</v>
      </c>
      <c r="AJ441" s="23">
        <v>0</v>
      </c>
      <c r="AK441" s="23">
        <v>0</v>
      </c>
      <c r="AL441" s="20" t="str">
        <f>+VLOOKUP(K441,Seguimiento!$A:$J,7,FALSE)</f>
        <v>El logro total 28,5% corresponde al avance en el  plan  trabajo: socialización, difusión, reuniones articulación entes corresponsables públicos y privados y seguimiento  al plan estratégico.</v>
      </c>
      <c r="AM441" s="20">
        <f t="shared" si="6"/>
        <v>0.28562500000000002</v>
      </c>
      <c r="AN441" s="22">
        <v>4.1677338544397063E-4</v>
      </c>
      <c r="AO441" s="22">
        <v>0</v>
      </c>
      <c r="AP441" s="22">
        <v>0</v>
      </c>
      <c r="AQ441" s="41">
        <f>+VLOOKUP(K441,Seguimiento!$A:$J,9,FALSE)</f>
        <v>1.04193E-4</v>
      </c>
      <c r="AR441" s="40">
        <f>+VLOOKUP(K441,Seguimiento!$A:$J,10,FALSE)</f>
        <v>2</v>
      </c>
      <c r="AS441" s="20">
        <v>100</v>
      </c>
      <c r="AT441" s="40">
        <f>+VLOOKUP(K441,Seguimiento!$A:$J,4,FALSE)</f>
        <v>28.5</v>
      </c>
      <c r="AU441" s="22">
        <v>0</v>
      </c>
      <c r="AV441" s="22">
        <v>0</v>
      </c>
    </row>
    <row r="442" spans="1:48" x14ac:dyDescent="0.2">
      <c r="A442" s="20">
        <v>3</v>
      </c>
      <c r="B442" s="20" t="s">
        <v>637</v>
      </c>
      <c r="C442" s="20">
        <v>4</v>
      </c>
      <c r="D442" s="20" t="s">
        <v>913</v>
      </c>
      <c r="E442" s="20" t="s">
        <v>914</v>
      </c>
      <c r="F442" s="20">
        <v>5</v>
      </c>
      <c r="G442" s="20" t="s">
        <v>991</v>
      </c>
      <c r="H442" s="20" t="s">
        <v>993</v>
      </c>
      <c r="I442" s="20">
        <v>7</v>
      </c>
      <c r="J442" s="20" t="s">
        <v>1961</v>
      </c>
      <c r="K442" s="20" t="s">
        <v>1034</v>
      </c>
      <c r="L442" s="20" t="s">
        <v>1035</v>
      </c>
      <c r="M442" s="20" t="s">
        <v>50</v>
      </c>
      <c r="N442" s="20">
        <v>100</v>
      </c>
      <c r="O442" s="20">
        <v>100</v>
      </c>
      <c r="P442" s="20" t="s">
        <v>919</v>
      </c>
      <c r="Q442" s="19">
        <f>+VLOOKUP(K442,Responsables!$A:$C,3,TRUE)</f>
        <v>722</v>
      </c>
      <c r="R442" s="19" t="str">
        <f>+VLOOKUP(K442,Responsables!$A:$C,2,TRUE)</f>
        <v>Secretaría de Inclusión Social, Familia y Derechos Humanos</v>
      </c>
      <c r="S442" s="20" t="s">
        <v>51</v>
      </c>
      <c r="T442" s="20" t="s">
        <v>47</v>
      </c>
      <c r="U442" s="20">
        <f>+VLOOKUP(K442,Programación!$A:$F,3,FALSE)</f>
        <v>10</v>
      </c>
      <c r="V442" s="20">
        <f>+VLOOKUP(K442,Programación!$A:$F,4,FALSE)</f>
        <v>40</v>
      </c>
      <c r="W442" s="20">
        <f>+VLOOKUP(K442,Programación!$A:$F,5,FALSE)</f>
        <v>70</v>
      </c>
      <c r="X442" s="20">
        <f>+VLOOKUP(K442,Programación!$A:$F,6,FALSE)</f>
        <v>100</v>
      </c>
      <c r="Y442" s="20">
        <v>10</v>
      </c>
      <c r="Z442" s="20">
        <f>+VLOOKUP(K442,Seguimiento!$A:$C,3,FALSE)</f>
        <v>25</v>
      </c>
      <c r="AA442" s="23">
        <v>0</v>
      </c>
      <c r="AB442" s="22">
        <v>0</v>
      </c>
      <c r="AC442" s="20">
        <v>0.1</v>
      </c>
      <c r="AD442" s="20">
        <f>+VLOOKUP(K442,Seguimiento!$A:$J,5,FALSE)</f>
        <v>0.25</v>
      </c>
      <c r="AE442" s="22">
        <v>0</v>
      </c>
      <c r="AF442" s="22">
        <v>0</v>
      </c>
      <c r="AG442" s="20">
        <v>1</v>
      </c>
      <c r="AH442" s="20">
        <f>+VLOOKUP(K442,Seguimiento!$A:$J,6,FALSE)</f>
        <v>0.625</v>
      </c>
      <c r="AI442" s="23">
        <v>0</v>
      </c>
      <c r="AJ442" s="23">
        <v>0</v>
      </c>
      <c r="AK442" s="23">
        <v>0</v>
      </c>
      <c r="AL442" s="20" t="str">
        <f>+VLOOKUP(K442,Seguimiento!$A:$J,7,FALSE)</f>
        <v>A junio de 2021 se logra un avance acumulado del 15% con repecto al porcentaje proyectado para la vigencia 2021 (y 25% acumulado considerando el 10% de avance del año 2020) para la implementación y seguimiento de la política pública para la inclusión de las personas con discapacidad. En el año 2021 se ha avanzado un 36% con relación a las acciones que contribuyen al desarrollo del informe de monitoreo y seguimiento. Por otra parte, se ejecutaron actividades de planeación para el desarrollo de la etapa precontracual del proyecto, vigencia 2021.</v>
      </c>
      <c r="AM442" s="20">
        <f t="shared" si="6"/>
        <v>0.25</v>
      </c>
      <c r="AN442" s="22">
        <v>4.365883710058851E-4</v>
      </c>
      <c r="AO442" s="22">
        <v>0</v>
      </c>
      <c r="AP442" s="22">
        <v>0</v>
      </c>
      <c r="AQ442" s="41">
        <f>+VLOOKUP(K442,Seguimiento!$A:$J,9,FALSE)</f>
        <v>7.8585900000000003E-5</v>
      </c>
      <c r="AR442" s="40">
        <f>+VLOOKUP(K442,Seguimiento!$A:$J,10,FALSE)</f>
        <v>2</v>
      </c>
      <c r="AS442" s="20">
        <v>10</v>
      </c>
      <c r="AT442" s="40">
        <f>+VLOOKUP(K442,Seguimiento!$A:$J,4,FALSE)</f>
        <v>25</v>
      </c>
      <c r="AU442" s="22">
        <v>0</v>
      </c>
      <c r="AV442" s="22">
        <v>0</v>
      </c>
    </row>
    <row r="443" spans="1:48" x14ac:dyDescent="0.2">
      <c r="A443" s="20">
        <v>3</v>
      </c>
      <c r="B443" s="20" t="s">
        <v>637</v>
      </c>
      <c r="C443" s="20">
        <v>4</v>
      </c>
      <c r="D443" s="20" t="s">
        <v>913</v>
      </c>
      <c r="E443" s="20" t="s">
        <v>914</v>
      </c>
      <c r="F443" s="20"/>
      <c r="G443" s="20"/>
      <c r="H443" s="20"/>
      <c r="I443" s="20">
        <v>7</v>
      </c>
      <c r="J443" s="20" t="s">
        <v>1960</v>
      </c>
      <c r="K443" s="20" t="s">
        <v>956</v>
      </c>
      <c r="L443" s="20" t="s">
        <v>957</v>
      </c>
      <c r="M443" s="20" t="s">
        <v>44</v>
      </c>
      <c r="N443" s="20">
        <v>54400</v>
      </c>
      <c r="O443" s="20">
        <v>55100</v>
      </c>
      <c r="P443" s="20" t="s">
        <v>919</v>
      </c>
      <c r="Q443" s="19">
        <f>+VLOOKUP(K443,Responsables!$A:$C,3,TRUE)</f>
        <v>722</v>
      </c>
      <c r="R443" s="19" t="str">
        <f>+VLOOKUP(K443,Responsables!$A:$C,2,TRUE)</f>
        <v>Secretaría de Inclusión Social, Familia y Derechos Humanos</v>
      </c>
      <c r="S443" s="20" t="s">
        <v>51</v>
      </c>
      <c r="T443" s="20" t="s">
        <v>47</v>
      </c>
      <c r="U443" s="20">
        <f>+VLOOKUP(K443,Programación!$A:$F,3,FALSE)</f>
        <v>20697</v>
      </c>
      <c r="V443" s="20">
        <f>+VLOOKUP(K443,Programación!$A:$F,4,FALSE)</f>
        <v>32883</v>
      </c>
      <c r="W443" s="20">
        <f>+VLOOKUP(K443,Programación!$A:$F,5,FALSE)</f>
        <v>44647</v>
      </c>
      <c r="X443" s="20">
        <f>+VLOOKUP(K443,Programación!$A:$F,6,FALSE)</f>
        <v>55100</v>
      </c>
      <c r="Y443" s="20">
        <v>19795</v>
      </c>
      <c r="Z443" s="20">
        <f>+VLOOKUP(K443,Seguimiento!$A:$C,3,FALSE)</f>
        <v>22076</v>
      </c>
      <c r="AA443" s="23">
        <v>0</v>
      </c>
      <c r="AB443" s="22">
        <v>0</v>
      </c>
      <c r="AC443" s="20">
        <v>0.35925589836660599</v>
      </c>
      <c r="AD443" s="20">
        <f>+VLOOKUP(K443,Seguimiento!$A:$J,5,FALSE)</f>
        <v>0.40065335800000001</v>
      </c>
      <c r="AE443" s="24">
        <v>0</v>
      </c>
      <c r="AF443" s="22">
        <v>0</v>
      </c>
      <c r="AG443" s="20">
        <v>0.95641880465768003</v>
      </c>
      <c r="AH443" s="20">
        <f>+VLOOKUP(K443,Seguimiento!$A:$J,6,FALSE)</f>
        <v>0.67134993799999998</v>
      </c>
      <c r="AI443" s="23">
        <v>0</v>
      </c>
      <c r="AJ443" s="23">
        <v>0</v>
      </c>
      <c r="AK443" s="23">
        <v>0</v>
      </c>
      <c r="AL443" s="20" t="str">
        <f>+VLOOKUP(K443,Seguimiento!$A:$J,7,FALSE)</f>
        <v>Se reporta el número de personas beneficiadas (sin duplicados), para un total de 22.076, correspondientes a los servicios de promoción del envejecimiento digno y asistencia a personas mayores en riesgo social. 3.966 de Asambleas gerontológicas, 160 de apoyo económico, 2.952 de Centros Vida Gerontológicos, 13.039 de Servicio Exequial, 295 de Colonia Belencito, 445 de Dormitorio Social, 1.215 de Red de Hogares y 4 de Familias Cuidadoras.</v>
      </c>
      <c r="AM443" s="20">
        <f t="shared" si="6"/>
        <v>0.40065335800000001</v>
      </c>
      <c r="AN443" s="22">
        <v>0</v>
      </c>
      <c r="AO443" s="22">
        <v>0</v>
      </c>
      <c r="AP443" s="22">
        <v>0</v>
      </c>
      <c r="AQ443" s="41">
        <f>+VLOOKUP(K443,Seguimiento!$A:$J,9,FALSE)</f>
        <v>0</v>
      </c>
      <c r="AR443" s="40">
        <f>+VLOOKUP(K443,Seguimiento!$A:$J,10,FALSE)</f>
        <v>3</v>
      </c>
      <c r="AS443" s="20">
        <v>19795</v>
      </c>
      <c r="AT443" s="40">
        <f>+VLOOKUP(K443,Seguimiento!$A:$J,4,FALSE)</f>
        <v>22076</v>
      </c>
      <c r="AU443" s="22">
        <v>0</v>
      </c>
      <c r="AV443" s="22">
        <v>0</v>
      </c>
    </row>
    <row r="444" spans="1:48" x14ac:dyDescent="0.2">
      <c r="A444" s="20">
        <v>3</v>
      </c>
      <c r="B444" s="20" t="s">
        <v>637</v>
      </c>
      <c r="C444" s="20">
        <v>4</v>
      </c>
      <c r="D444" s="20" t="s">
        <v>913</v>
      </c>
      <c r="E444" s="20" t="s">
        <v>914</v>
      </c>
      <c r="F444" s="20">
        <v>5</v>
      </c>
      <c r="G444" s="20" t="s">
        <v>991</v>
      </c>
      <c r="H444" s="20" t="s">
        <v>993</v>
      </c>
      <c r="I444" s="20">
        <v>17</v>
      </c>
      <c r="J444" s="20" t="s">
        <v>1961</v>
      </c>
      <c r="K444" s="20" t="s">
        <v>1027</v>
      </c>
      <c r="L444" s="20" t="s">
        <v>1028</v>
      </c>
      <c r="M444" s="20" t="s">
        <v>50</v>
      </c>
      <c r="N444" s="20">
        <v>-1</v>
      </c>
      <c r="O444" s="20">
        <v>100</v>
      </c>
      <c r="P444" s="20" t="s">
        <v>820</v>
      </c>
      <c r="Q444" s="19">
        <f>+VLOOKUP(K444,Responsables!$A:$C,3,TRUE)</f>
        <v>722</v>
      </c>
      <c r="R444" s="19" t="str">
        <f>+VLOOKUP(K444,Responsables!$A:$C,2,TRUE)</f>
        <v>Secretaría de Inclusión Social, Familia y Derechos Humanos</v>
      </c>
      <c r="S444" s="20" t="s">
        <v>70</v>
      </c>
      <c r="T444" s="20" t="s">
        <v>47</v>
      </c>
      <c r="U444" s="20">
        <f>+VLOOKUP(K444,Programación!$A:$F,3,FALSE)</f>
        <v>100</v>
      </c>
      <c r="V444" s="20">
        <f>+VLOOKUP(K444,Programación!$A:$F,4,FALSE)</f>
        <v>100</v>
      </c>
      <c r="W444" s="20">
        <f>+VLOOKUP(K444,Programación!$A:$F,5,FALSE)</f>
        <v>100</v>
      </c>
      <c r="X444" s="20">
        <f>+VLOOKUP(K444,Programación!$A:$F,6,FALSE)</f>
        <v>100</v>
      </c>
      <c r="Y444" s="20">
        <v>100</v>
      </c>
      <c r="Z444" s="20">
        <f>+VLOOKUP(K444,Seguimiento!$A:$C,3,FALSE)</f>
        <v>16</v>
      </c>
      <c r="AA444" s="23">
        <v>0</v>
      </c>
      <c r="AB444" s="22">
        <v>0</v>
      </c>
      <c r="AC444" s="20">
        <v>0.25</v>
      </c>
      <c r="AD444" s="20">
        <f>+VLOOKUP(K444,Seguimiento!$A:$J,5,FALSE)</f>
        <v>0.27</v>
      </c>
      <c r="AE444" s="22">
        <v>0</v>
      </c>
      <c r="AF444" s="22">
        <v>0</v>
      </c>
      <c r="AG444" s="20">
        <v>1</v>
      </c>
      <c r="AH444" s="20">
        <f>+VLOOKUP(K444,Seguimiento!$A:$J,6,FALSE)</f>
        <v>0.08</v>
      </c>
      <c r="AI444" s="23">
        <v>0</v>
      </c>
      <c r="AJ444" s="23">
        <v>0</v>
      </c>
      <c r="AK444" s="23">
        <v>0</v>
      </c>
      <c r="AL444" s="20" t="str">
        <f>+VLOOKUP(K444,Seguimiento!$A:$J,7,FALSE)</f>
        <v>El avance a junio corresponde a las siguientes acciones: 2 reuniones de la Sesión Técnica del Comité Coordinador Municipal para la Prevención y Atención de las Violencias Sexuales. 1 reunión de la Sesión Directiva del Coordinador Municipal para la Prevención y Atención de las Violencias Sexuales. 4 encuentros (1 con cada una) de las 4 comisiones permanentes de la sesión técnica del comité municipal: Prevención y Promoción - Atención en emergencia/Inmediata - Protección, oferta institucional - análisis.</v>
      </c>
      <c r="AM444" s="20">
        <f t="shared" si="6"/>
        <v>0.27</v>
      </c>
      <c r="AN444" s="22">
        <v>4.0152877071226501E-4</v>
      </c>
      <c r="AO444" s="22">
        <v>0</v>
      </c>
      <c r="AP444" s="22">
        <v>0</v>
      </c>
      <c r="AQ444" s="41">
        <f>+VLOOKUP(K444,Seguimiento!$A:$J,9,FALSE)</f>
        <v>1.00382E-4</v>
      </c>
      <c r="AR444" s="40">
        <f>+VLOOKUP(K444,Seguimiento!$A:$J,10,FALSE)</f>
        <v>2</v>
      </c>
      <c r="AS444" s="20">
        <v>100</v>
      </c>
      <c r="AT444" s="40">
        <f>+VLOOKUP(K444,Seguimiento!$A:$J,4,FALSE)</f>
        <v>16</v>
      </c>
      <c r="AU444" s="22">
        <v>0</v>
      </c>
      <c r="AV444" s="22">
        <v>0</v>
      </c>
    </row>
    <row r="445" spans="1:48" x14ac:dyDescent="0.2">
      <c r="A445" s="20">
        <v>4</v>
      </c>
      <c r="B445" s="20" t="s">
        <v>1078</v>
      </c>
      <c r="C445" s="20">
        <v>1</v>
      </c>
      <c r="D445" s="20" t="s">
        <v>1079</v>
      </c>
      <c r="E445" s="20" t="s">
        <v>1080</v>
      </c>
      <c r="F445" s="20">
        <v>4</v>
      </c>
      <c r="G445" s="20" t="s">
        <v>1113</v>
      </c>
      <c r="H445" s="20" t="s">
        <v>1114</v>
      </c>
      <c r="I445" s="20">
        <v>6</v>
      </c>
      <c r="J445" s="20" t="s">
        <v>1961</v>
      </c>
      <c r="K445" s="20" t="s">
        <v>1125</v>
      </c>
      <c r="L445" s="20" t="s">
        <v>1126</v>
      </c>
      <c r="M445" s="20" t="s">
        <v>44</v>
      </c>
      <c r="N445" s="20">
        <v>-2</v>
      </c>
      <c r="O445" s="20">
        <v>120</v>
      </c>
      <c r="P445" s="20" t="s">
        <v>222</v>
      </c>
      <c r="Q445" s="19">
        <f>+VLOOKUP(K445,Responsables!$A:$C,3,TRUE)</f>
        <v>741</v>
      </c>
      <c r="R445" s="19" t="str">
        <f>+VLOOKUP(K445,Responsables!$A:$C,2,TRUE)</f>
        <v>Secretaría de Infraestructura Física</v>
      </c>
      <c r="S445" s="20" t="s">
        <v>46</v>
      </c>
      <c r="T445" s="20" t="s">
        <v>47</v>
      </c>
      <c r="U445" s="20">
        <f>+VLOOKUP(K445,Programación!$A:$F,3,FALSE)</f>
        <v>20</v>
      </c>
      <c r="V445" s="20">
        <f>+VLOOKUP(K445,Programación!$A:$F,4,FALSE)</f>
        <v>12</v>
      </c>
      <c r="W445" s="20">
        <f>+VLOOKUP(K445,Programación!$A:$F,5,FALSE)</f>
        <v>33</v>
      </c>
      <c r="X445" s="20">
        <f>+VLOOKUP(K445,Programación!$A:$F,6,FALSE)</f>
        <v>16</v>
      </c>
      <c r="Y445" s="20">
        <v>59</v>
      </c>
      <c r="Z445" s="20">
        <f>+VLOOKUP(K445,Seguimiento!$A:$C,3,FALSE)</f>
        <v>59</v>
      </c>
      <c r="AA445" s="23">
        <v>0</v>
      </c>
      <c r="AB445" s="22">
        <v>0</v>
      </c>
      <c r="AC445" s="20">
        <v>0.49166666666666697</v>
      </c>
      <c r="AD445" s="20">
        <f>+VLOOKUP(K445,Seguimiento!$A:$J,5,FALSE)</f>
        <v>0.98333333300000003</v>
      </c>
      <c r="AE445" s="22">
        <v>0</v>
      </c>
      <c r="AF445" s="22">
        <v>0</v>
      </c>
      <c r="AG445" s="20">
        <v>2.95</v>
      </c>
      <c r="AH445" s="20">
        <f>+VLOOKUP(K445,Seguimiento!$A:$J,6,FALSE)</f>
        <v>4.9166666670000003</v>
      </c>
      <c r="AI445" s="23">
        <v>0</v>
      </c>
      <c r="AJ445" s="23">
        <v>0</v>
      </c>
      <c r="AK445" s="23">
        <v>0</v>
      </c>
      <c r="AL445" s="20" t="str">
        <f>+VLOOKUP(K445,Seguimiento!$A:$J,7,FALSE)</f>
        <v>Corte marzo 31 de 2021: No se presenta avance  Corte junio 30 de 2021 - Metroplús: 54, Estudios y diseños de arquitectura e ingeniería para las estaciones Catedral, Playa, San José, Colón, Perpetuo Socorro, y Barrio Colombia, los cuales contemplan para cada estación topografía, estudios geotécnicos, estructuras de pavimentos, diseño estructural, diseño hidrosanitario, diseños eléctrico, automatización y control y diseños de vías,y diseño arquitectónico. - Metro de la 80: 2 (Diseño geométrico de la Intersección de la 70 actualizado; y Diseño geométrico de la Intersección de la mota actualizado) - Carabobo: 1 (Diseño de redes eléctricas del tramo 2A, fue aprobado por EPM) - Puentes: 2 (Diseños de  Puente peatonal sobre la quebrada Altavista en la Carrera 81B con Calle 19B entre los barrios Belén La Gloria y Belén Altavista, Comuna 16; y Puente peatonal sobre la quebrada Altavista en la Carrera 82C con Calle 19B entre los barrios Belén La Gloria y Belén Altavista, Comuna 16)</v>
      </c>
      <c r="AM445" s="20">
        <f t="shared" si="6"/>
        <v>0.98333333300000003</v>
      </c>
      <c r="AN445" s="22">
        <v>1.4583772280365402E-3</v>
      </c>
      <c r="AO445" s="22">
        <v>0</v>
      </c>
      <c r="AP445" s="22">
        <v>0</v>
      </c>
      <c r="AQ445" s="41">
        <f>+VLOOKUP(K445,Seguimiento!$A:$J,9,FALSE)</f>
        <v>7.1703499999999998E-4</v>
      </c>
      <c r="AR445" s="40">
        <f>+VLOOKUP(K445,Seguimiento!$A:$J,10,FALSE)</f>
        <v>3</v>
      </c>
      <c r="AS445" s="20">
        <v>59</v>
      </c>
      <c r="AT445" s="40">
        <f>+VLOOKUP(K445,Seguimiento!$A:$J,4,FALSE)</f>
        <v>118</v>
      </c>
      <c r="AU445" s="22">
        <v>0</v>
      </c>
      <c r="AV445" s="22">
        <v>0</v>
      </c>
    </row>
    <row r="446" spans="1:48" x14ac:dyDescent="0.2">
      <c r="A446" s="20">
        <v>4</v>
      </c>
      <c r="B446" s="20" t="s">
        <v>1078</v>
      </c>
      <c r="C446" s="20">
        <v>1</v>
      </c>
      <c r="D446" s="20" t="s">
        <v>1079</v>
      </c>
      <c r="E446" s="20" t="s">
        <v>1080</v>
      </c>
      <c r="F446" s="20">
        <v>2</v>
      </c>
      <c r="G446" s="20" t="s">
        <v>1086</v>
      </c>
      <c r="H446" s="20" t="s">
        <v>1087</v>
      </c>
      <c r="I446" s="20">
        <v>6</v>
      </c>
      <c r="J446" s="20" t="s">
        <v>1961</v>
      </c>
      <c r="K446" s="20" t="s">
        <v>1152</v>
      </c>
      <c r="L446" s="20" t="s">
        <v>1153</v>
      </c>
      <c r="M446" s="20" t="s">
        <v>1093</v>
      </c>
      <c r="N446" s="20">
        <v>2218806</v>
      </c>
      <c r="O446" s="20">
        <v>2288806</v>
      </c>
      <c r="P446" s="20" t="s">
        <v>222</v>
      </c>
      <c r="Q446" s="19">
        <f>+VLOOKUP(K446,Responsables!$A:$C,3,TRUE)</f>
        <v>741</v>
      </c>
      <c r="R446" s="19" t="str">
        <f>+VLOOKUP(K446,Responsables!$A:$C,2,TRUE)</f>
        <v>Secretaría de Infraestructura Física</v>
      </c>
      <c r="S446" s="20" t="s">
        <v>51</v>
      </c>
      <c r="T446" s="20" t="s">
        <v>47</v>
      </c>
      <c r="U446" s="20">
        <f>+VLOOKUP(K446,Programación!$A:$F,3,FALSE)</f>
        <v>2226806</v>
      </c>
      <c r="V446" s="20">
        <f>+VLOOKUP(K446,Programación!$A:$F,4,FALSE)</f>
        <v>2246853.91</v>
      </c>
      <c r="W446" s="20">
        <f>+VLOOKUP(K446,Programación!$A:$F,5,FALSE)</f>
        <v>2267306</v>
      </c>
      <c r="X446" s="20">
        <f>+VLOOKUP(K446,Programación!$A:$F,6,FALSE)</f>
        <v>2288806</v>
      </c>
      <c r="Y446" s="20">
        <v>2246853.91</v>
      </c>
      <c r="Z446" s="20">
        <f>+VLOOKUP(K446,Seguimiento!$A:$C,3,FALSE)</f>
        <v>2256251.9900000002</v>
      </c>
      <c r="AA446" s="23">
        <v>0</v>
      </c>
      <c r="AB446" s="22">
        <v>0</v>
      </c>
      <c r="AC446" s="20">
        <v>0.98167075322242303</v>
      </c>
      <c r="AD446" s="20">
        <f>+VLOOKUP(K446,Seguimiento!$A:$J,5,FALSE)</f>
        <v>0.98577685900000001</v>
      </c>
      <c r="AE446" s="22">
        <v>0</v>
      </c>
      <c r="AF446" s="22">
        <v>0</v>
      </c>
      <c r="AG446" s="20">
        <v>1.00900298903452</v>
      </c>
      <c r="AH446" s="20">
        <f>+VLOOKUP(K446,Seguimiento!$A:$J,6,FALSE)</f>
        <v>1.0041827729999999</v>
      </c>
      <c r="AI446" s="23">
        <v>0</v>
      </c>
      <c r="AJ446" s="23">
        <v>0</v>
      </c>
      <c r="AK446" s="23">
        <v>0</v>
      </c>
      <c r="AL446" s="20" t="str">
        <f>+VLOOKUP(K446,Seguimiento!$A:$J,7,FALSE)</f>
        <v>REHABILITADOS  Corte Diciembre 31 de 2020, el reporte es el siguiente: - Broche Av. Poblado x Calle 7 y Calle 5: 272,09 ml  - Por el proyecto de andenes: 8.048,15 ml (Comunas 9, 10, 11, 12, 15 y 16 La Gloria, Altavista, Rodeo Alto, Nuevo Rosales, Belen Granada, Alameda, Los Alpes, San Bernardo, Fátima, Rosales-Malibu, Unidad Deportiva, Barrio Antioquia, Nutibara, Centro Candelaria, Loma del Indio, Florida Nueva, Calazans, Laureles - Santa Teresita, Floresta, Olivos, Simon Bolivar, Cuarta Brigada, Boston - Sufragio, Castellana, Iglesia La America, Santa Mónica, Guayabal Santa Fé, Sagrado Niño) - Por PP: 3.243,42 ml - Segunda Calzada Av. 34 entre Calle 15 y Escopetería: 245,00 ml - Mejoramiento Loma de Los Mangos: 240,20 ml - Niquitao: 720,00 ml - Glorietas San Diego y Exposiciones: 1.343,00 ml - Por red vial rural: 79,00 ml - Cruce del carrera 97- 98 con la calle 43: 13,17 ml - Por Malla Vial: 2.860 ml - Corredor de la 80: 834,74 ml Tramo 1: Localizados entre la estación Caribe y Floresta del Sistema Metro y en el Tramo 2: Localizados entre la estación Floresta del Sistema Metro y La Palma del Sistema Metroplús (se actualizarán las cifras una vez se tengan los planos récord)  Corte a marzo 31 de 2021: - Balsos Con calle 19-20 - ISA: 28,67 m - Poligono Colores - calle 50 con cra 73: 76,89 m - Por PP Comuna 70: 414,2 m - Por PP Comuna 80: 324,6 m - Cerro Nutibara: 2.412,6 m - Cable Picacho: 896,76 m  Corte a junio 30 de 2021: - Cable Picacho: 492,11 - Por el programa de andenes 1.755,29 m en las comunas 5, 6, 7, 11, 14, y 15 - Por PP Comuna 70: 125, m - Por PP Comuna 80: 20,7 m  CONSTRUIDOS  Corte a diciembre 31 de 2020 - Por acciones judiciales: 1.200 ml, Calle 94 entre carreras 46 y 48, Barrio Aranjuez, Comuna 4 - Por PP : 1.125,48 ml - Prolongación Carrera 15 - San Lucas: 590,20 ml - Intercambio Inferior con Gonzalez: 1.750,50 ml - Segunda Calzada Av. 34 entre Calle 15 y Escopetería: 625,5 ml - Segunda Calzada Av. 34 entre Balsos y Aguacatala: 429,96 ml - Mejoramiento Loma de Los Mangos: 948,27 ml - Glorietas San Diego y Exposiciones: 290 ml - Por Altos del Rodeo: 275 ml - Carrera 20 X  CalleE 20A Sur Montessori: 374 ml - Calle 4 con carrera 65: 103,5 ml - Calle 1A con carrera 65: 112,5 ml  - PUI Iguaná - Fuente Clara Fase I: 200 ml - Corredor de la 80: 2.124,23 ml Tramo 1: Localizados entre la estación Caribe y Floresta del Sistema Metro y en el Tramo 2: Localizados entre la estación Floresta del Sistema Metro y La Palma del Sistema Metroplús (se actualizarán las cifras una vez se tengan los planos récord)  Corte a marzo 31 de 2021: - Por PP Comuna 1: 431, 0 m - Por PP Comuna 3: 112,0 m - Por PP Comuna 70: 60,0  m - Por PP Comuna 80: 40,0  m - Paso a desnivel Transversal Inferior con la Loma de Los Gonzalez: 168,9 m  Corte a junio 30  de 2021: - Por programa de red vial rural en Altavista: 550 m - Por programa de red vial rural en San Sebastian de Palmitas: 300 m - Por obras de estabilización: 123,33 Km, en las comunas 8, 9 y 70 - Cable Picacho: 448,53 m - Por el programa de andenes: 563 m en las comunas 3 y 8 - Por PP Comuna 70: 37,9  m - Por PP Comuna 80: 16,6  m</v>
      </c>
      <c r="AM446" s="20">
        <f t="shared" si="6"/>
        <v>0.98577685900000001</v>
      </c>
      <c r="AN446" s="22">
        <v>6.1773778435997139E-3</v>
      </c>
      <c r="AO446" s="22">
        <v>0</v>
      </c>
      <c r="AP446" s="22">
        <v>0</v>
      </c>
      <c r="AQ446" s="41">
        <f>+VLOOKUP(K446,Seguimiento!$A:$J,9,FALSE)</f>
        <v>6.0641510000000003E-3</v>
      </c>
      <c r="AR446" s="40">
        <f>+VLOOKUP(K446,Seguimiento!$A:$J,10,FALSE)</f>
        <v>3</v>
      </c>
      <c r="AS446" s="20">
        <v>2246853.91</v>
      </c>
      <c r="AT446" s="40">
        <f>+VLOOKUP(K446,Seguimiento!$A:$J,4,FALSE)</f>
        <v>2256251.9900000002</v>
      </c>
      <c r="AU446" s="22">
        <v>0</v>
      </c>
      <c r="AV446" s="22">
        <v>0</v>
      </c>
    </row>
    <row r="447" spans="1:48" x14ac:dyDescent="0.2">
      <c r="A447" s="20">
        <v>4</v>
      </c>
      <c r="B447" s="20" t="s">
        <v>1078</v>
      </c>
      <c r="C447" s="20">
        <v>1</v>
      </c>
      <c r="D447" s="20" t="s">
        <v>1079</v>
      </c>
      <c r="E447" s="20" t="s">
        <v>1080</v>
      </c>
      <c r="F447" s="20">
        <v>2</v>
      </c>
      <c r="G447" s="20" t="s">
        <v>1086</v>
      </c>
      <c r="H447" s="20" t="s">
        <v>1087</v>
      </c>
      <c r="I447" s="20">
        <v>4</v>
      </c>
      <c r="J447" s="20" t="s">
        <v>1961</v>
      </c>
      <c r="K447" s="20" t="s">
        <v>1161</v>
      </c>
      <c r="L447" s="20" t="s">
        <v>1162</v>
      </c>
      <c r="M447" s="20" t="s">
        <v>44</v>
      </c>
      <c r="N447" s="20">
        <v>-2</v>
      </c>
      <c r="O447" s="20">
        <v>2</v>
      </c>
      <c r="P447" s="20" t="s">
        <v>1085</v>
      </c>
      <c r="Q447" s="19">
        <f>+VLOOKUP(K447,Responsables!$A:$C,3,TRUE)</f>
        <v>743</v>
      </c>
      <c r="R447" s="19" t="str">
        <f>+VLOOKUP(K447,Responsables!$A:$C,2,TRUE)</f>
        <v>Secretaría de Movilidad</v>
      </c>
      <c r="S447" s="20" t="s">
        <v>46</v>
      </c>
      <c r="T447" s="20" t="s">
        <v>47</v>
      </c>
      <c r="U447" s="20">
        <f>+VLOOKUP(K447,Programación!$A:$F,3,FALSE)</f>
        <v>-1</v>
      </c>
      <c r="V447" s="20">
        <f>+VLOOKUP(K447,Programación!$A:$F,4,FALSE)</f>
        <v>1</v>
      </c>
      <c r="W447" s="20">
        <f>+VLOOKUP(K447,Programación!$A:$F,5,FALSE)</f>
        <v>1</v>
      </c>
      <c r="X447" s="20">
        <f>+VLOOKUP(K447,Programación!$A:$F,6,FALSE)</f>
        <v>-1</v>
      </c>
      <c r="Y447" s="20">
        <v>-1</v>
      </c>
      <c r="Z447" s="20">
        <f>+VLOOKUP(K447,Seguimiento!$A:$C,3,FALSE)</f>
        <v>0</v>
      </c>
      <c r="AA447" s="23">
        <v>0</v>
      </c>
      <c r="AB447" s="22">
        <v>0</v>
      </c>
      <c r="AC447" s="20">
        <v>-1</v>
      </c>
      <c r="AD447" s="20">
        <f>+VLOOKUP(K447,Seguimiento!$A:$J,5,FALSE)</f>
        <v>0</v>
      </c>
      <c r="AE447" s="22">
        <v>0</v>
      </c>
      <c r="AF447" s="22">
        <v>0</v>
      </c>
      <c r="AG447" s="20">
        <v>-1</v>
      </c>
      <c r="AH447" s="20">
        <f>+VLOOKUP(K447,Seguimiento!$A:$J,6,FALSE)</f>
        <v>0</v>
      </c>
      <c r="AI447" s="23">
        <v>0</v>
      </c>
      <c r="AJ447" s="23">
        <v>0</v>
      </c>
      <c r="AK447" s="23">
        <v>0</v>
      </c>
      <c r="AL447" s="20" t="str">
        <f>+VLOOKUP(K447,Seguimiento!$A:$J,7,FALSE)</f>
        <v>Al mes de junio se reanudaron las reuniones con CAS MOBILIARIO y la Agencia para las Alianzas Público Privadas – APP, con el propósito de gestionar la aprobación de una nueva ubicación en la implementación de Econodos.</v>
      </c>
      <c r="AM447" s="20">
        <f t="shared" si="6"/>
        <v>0</v>
      </c>
      <c r="AN447" s="22">
        <v>5.1888326896874417E-3</v>
      </c>
      <c r="AO447" s="22">
        <v>0</v>
      </c>
      <c r="AP447" s="22">
        <v>0</v>
      </c>
      <c r="AQ447" s="41">
        <f>+VLOOKUP(K447,Seguimiento!$A:$J,9,FALSE)</f>
        <v>0</v>
      </c>
      <c r="AR447" s="40">
        <f>+VLOOKUP(K447,Seguimiento!$A:$J,10,FALSE)</f>
        <v>1</v>
      </c>
      <c r="AS447" s="20">
        <v>-1</v>
      </c>
      <c r="AT447" s="40">
        <f>+VLOOKUP(K447,Seguimiento!$A:$J,4,FALSE)</f>
        <v>0</v>
      </c>
      <c r="AU447" s="22">
        <v>0</v>
      </c>
      <c r="AV447" s="22">
        <v>0</v>
      </c>
    </row>
    <row r="448" spans="1:48" x14ac:dyDescent="0.2">
      <c r="A448" s="20">
        <v>4</v>
      </c>
      <c r="B448" s="20" t="s">
        <v>1078</v>
      </c>
      <c r="C448" s="20">
        <v>1</v>
      </c>
      <c r="D448" s="20" t="s">
        <v>1079</v>
      </c>
      <c r="E448" s="20" t="s">
        <v>1080</v>
      </c>
      <c r="F448" s="20">
        <v>4</v>
      </c>
      <c r="G448" s="20" t="s">
        <v>1113</v>
      </c>
      <c r="H448" s="20" t="s">
        <v>1114</v>
      </c>
      <c r="I448" s="20">
        <v>1</v>
      </c>
      <c r="J448" s="20" t="s">
        <v>1961</v>
      </c>
      <c r="K448" s="20" t="s">
        <v>1115</v>
      </c>
      <c r="L448" s="20" t="s">
        <v>1116</v>
      </c>
      <c r="M448" s="20" t="s">
        <v>1090</v>
      </c>
      <c r="N448" s="20">
        <v>1834.99</v>
      </c>
      <c r="O448" s="20">
        <v>1860.67</v>
      </c>
      <c r="P448" s="20" t="s">
        <v>222</v>
      </c>
      <c r="Q448" s="19">
        <f>+VLOOKUP(K448,Responsables!$A:$C,3,TRUE)</f>
        <v>741</v>
      </c>
      <c r="R448" s="19" t="str">
        <f>+VLOOKUP(K448,Responsables!$A:$C,2,TRUE)</f>
        <v>Secretaría de Infraestructura Física</v>
      </c>
      <c r="S448" s="20" t="s">
        <v>51</v>
      </c>
      <c r="T448" s="20" t="s">
        <v>47</v>
      </c>
      <c r="U448" s="20">
        <f>+VLOOKUP(K448,Programación!$A:$F,3,FALSE)</f>
        <v>1845.25</v>
      </c>
      <c r="V448" s="20">
        <f>+VLOOKUP(K448,Programación!$A:$F,4,FALSE)</f>
        <v>1859.22</v>
      </c>
      <c r="W448" s="20">
        <f>+VLOOKUP(K448,Programación!$A:$F,5,FALSE)</f>
        <v>1859.22</v>
      </c>
      <c r="X448" s="20">
        <f>+VLOOKUP(K448,Programación!$A:$F,6,FALSE)</f>
        <v>1860.67</v>
      </c>
      <c r="Y448" s="20">
        <v>1859.22</v>
      </c>
      <c r="Z448" s="20">
        <f>+VLOOKUP(K448,Seguimiento!$A:$C,3,FALSE)</f>
        <v>1860.32</v>
      </c>
      <c r="AA448" s="23">
        <v>0</v>
      </c>
      <c r="AB448" s="22">
        <v>0</v>
      </c>
      <c r="AC448" s="20">
        <v>0.99922071081922104</v>
      </c>
      <c r="AD448" s="20">
        <f>+VLOOKUP(K448,Seguimiento!$A:$J,5,FALSE)</f>
        <v>0.99981189599999998</v>
      </c>
      <c r="AE448" s="22">
        <v>0</v>
      </c>
      <c r="AF448" s="22">
        <v>0</v>
      </c>
      <c r="AG448" s="20">
        <v>1.0075707898658699</v>
      </c>
      <c r="AH448" s="20">
        <f>+VLOOKUP(K448,Seguimiento!$A:$J,6,FALSE)</f>
        <v>1.0005916459999999</v>
      </c>
      <c r="AI448" s="23">
        <v>0</v>
      </c>
      <c r="AJ448" s="23">
        <v>0</v>
      </c>
      <c r="AK448" s="23">
        <v>0</v>
      </c>
      <c r="AL448" s="20" t="str">
        <f>+VLOOKUP(K448,Seguimiento!$A:$J,7,FALSE)</f>
        <v>CONSTRUIDAS Corte diciembre 31 de 2020, se tiene el siguiente avance: - Prolongación Carrera 15 - San Lucas: 0,29 Km - Intercambio Inferior con Gonzalez: 1,33 Km - Segunda Calzada Av. 34 entre Calle 15 y Escopetería: 0,69 Kml - Segunda Calzada Av. 34 entre Balsos y Aguacatala: 1,01 Km - Mejoramiento Loma de Los Mangos: 0,43 Km - Glorieta San Diego y Glorieta Exposiciones: 0,87 Km - Altos del Rodeo: 2,84 Km - PUI Iguaná - Fuente Clara Fase I: 0,17 Km  Corte a marzo 31 de 2021: - Paso a desnivel Transversal Inferior con la Loma de Los Gonzalez: 0,34 Km  Corte a junio 30 de 2021: No se presenta avance  MEJORADAS Corte Diciembre 31 de 2020, se tiene el siguiente avance: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señalizacion de Calle 44 entre cras 97 y 103- broche San Javier: 0,96 Km - Cerro Nutibara. 1,75 Km - Calle 4 con carrera 65: 0,08 Km - Calle 1A con carrera 65: 0,06 Km  Corte a marzo 31 de 2021: - Balsos Con calle 19-20 - ISA: 0,07 Km - Poligono Colores - calle 50 con cra 73: 0,20 Km - Corredor de la 80: 0,25 Km Tramo 1: Localizados entre la estación Caribe y Floresta del Sistema Metro y en el Tramo 2: Localizados entre la estación Floresta del Sistema Metro y La Palma del Sistema Metroplús (se actualizarán las cifras una vez se tengan los planos récord)  Corte a junio 30 de 2021: - Por obras de estabilización: 0,08 Km, en las comunas 8, 9 y 70 - Cable Picacho: 0,07 Km - Estaciones Metroplús: 0,95 Km</v>
      </c>
      <c r="AM448" s="20">
        <f t="shared" si="6"/>
        <v>0.99981189599999998</v>
      </c>
      <c r="AN448" s="22">
        <v>3.8124959831296046E-3</v>
      </c>
      <c r="AO448" s="22">
        <v>0</v>
      </c>
      <c r="AP448" s="22">
        <v>0</v>
      </c>
      <c r="AQ448" s="41">
        <f>+VLOOKUP(K448,Seguimiento!$A:$J,9,FALSE)</f>
        <v>3.8095249999999998E-3</v>
      </c>
      <c r="AR448" s="40">
        <f>+VLOOKUP(K448,Seguimiento!$A:$J,10,FALSE)</f>
        <v>3</v>
      </c>
      <c r="AS448" s="20">
        <v>1859.22</v>
      </c>
      <c r="AT448" s="40">
        <f>+VLOOKUP(K448,Seguimiento!$A:$J,4,FALSE)</f>
        <v>1860.32</v>
      </c>
      <c r="AU448" s="22">
        <v>0</v>
      </c>
      <c r="AV448" s="22">
        <v>0</v>
      </c>
    </row>
    <row r="449" spans="1:48" x14ac:dyDescent="0.2">
      <c r="A449" s="20">
        <v>4</v>
      </c>
      <c r="B449" s="20" t="s">
        <v>1078</v>
      </c>
      <c r="C449" s="20">
        <v>1</v>
      </c>
      <c r="D449" s="20" t="s">
        <v>1079</v>
      </c>
      <c r="E449" s="20" t="s">
        <v>1080</v>
      </c>
      <c r="F449" s="20">
        <v>2</v>
      </c>
      <c r="G449" s="20" t="s">
        <v>1086</v>
      </c>
      <c r="H449" s="20" t="s">
        <v>1087</v>
      </c>
      <c r="I449" s="20">
        <v>10</v>
      </c>
      <c r="J449" s="20" t="s">
        <v>1961</v>
      </c>
      <c r="K449" s="20" t="s">
        <v>1109</v>
      </c>
      <c r="L449" s="20" t="s">
        <v>1110</v>
      </c>
      <c r="M449" s="20" t="s">
        <v>44</v>
      </c>
      <c r="N449" s="20">
        <v>-2</v>
      </c>
      <c r="O449" s="20">
        <v>1</v>
      </c>
      <c r="P449" s="20" t="s">
        <v>1085</v>
      </c>
      <c r="Q449" s="19">
        <f>+VLOOKUP(K449,Responsables!$A:$C,3,TRUE)</f>
        <v>743</v>
      </c>
      <c r="R449" s="19" t="str">
        <f>+VLOOKUP(K449,Responsables!$A:$C,2,TRUE)</f>
        <v>Secretaría de Movilidad</v>
      </c>
      <c r="S449" s="20" t="s">
        <v>46</v>
      </c>
      <c r="T449" s="20" t="s">
        <v>47</v>
      </c>
      <c r="U449" s="20">
        <f>+VLOOKUP(K449,Programación!$A:$F,3,FALSE)</f>
        <v>-1</v>
      </c>
      <c r="V449" s="20">
        <f>+VLOOKUP(K449,Programación!$A:$F,4,FALSE)</f>
        <v>-1</v>
      </c>
      <c r="W449" s="20">
        <f>+VLOOKUP(K449,Programación!$A:$F,5,FALSE)</f>
        <v>1</v>
      </c>
      <c r="X449" s="20">
        <f>+VLOOKUP(K449,Programación!$A:$F,6,FALSE)</f>
        <v>-1</v>
      </c>
      <c r="Y449" s="20">
        <v>-1</v>
      </c>
      <c r="Z449" s="20">
        <v>-1</v>
      </c>
      <c r="AA449" s="23">
        <v>0</v>
      </c>
      <c r="AB449" s="22">
        <v>0</v>
      </c>
      <c r="AC449" s="20">
        <v>-1</v>
      </c>
      <c r="AD449" s="20">
        <f>+VLOOKUP(K449,Seguimiento!$A:$J,5,FALSE)</f>
        <v>0</v>
      </c>
      <c r="AE449" s="22">
        <v>0</v>
      </c>
      <c r="AF449" s="22">
        <v>0</v>
      </c>
      <c r="AG449" s="20">
        <v>-1</v>
      </c>
      <c r="AH449" s="20">
        <v>-1</v>
      </c>
      <c r="AI449" s="23">
        <v>0</v>
      </c>
      <c r="AJ449" s="23">
        <v>0</v>
      </c>
      <c r="AK449" s="23">
        <v>0</v>
      </c>
      <c r="AL449" s="20" t="str">
        <f>+VLOOKUP(K449,Seguimiento!$A:$J,7,FALSE)</f>
        <v>A junio se está gestionando la articulación con la Secretaría de Suministros y Servicios como encargada del manejo de los espacios de las instalaciones del  Centro Administrativo Municipal, para darle a conocer la idea básica que se elaboró desde la Gerencia de Movilidad Humana para la adaptación de un  cicloparqueadero en dichas instalaciones, lo que promoverá el uso de modos alternativos de transporte como la bicicleta.</v>
      </c>
      <c r="AM449" s="20">
        <f t="shared" si="6"/>
        <v>0</v>
      </c>
      <c r="AN449" s="22">
        <v>5.1888326896874417E-3</v>
      </c>
      <c r="AO449" s="22">
        <v>0</v>
      </c>
      <c r="AP449" s="22">
        <v>0</v>
      </c>
      <c r="AQ449" s="41">
        <f>+VLOOKUP(K449,Seguimiento!$A:$J,9,FALSE)</f>
        <v>0</v>
      </c>
      <c r="AR449" s="40">
        <f>+VLOOKUP(K449,Seguimiento!$A:$J,10,FALSE)</f>
        <v>0</v>
      </c>
      <c r="AS449" s="20">
        <v>-1</v>
      </c>
      <c r="AT449" s="40">
        <f>+VLOOKUP(K449,Seguimiento!$A:$J,4,FALSE)</f>
        <v>-1</v>
      </c>
      <c r="AU449" s="22">
        <v>0</v>
      </c>
      <c r="AV449" s="22">
        <v>0</v>
      </c>
    </row>
    <row r="450" spans="1:48" x14ac:dyDescent="0.2">
      <c r="A450" s="20">
        <v>4</v>
      </c>
      <c r="B450" s="20" t="s">
        <v>1078</v>
      </c>
      <c r="C450" s="20">
        <v>1</v>
      </c>
      <c r="D450" s="20" t="s">
        <v>1079</v>
      </c>
      <c r="E450" s="20" t="s">
        <v>1080</v>
      </c>
      <c r="F450" s="20">
        <v>2</v>
      </c>
      <c r="G450" s="20" t="s">
        <v>1086</v>
      </c>
      <c r="H450" s="20" t="s">
        <v>1087</v>
      </c>
      <c r="I450" s="20">
        <v>1</v>
      </c>
      <c r="J450" s="20" t="s">
        <v>1961</v>
      </c>
      <c r="K450" s="20" t="s">
        <v>1174</v>
      </c>
      <c r="L450" s="20" t="s">
        <v>1175</v>
      </c>
      <c r="M450" s="20" t="s">
        <v>1090</v>
      </c>
      <c r="N450" s="20">
        <v>105.4</v>
      </c>
      <c r="O450" s="20">
        <v>145.4</v>
      </c>
      <c r="P450" s="20" t="s">
        <v>1085</v>
      </c>
      <c r="Q450" s="19">
        <f>+VLOOKUP(K450,Responsables!$A:$C,3,TRUE)</f>
        <v>743</v>
      </c>
      <c r="R450" s="19" t="str">
        <f>+VLOOKUP(K450,Responsables!$A:$C,2,TRUE)</f>
        <v>Secretaría de Movilidad</v>
      </c>
      <c r="S450" s="20" t="s">
        <v>51</v>
      </c>
      <c r="T450" s="20" t="s">
        <v>47</v>
      </c>
      <c r="U450" s="20">
        <f>+VLOOKUP(K450,Programación!$A:$F,3,FALSE)</f>
        <v>110</v>
      </c>
      <c r="V450" s="20">
        <f>+VLOOKUP(K450,Programación!$A:$F,4,FALSE)</f>
        <v>130</v>
      </c>
      <c r="W450" s="20">
        <f>+VLOOKUP(K450,Programación!$A:$F,5,FALSE)</f>
        <v>145.4</v>
      </c>
      <c r="X450" s="20">
        <f>+VLOOKUP(K450,Programación!$A:$F,6,FALSE)</f>
        <v>145.4</v>
      </c>
      <c r="Y450" s="20">
        <v>112.5</v>
      </c>
      <c r="Z450" s="20">
        <f>+VLOOKUP(K450,Seguimiento!$A:$C,3,FALSE)</f>
        <v>117.15</v>
      </c>
      <c r="AA450" s="23">
        <v>0</v>
      </c>
      <c r="AB450" s="22">
        <v>0</v>
      </c>
      <c r="AC450" s="20">
        <v>0.77372764786795001</v>
      </c>
      <c r="AD450" s="20">
        <f>+VLOOKUP(K450,Seguimiento!$A:$J,5,FALSE)</f>
        <v>0.80570839100000002</v>
      </c>
      <c r="AE450" s="22">
        <v>0</v>
      </c>
      <c r="AF450" s="22">
        <v>0</v>
      </c>
      <c r="AG450" s="20">
        <v>1.02272727272727</v>
      </c>
      <c r="AH450" s="20">
        <f>+VLOOKUP(K450,Seguimiento!$A:$J,6,FALSE)</f>
        <v>0.90115384600000004</v>
      </c>
      <c r="AI450" s="23">
        <v>0</v>
      </c>
      <c r="AJ450" s="23">
        <v>0</v>
      </c>
      <c r="AK450" s="23">
        <v>0</v>
      </c>
      <c r="AL450" s="20" t="str">
        <f>+VLOOKUP(K450,Seguimiento!$A:$J,7,FALSE)</f>
        <v>Durante el mes de junio se continúa con los detalles constructivos de los corredores y se está a la espera de las firmas respectivas para iniciar estudios de movilidad de 11 corredores adicionales que sumaran aproximadamente a la meta cerca de 15 kilómetros.</v>
      </c>
      <c r="AM450" s="20">
        <f t="shared" si="6"/>
        <v>0.80570839100000002</v>
      </c>
      <c r="AN450" s="22">
        <v>5.1888326896874417E-3</v>
      </c>
      <c r="AO450" s="22">
        <v>0</v>
      </c>
      <c r="AP450" s="22">
        <v>0</v>
      </c>
      <c r="AQ450" s="41">
        <f>+VLOOKUP(K450,Seguimiento!$A:$J,9,FALSE)</f>
        <v>4.1806860000000003E-3</v>
      </c>
      <c r="AR450" s="40">
        <f>+VLOOKUP(K450,Seguimiento!$A:$J,10,FALSE)</f>
        <v>3</v>
      </c>
      <c r="AS450" s="20">
        <v>112.5</v>
      </c>
      <c r="AT450" s="40">
        <f>+VLOOKUP(K450,Seguimiento!$A:$J,4,FALSE)</f>
        <v>117.15</v>
      </c>
      <c r="AU450" s="22">
        <v>0</v>
      </c>
      <c r="AV450" s="22">
        <v>0</v>
      </c>
    </row>
    <row r="451" spans="1:48" x14ac:dyDescent="0.2">
      <c r="A451" s="20">
        <v>4</v>
      </c>
      <c r="B451" s="20" t="s">
        <v>1078</v>
      </c>
      <c r="C451" s="20">
        <v>1</v>
      </c>
      <c r="D451" s="20" t="s">
        <v>1079</v>
      </c>
      <c r="E451" s="20" t="s">
        <v>1080</v>
      </c>
      <c r="F451" s="20">
        <v>3</v>
      </c>
      <c r="G451" s="20" t="s">
        <v>1081</v>
      </c>
      <c r="H451" s="20" t="s">
        <v>1082</v>
      </c>
      <c r="I451" s="20">
        <v>2</v>
      </c>
      <c r="J451" s="20" t="s">
        <v>1961</v>
      </c>
      <c r="K451" s="20" t="s">
        <v>1102</v>
      </c>
      <c r="L451" s="20" t="s">
        <v>1103</v>
      </c>
      <c r="M451" s="20" t="s">
        <v>1090</v>
      </c>
      <c r="N451" s="20">
        <v>1848</v>
      </c>
      <c r="O451" s="20">
        <v>1850</v>
      </c>
      <c r="P451" s="20" t="s">
        <v>1085</v>
      </c>
      <c r="Q451" s="19">
        <f>+VLOOKUP(K451,Responsables!$A:$C,3,TRUE)</f>
        <v>743</v>
      </c>
      <c r="R451" s="19" t="str">
        <f>+VLOOKUP(K451,Responsables!$A:$C,2,TRUE)</f>
        <v>Secretaría de Movilidad</v>
      </c>
      <c r="S451" s="20" t="s">
        <v>46</v>
      </c>
      <c r="T451" s="20" t="s">
        <v>47</v>
      </c>
      <c r="U451" s="20">
        <f>+VLOOKUP(K451,Programación!$A:$F,3,FALSE)</f>
        <v>150</v>
      </c>
      <c r="V451" s="20">
        <f>+VLOOKUP(K451,Programación!$A:$F,4,FALSE)</f>
        <v>315.86</v>
      </c>
      <c r="W451" s="20">
        <f>+VLOOKUP(K451,Programación!$A:$F,5,FALSE)</f>
        <v>567</v>
      </c>
      <c r="X451" s="20">
        <f>+VLOOKUP(K451,Programación!$A:$F,6,FALSE)</f>
        <v>804</v>
      </c>
      <c r="Y451" s="20">
        <v>163.13999999999999</v>
      </c>
      <c r="Z451" s="20">
        <f>+VLOOKUP(K451,Seguimiento!$A:$C,3,FALSE)</f>
        <v>139.80000000000001</v>
      </c>
      <c r="AA451" s="23">
        <v>0</v>
      </c>
      <c r="AB451" s="22">
        <v>0</v>
      </c>
      <c r="AC451" s="20">
        <v>8.8183783783783803E-2</v>
      </c>
      <c r="AD451" s="20">
        <f>+VLOOKUP(K451,Seguimiento!$A:$J,5,FALSE)</f>
        <v>0.16375135099999999</v>
      </c>
      <c r="AE451" s="22">
        <v>0</v>
      </c>
      <c r="AF451" s="22">
        <v>0</v>
      </c>
      <c r="AG451" s="20">
        <v>1.0875999999999999</v>
      </c>
      <c r="AH451" s="20">
        <f>+VLOOKUP(K451,Seguimiento!$A:$J,6,FALSE)</f>
        <v>0.442601152</v>
      </c>
      <c r="AI451" s="23">
        <v>0</v>
      </c>
      <c r="AJ451" s="23">
        <v>0</v>
      </c>
      <c r="AK451" s="23">
        <v>0</v>
      </c>
      <c r="AL451" s="20" t="str">
        <f>+VLOOKUP(K451,Seguimiento!$A:$J,7,FALSE)</f>
        <v>La cantidad de kilómetros carril reportados corresponden a la señalización implementada por: el contrato de obra y la cuadrilla de señalización con recursos de ajustes y reservas 2020, (131,02 km/carril), obras realizadas por la SIF (8,62 km/carril), proyectos de infraestructura recibidos por la Secretaría de Movilidad (0,15 km/carril), para un total de 139,80 km/carril</v>
      </c>
      <c r="AM451" s="20">
        <f t="shared" ref="AM451:AM514" si="7">+AD451</f>
        <v>0.16375135099999999</v>
      </c>
      <c r="AN451" s="22">
        <v>1.7362238155033455E-3</v>
      </c>
      <c r="AO451" s="22">
        <v>0</v>
      </c>
      <c r="AP451" s="22">
        <v>0</v>
      </c>
      <c r="AQ451" s="41">
        <f>+VLOOKUP(K451,Seguimiento!$A:$J,9,FALSE)</f>
        <v>2.2950100000000001E-4</v>
      </c>
      <c r="AR451" s="40">
        <f>+VLOOKUP(K451,Seguimiento!$A:$J,10,FALSE)</f>
        <v>1</v>
      </c>
      <c r="AS451" s="20">
        <v>163.13999999999999</v>
      </c>
      <c r="AT451" s="40">
        <f>+VLOOKUP(K451,Seguimiento!$A:$J,4,FALSE)</f>
        <v>302.94</v>
      </c>
      <c r="AU451" s="22">
        <v>0</v>
      </c>
      <c r="AV451" s="22">
        <v>0</v>
      </c>
    </row>
    <row r="452" spans="1:48" x14ac:dyDescent="0.2">
      <c r="A452" s="20">
        <v>4</v>
      </c>
      <c r="B452" s="20" t="s">
        <v>1078</v>
      </c>
      <c r="C452" s="20">
        <v>1</v>
      </c>
      <c r="D452" s="20" t="s">
        <v>1079</v>
      </c>
      <c r="E452" s="20" t="s">
        <v>1080</v>
      </c>
      <c r="F452" s="20">
        <v>3</v>
      </c>
      <c r="G452" s="20" t="s">
        <v>1081</v>
      </c>
      <c r="H452" s="20" t="s">
        <v>1082</v>
      </c>
      <c r="I452" s="20">
        <v>4</v>
      </c>
      <c r="J452" s="20" t="s">
        <v>1961</v>
      </c>
      <c r="K452" s="20" t="s">
        <v>1106</v>
      </c>
      <c r="L452" s="20" t="s">
        <v>1107</v>
      </c>
      <c r="M452" s="20" t="s">
        <v>44</v>
      </c>
      <c r="N452" s="20">
        <v>0</v>
      </c>
      <c r="O452" s="20">
        <v>1</v>
      </c>
      <c r="P452" s="20" t="s">
        <v>1108</v>
      </c>
      <c r="Q452" s="19">
        <f>+VLOOKUP(K452,Responsables!$A:$C,3,TRUE)</f>
        <v>743</v>
      </c>
      <c r="R452" s="19" t="str">
        <f>+VLOOKUP(K452,Responsables!$A:$C,2,TRUE)</f>
        <v>Secretaría de Movilidad</v>
      </c>
      <c r="S452" s="20" t="s">
        <v>46</v>
      </c>
      <c r="T452" s="20" t="s">
        <v>47</v>
      </c>
      <c r="U452" s="20">
        <f>+VLOOKUP(K452,Programación!$A:$F,3,FALSE)</f>
        <v>-1</v>
      </c>
      <c r="V452" s="20">
        <f>+VLOOKUP(K452,Programación!$A:$F,4,FALSE)</f>
        <v>-1</v>
      </c>
      <c r="W452" s="20">
        <f>+VLOOKUP(K452,Programación!$A:$F,5,FALSE)</f>
        <v>1</v>
      </c>
      <c r="X452" s="20">
        <f>+VLOOKUP(K452,Programación!$A:$F,6,FALSE)</f>
        <v>-1</v>
      </c>
      <c r="Y452" s="20">
        <v>-1</v>
      </c>
      <c r="Z452" s="20">
        <v>-1</v>
      </c>
      <c r="AA452" s="23">
        <v>0</v>
      </c>
      <c r="AB452" s="22">
        <v>0</v>
      </c>
      <c r="AC452" s="20">
        <v>-1</v>
      </c>
      <c r="AD452" s="20">
        <f>+VLOOKUP(K452,Seguimiento!$A:$J,5,FALSE)</f>
        <v>0</v>
      </c>
      <c r="AE452" s="22">
        <v>0</v>
      </c>
      <c r="AF452" s="22">
        <v>0</v>
      </c>
      <c r="AG452" s="20">
        <v>-1</v>
      </c>
      <c r="AH452" s="20">
        <v>-1</v>
      </c>
      <c r="AI452" s="23">
        <v>0</v>
      </c>
      <c r="AJ452" s="23">
        <v>0</v>
      </c>
      <c r="AK452" s="23">
        <v>0</v>
      </c>
      <c r="AL452" s="20" t="str">
        <f>+VLOOKUP(K452,Seguimiento!$A:$J,7,FALSE)</f>
        <v>El indicador se encuentra en proceso de planeación, el cumplimiento e implementación de la meta se estableció para la vigencia 2022. A junio se  continúa  avanzando en el desarrollo de una APP para autogestión de pago por uso de las ZER.</v>
      </c>
      <c r="AM452" s="20">
        <f t="shared" si="7"/>
        <v>0</v>
      </c>
      <c r="AN452" s="22">
        <v>2.5066655130809947E-3</v>
      </c>
      <c r="AO452" s="22">
        <v>0</v>
      </c>
      <c r="AP452" s="22">
        <v>0</v>
      </c>
      <c r="AQ452" s="41">
        <f>+VLOOKUP(K452,Seguimiento!$A:$J,9,FALSE)</f>
        <v>0</v>
      </c>
      <c r="AR452" s="40">
        <f>+VLOOKUP(K452,Seguimiento!$A:$J,10,FALSE)</f>
        <v>0</v>
      </c>
      <c r="AS452" s="20">
        <v>-1</v>
      </c>
      <c r="AT452" s="40">
        <f>+VLOOKUP(K452,Seguimiento!$A:$J,4,FALSE)</f>
        <v>-1</v>
      </c>
      <c r="AU452" s="22">
        <v>0</v>
      </c>
      <c r="AV452" s="22">
        <v>0</v>
      </c>
    </row>
    <row r="453" spans="1:48" x14ac:dyDescent="0.2">
      <c r="A453" s="20">
        <v>4</v>
      </c>
      <c r="B453" s="20" t="s">
        <v>1078</v>
      </c>
      <c r="C453" s="20">
        <v>1</v>
      </c>
      <c r="D453" s="20" t="s">
        <v>1079</v>
      </c>
      <c r="E453" s="20" t="s">
        <v>1080</v>
      </c>
      <c r="F453" s="20">
        <v>3</v>
      </c>
      <c r="G453" s="20" t="s">
        <v>1081</v>
      </c>
      <c r="H453" s="20" t="s">
        <v>1082</v>
      </c>
      <c r="I453" s="20">
        <v>6</v>
      </c>
      <c r="J453" s="20" t="s">
        <v>1961</v>
      </c>
      <c r="K453" s="20" t="s">
        <v>1111</v>
      </c>
      <c r="L453" s="20" t="s">
        <v>1112</v>
      </c>
      <c r="M453" s="20" t="s">
        <v>50</v>
      </c>
      <c r="N453" s="20">
        <v>-1</v>
      </c>
      <c r="O453" s="20">
        <v>100</v>
      </c>
      <c r="P453" s="20" t="s">
        <v>1085</v>
      </c>
      <c r="Q453" s="19">
        <f>+VLOOKUP(K453,Responsables!$A:$C,3,TRUE)</f>
        <v>743</v>
      </c>
      <c r="R453" s="19" t="str">
        <f>+VLOOKUP(K453,Responsables!$A:$C,2,TRUE)</f>
        <v>Secretaría de Movilidad</v>
      </c>
      <c r="S453" s="20" t="s">
        <v>51</v>
      </c>
      <c r="T453" s="20" t="s">
        <v>47</v>
      </c>
      <c r="U453" s="20">
        <f>+VLOOKUP(K453,Programación!$A:$F,3,FALSE)</f>
        <v>0</v>
      </c>
      <c r="V453" s="20">
        <f>+VLOOKUP(K453,Programación!$A:$F,4,FALSE)</f>
        <v>20</v>
      </c>
      <c r="W453" s="20">
        <f>+VLOOKUP(K453,Programación!$A:$F,5,FALSE)</f>
        <v>50</v>
      </c>
      <c r="X453" s="20">
        <f>+VLOOKUP(K453,Programación!$A:$F,6,FALSE)</f>
        <v>100</v>
      </c>
      <c r="Y453" s="20">
        <v>0</v>
      </c>
      <c r="Z453" s="20">
        <f>+VLOOKUP(K453,Seguimiento!$A:$C,3,FALSE)</f>
        <v>10</v>
      </c>
      <c r="AA453" s="23">
        <v>0</v>
      </c>
      <c r="AB453" s="22">
        <v>0</v>
      </c>
      <c r="AC453" s="20">
        <v>0</v>
      </c>
      <c r="AD453" s="20">
        <f>+VLOOKUP(K453,Seguimiento!$A:$J,5,FALSE)</f>
        <v>0.1</v>
      </c>
      <c r="AE453" s="22">
        <v>0</v>
      </c>
      <c r="AF453" s="22">
        <v>0</v>
      </c>
      <c r="AG453" s="20">
        <v>-1</v>
      </c>
      <c r="AH453" s="20">
        <f>+VLOOKUP(K453,Seguimiento!$A:$J,6,FALSE)</f>
        <v>0.5</v>
      </c>
      <c r="AI453" s="23">
        <v>0</v>
      </c>
      <c r="AJ453" s="23">
        <v>0</v>
      </c>
      <c r="AK453" s="23">
        <v>0</v>
      </c>
      <c r="AL453" s="20" t="str">
        <f>+VLOOKUP(K453,Seguimiento!$A:$J,7,FALSE)</f>
        <v>Se están realizando los diferentes análisis técnicos en la estructuración de la ruta piloto Distrito F, la cual se le socializara inicialmente a las agremiaciones del TPC.</v>
      </c>
      <c r="AM453" s="20">
        <f t="shared" si="7"/>
        <v>0.1</v>
      </c>
      <c r="AN453" s="22">
        <v>1.1192321199945615E-3</v>
      </c>
      <c r="AO453" s="22">
        <v>0</v>
      </c>
      <c r="AP453" s="22">
        <v>0</v>
      </c>
      <c r="AQ453" s="41">
        <f>+VLOOKUP(K453,Seguimiento!$A:$J,9,FALSE)</f>
        <v>1.1192300000000001E-4</v>
      </c>
      <c r="AR453" s="40">
        <f>+VLOOKUP(K453,Seguimiento!$A:$J,10,FALSE)</f>
        <v>1</v>
      </c>
      <c r="AS453" s="20">
        <v>0</v>
      </c>
      <c r="AT453" s="40">
        <f>+VLOOKUP(K453,Seguimiento!$A:$J,4,FALSE)</f>
        <v>10</v>
      </c>
      <c r="AU453" s="22">
        <v>0</v>
      </c>
      <c r="AV453" s="22">
        <v>0</v>
      </c>
    </row>
    <row r="454" spans="1:48" x14ac:dyDescent="0.2">
      <c r="A454" s="20">
        <v>4</v>
      </c>
      <c r="B454" s="20" t="s">
        <v>1078</v>
      </c>
      <c r="C454" s="20">
        <v>1</v>
      </c>
      <c r="D454" s="20" t="s">
        <v>1079</v>
      </c>
      <c r="E454" s="20" t="s">
        <v>1080</v>
      </c>
      <c r="F454" s="20">
        <v>2</v>
      </c>
      <c r="G454" s="20" t="s">
        <v>1086</v>
      </c>
      <c r="H454" s="20" t="s">
        <v>1087</v>
      </c>
      <c r="I454" s="20">
        <v>5</v>
      </c>
      <c r="J454" s="20" t="s">
        <v>1961</v>
      </c>
      <c r="K454" s="20" t="s">
        <v>1165</v>
      </c>
      <c r="L454" s="20" t="s">
        <v>1166</v>
      </c>
      <c r="M454" s="20" t="s">
        <v>1090</v>
      </c>
      <c r="N454" s="20">
        <v>6</v>
      </c>
      <c r="O454" s="20">
        <v>20</v>
      </c>
      <c r="P454" s="20" t="s">
        <v>1085</v>
      </c>
      <c r="Q454" s="19">
        <f>+VLOOKUP(K454,Responsables!$A:$C,3,TRUE)</f>
        <v>743</v>
      </c>
      <c r="R454" s="19" t="str">
        <f>+VLOOKUP(K454,Responsables!$A:$C,2,TRUE)</f>
        <v>Secretaría de Movilidad</v>
      </c>
      <c r="S454" s="20" t="s">
        <v>51</v>
      </c>
      <c r="T454" s="20" t="s">
        <v>47</v>
      </c>
      <c r="U454" s="20">
        <f>+VLOOKUP(K454,Programación!$A:$F,3,FALSE)</f>
        <v>6</v>
      </c>
      <c r="V454" s="20">
        <f>+VLOOKUP(K454,Programación!$A:$F,4,FALSE)</f>
        <v>6</v>
      </c>
      <c r="W454" s="20">
        <f>+VLOOKUP(K454,Programación!$A:$F,5,FALSE)</f>
        <v>20</v>
      </c>
      <c r="X454" s="20">
        <f>+VLOOKUP(K454,Programación!$A:$F,6,FALSE)</f>
        <v>20</v>
      </c>
      <c r="Y454" s="20">
        <v>6</v>
      </c>
      <c r="Z454" s="20">
        <f>+VLOOKUP(K454,Seguimiento!$A:$C,3,FALSE)</f>
        <v>6</v>
      </c>
      <c r="AA454" s="23">
        <v>0</v>
      </c>
      <c r="AB454" s="22">
        <v>0</v>
      </c>
      <c r="AC454" s="20">
        <v>0.3</v>
      </c>
      <c r="AD454" s="20">
        <f>+VLOOKUP(K454,Seguimiento!$A:$J,5,FALSE)</f>
        <v>0.3</v>
      </c>
      <c r="AE454" s="22">
        <v>0</v>
      </c>
      <c r="AF454" s="22">
        <v>0</v>
      </c>
      <c r="AG454" s="20">
        <v>1</v>
      </c>
      <c r="AH454" s="20">
        <f>+VLOOKUP(K454,Seguimiento!$A:$J,6,FALSE)</f>
        <v>1</v>
      </c>
      <c r="AI454" s="23">
        <v>0</v>
      </c>
      <c r="AJ454" s="23">
        <v>0</v>
      </c>
      <c r="AK454" s="23">
        <v>0</v>
      </c>
      <c r="AL454" s="20" t="str">
        <f>+VLOOKUP(K454,Seguimiento!$A:$J,7,FALSE)</f>
        <v>A junio a través del contrato con la APP  se  ejecutó  el proceso de Idea Básica buscando llegar en el mes de julio a la certeza de gestión predial, se deberá definir esquema de contratación de obra</v>
      </c>
      <c r="AM454" s="20">
        <f t="shared" si="7"/>
        <v>0.3</v>
      </c>
      <c r="AN454" s="22">
        <v>5.4223542031656483E-3</v>
      </c>
      <c r="AO454" s="22">
        <v>0</v>
      </c>
      <c r="AP454" s="22">
        <v>0</v>
      </c>
      <c r="AQ454" s="41">
        <f>+VLOOKUP(K454,Seguimiento!$A:$J,9,FALSE)</f>
        <v>1.6267059999999999E-3</v>
      </c>
      <c r="AR454" s="40">
        <f>+VLOOKUP(K454,Seguimiento!$A:$J,10,FALSE)</f>
        <v>2</v>
      </c>
      <c r="AS454" s="20">
        <v>6</v>
      </c>
      <c r="AT454" s="40">
        <f>+VLOOKUP(K454,Seguimiento!$A:$J,4,FALSE)</f>
        <v>6</v>
      </c>
      <c r="AU454" s="22">
        <v>0</v>
      </c>
      <c r="AV454" s="22">
        <v>0</v>
      </c>
    </row>
    <row r="455" spans="1:48" x14ac:dyDescent="0.2">
      <c r="A455" s="20">
        <v>4</v>
      </c>
      <c r="B455" s="20" t="s">
        <v>1078</v>
      </c>
      <c r="C455" s="20">
        <v>1</v>
      </c>
      <c r="D455" s="20" t="s">
        <v>1079</v>
      </c>
      <c r="E455" s="20" t="s">
        <v>1080</v>
      </c>
      <c r="F455" s="20">
        <v>3</v>
      </c>
      <c r="G455" s="20" t="s">
        <v>1081</v>
      </c>
      <c r="H455" s="20" t="s">
        <v>1082</v>
      </c>
      <c r="I455" s="20">
        <v>1</v>
      </c>
      <c r="J455" s="20" t="s">
        <v>1961</v>
      </c>
      <c r="K455" s="20" t="s">
        <v>1100</v>
      </c>
      <c r="L455" s="20" t="s">
        <v>1101</v>
      </c>
      <c r="M455" s="20" t="s">
        <v>1090</v>
      </c>
      <c r="N455" s="20">
        <v>20</v>
      </c>
      <c r="O455" s="20">
        <v>65</v>
      </c>
      <c r="P455" s="20" t="s">
        <v>147</v>
      </c>
      <c r="Q455" s="19">
        <f>+VLOOKUP(K455,Responsables!$A:$C,3,TRUE)</f>
        <v>761</v>
      </c>
      <c r="R455" s="19" t="str">
        <f>+VLOOKUP(K455,Responsables!$A:$C,2,TRUE)</f>
        <v>Departamento Administrativo de Planeación</v>
      </c>
      <c r="S455" s="20" t="s">
        <v>51</v>
      </c>
      <c r="T455" s="20" t="s">
        <v>47</v>
      </c>
      <c r="U455" s="20">
        <f>+VLOOKUP(K455,Programación!$A:$F,3,FALSE)</f>
        <v>25</v>
      </c>
      <c r="V455" s="20">
        <f>+VLOOKUP(K455,Programación!$A:$F,4,FALSE)</f>
        <v>35</v>
      </c>
      <c r="W455" s="20">
        <f>+VLOOKUP(K455,Programación!$A:$F,5,FALSE)</f>
        <v>50</v>
      </c>
      <c r="X455" s="20">
        <f>+VLOOKUP(K455,Programación!$A:$F,6,FALSE)</f>
        <v>65</v>
      </c>
      <c r="Y455" s="20">
        <v>25</v>
      </c>
      <c r="Z455" s="20">
        <f>+VLOOKUP(K455,Seguimiento!$A:$C,3,FALSE)</f>
        <v>25</v>
      </c>
      <c r="AA455" s="23">
        <v>0</v>
      </c>
      <c r="AB455" s="22">
        <v>0</v>
      </c>
      <c r="AC455" s="20">
        <v>0.38461538461538503</v>
      </c>
      <c r="AD455" s="20">
        <f>+VLOOKUP(K455,Seguimiento!$A:$J,5,FALSE)</f>
        <v>0.38461538499999998</v>
      </c>
      <c r="AE455" s="22">
        <v>0</v>
      </c>
      <c r="AF455" s="22">
        <v>0</v>
      </c>
      <c r="AG455" s="20">
        <v>1</v>
      </c>
      <c r="AH455" s="20">
        <f>+VLOOKUP(K455,Seguimiento!$A:$J,6,FALSE)</f>
        <v>0.71428571399999996</v>
      </c>
      <c r="AI455" s="23">
        <v>0</v>
      </c>
      <c r="AJ455" s="23">
        <v>0</v>
      </c>
      <c r="AK455" s="23">
        <v>0</v>
      </c>
      <c r="AL455" s="20" t="str">
        <f>+VLOOKUP(K455,Seguimiento!$A:$J,7,FALSE)</f>
        <v>Se cuenta con OUTPUT 1, que consisten en la caracterización y diagnostico del corredor de la Avenida El Poblado, la cual tiene una longitud total de 6.13 km. Es importante mencionar que para el presente año, teniendo en cuenta las dificultades de contratación, se ha definido que se logrará avanzar en este corredor de 6.13 km como corredor único. Se están formulando las secciones por tramos, y se encuentra en proceso la carga de información al modelo para realizar las simulaciones de tráfico necesarias para evaluar las secciones formuladas, se espera que aproximadamente en 6 semanas se tenga esta formulación lista.</v>
      </c>
      <c r="AM455" s="20">
        <f t="shared" si="7"/>
        <v>0.38461538499999998</v>
      </c>
      <c r="AN455" s="22">
        <v>1.1636935241666755E-3</v>
      </c>
      <c r="AO455" s="22">
        <v>0</v>
      </c>
      <c r="AP455" s="22">
        <v>0</v>
      </c>
      <c r="AQ455" s="41">
        <f>+VLOOKUP(K455,Seguimiento!$A:$J,9,FALSE)</f>
        <v>4.4757400000000001E-4</v>
      </c>
      <c r="AR455" s="40">
        <f>+VLOOKUP(K455,Seguimiento!$A:$J,10,FALSE)</f>
        <v>3</v>
      </c>
      <c r="AS455" s="20">
        <v>25</v>
      </c>
      <c r="AT455" s="40">
        <f>+VLOOKUP(K455,Seguimiento!$A:$J,4,FALSE)</f>
        <v>25</v>
      </c>
      <c r="AU455" s="22">
        <v>0</v>
      </c>
      <c r="AV455" s="22">
        <v>0</v>
      </c>
    </row>
    <row r="456" spans="1:48" x14ac:dyDescent="0.2">
      <c r="A456" s="20">
        <v>4</v>
      </c>
      <c r="B456" s="20" t="s">
        <v>1078</v>
      </c>
      <c r="C456" s="20">
        <v>1</v>
      </c>
      <c r="D456" s="20" t="s">
        <v>1079</v>
      </c>
      <c r="E456" s="20" t="s">
        <v>1080</v>
      </c>
      <c r="F456" s="20"/>
      <c r="G456" s="20"/>
      <c r="H456" s="20"/>
      <c r="I456" s="20">
        <v>7</v>
      </c>
      <c r="J456" s="20" t="s">
        <v>1960</v>
      </c>
      <c r="K456" s="20" t="s">
        <v>1139</v>
      </c>
      <c r="L456" s="20" t="s">
        <v>1140</v>
      </c>
      <c r="M456" s="20" t="s">
        <v>50</v>
      </c>
      <c r="N456" s="20">
        <v>12.3</v>
      </c>
      <c r="O456" s="20">
        <v>20</v>
      </c>
      <c r="P456" s="20" t="s">
        <v>1085</v>
      </c>
      <c r="Q456" s="19">
        <f>+VLOOKUP(K456,Responsables!$A:$C,3,TRUE)</f>
        <v>743</v>
      </c>
      <c r="R456" s="19" t="str">
        <f>+VLOOKUP(K456,Responsables!$A:$C,2,TRUE)</f>
        <v>Secretaría de Movilidad</v>
      </c>
      <c r="S456" s="20" t="s">
        <v>51</v>
      </c>
      <c r="T456" s="20" t="s">
        <v>47</v>
      </c>
      <c r="U456" s="20">
        <f>+VLOOKUP(K456,Programación!$A:$F,3,FALSE)</f>
        <v>12.3</v>
      </c>
      <c r="V456" s="20">
        <f>+VLOOKUP(K456,Programación!$A:$F,4,FALSE)</f>
        <v>12.3</v>
      </c>
      <c r="W456" s="20">
        <f>+VLOOKUP(K456,Programación!$A:$F,5,FALSE)</f>
        <v>15</v>
      </c>
      <c r="X456" s="20">
        <f>+VLOOKUP(K456,Programación!$A:$F,6,FALSE)</f>
        <v>20</v>
      </c>
      <c r="Y456" s="20">
        <v>12.3</v>
      </c>
      <c r="Z456" s="20">
        <f>+VLOOKUP(K456,Seguimiento!$A:$C,3,FALSE)</f>
        <v>12.3</v>
      </c>
      <c r="AA456" s="23">
        <v>0</v>
      </c>
      <c r="AB456" s="22">
        <v>0</v>
      </c>
      <c r="AC456" s="20">
        <v>0.61499999999999999</v>
      </c>
      <c r="AD456" s="20">
        <f>+VLOOKUP(K456,Seguimiento!$A:$J,5,FALSE)</f>
        <v>0.61499999999999999</v>
      </c>
      <c r="AE456" s="24">
        <v>0</v>
      </c>
      <c r="AF456" s="22">
        <v>0</v>
      </c>
      <c r="AG456" s="20">
        <v>1</v>
      </c>
      <c r="AH456" s="20">
        <f>+VLOOKUP(K456,Seguimiento!$A:$J,6,FALSE)</f>
        <v>1</v>
      </c>
      <c r="AI456" s="23">
        <v>0</v>
      </c>
      <c r="AJ456" s="23">
        <v>0</v>
      </c>
      <c r="AK456" s="23">
        <v>0</v>
      </c>
      <c r="AL456" s="20" t="str">
        <f>+VLOOKUP(K456,Seguimiento!$A:$J,7,FALSE)</f>
        <v>Se reporta el 100% de cumplimiento en este seguimiento por ser de mantenimiento,  (debido a que no se programaron incrementos en el 2020 y 2021 y la meta es la misma línea base). La gestión que se viene realizando para conocer los resultados del indicador se hace a través de la recopilación y procesamiento de información de campo asociado a temas de movilidad y en las intersecciones que fueron priorizadas.</v>
      </c>
      <c r="AM456" s="20">
        <f t="shared" si="7"/>
        <v>0.61499999999999999</v>
      </c>
      <c r="AN456" s="22">
        <v>0</v>
      </c>
      <c r="AO456" s="22">
        <v>0</v>
      </c>
      <c r="AP456" s="22">
        <v>0</v>
      </c>
      <c r="AQ456" s="41">
        <f>+VLOOKUP(K456,Seguimiento!$A:$J,9,FALSE)</f>
        <v>0</v>
      </c>
      <c r="AR456" s="40">
        <f>+VLOOKUP(K456,Seguimiento!$A:$J,10,FALSE)</f>
        <v>3</v>
      </c>
      <c r="AS456" s="20">
        <v>12.3</v>
      </c>
      <c r="AT456" s="40">
        <f>+VLOOKUP(K456,Seguimiento!$A:$J,4,FALSE)</f>
        <v>12.3</v>
      </c>
      <c r="AU456" s="22">
        <v>0</v>
      </c>
      <c r="AV456" s="22">
        <v>0</v>
      </c>
    </row>
    <row r="457" spans="1:48" x14ac:dyDescent="0.2">
      <c r="A457" s="20">
        <v>4</v>
      </c>
      <c r="B457" s="20" t="s">
        <v>1078</v>
      </c>
      <c r="C457" s="20">
        <v>1</v>
      </c>
      <c r="D457" s="20" t="s">
        <v>1079</v>
      </c>
      <c r="E457" s="20" t="s">
        <v>1080</v>
      </c>
      <c r="F457" s="20">
        <v>2</v>
      </c>
      <c r="G457" s="20" t="s">
        <v>1086</v>
      </c>
      <c r="H457" s="20" t="s">
        <v>1087</v>
      </c>
      <c r="I457" s="20">
        <v>12</v>
      </c>
      <c r="J457" s="20" t="s">
        <v>1961</v>
      </c>
      <c r="K457" s="20" t="s">
        <v>1096</v>
      </c>
      <c r="L457" s="20" t="s">
        <v>1097</v>
      </c>
      <c r="M457" s="20" t="s">
        <v>44</v>
      </c>
      <c r="N457" s="20">
        <v>0</v>
      </c>
      <c r="O457" s="20">
        <v>1</v>
      </c>
      <c r="P457" s="20" t="s">
        <v>1085</v>
      </c>
      <c r="Q457" s="19">
        <f>+VLOOKUP(K457,Responsables!$A:$C,3,TRUE)</f>
        <v>743</v>
      </c>
      <c r="R457" s="19" t="str">
        <f>+VLOOKUP(K457,Responsables!$A:$C,2,TRUE)</f>
        <v>Secretaría de Movilidad</v>
      </c>
      <c r="S457" s="20" t="s">
        <v>46</v>
      </c>
      <c r="T457" s="20" t="s">
        <v>47</v>
      </c>
      <c r="U457" s="20">
        <f>+VLOOKUP(K457,Programación!$A:$F,3,FALSE)</f>
        <v>-1</v>
      </c>
      <c r="V457" s="20">
        <f>+VLOOKUP(K457,Programación!$A:$F,4,FALSE)</f>
        <v>-1</v>
      </c>
      <c r="W457" s="20">
        <f>+VLOOKUP(K457,Programación!$A:$F,5,FALSE)</f>
        <v>1</v>
      </c>
      <c r="X457" s="20">
        <f>+VLOOKUP(K457,Programación!$A:$F,6,FALSE)</f>
        <v>-1</v>
      </c>
      <c r="Y457" s="20">
        <v>-1</v>
      </c>
      <c r="Z457" s="20">
        <v>-1</v>
      </c>
      <c r="AA457" s="23">
        <v>0</v>
      </c>
      <c r="AB457" s="22">
        <v>0</v>
      </c>
      <c r="AC457" s="20">
        <v>-1</v>
      </c>
      <c r="AD457" s="20">
        <f>+VLOOKUP(K457,Seguimiento!$A:$J,5,FALSE)</f>
        <v>0</v>
      </c>
      <c r="AE457" s="22">
        <v>0</v>
      </c>
      <c r="AF457" s="22">
        <v>0</v>
      </c>
      <c r="AG457" s="20">
        <v>-1</v>
      </c>
      <c r="AH457" s="20">
        <v>-1</v>
      </c>
      <c r="AI457" s="23">
        <v>0</v>
      </c>
      <c r="AJ457" s="23">
        <v>0</v>
      </c>
      <c r="AK457" s="23">
        <v>0</v>
      </c>
      <c r="AL457" s="20" t="str">
        <f>+VLOOKUP(K457,Seguimiento!$A:$J,7,FALSE)</f>
        <v>A Junio se terminó de estructurar el documento técnico para la operación del sistema de micromovilidad compartida de patinetas y bicicletas eléctricas en la ciudad de Medellín.</v>
      </c>
      <c r="AM457" s="20">
        <f t="shared" si="7"/>
        <v>0</v>
      </c>
      <c r="AN457" s="22">
        <v>8.1494921132635207E-4</v>
      </c>
      <c r="AO457" s="22">
        <v>0</v>
      </c>
      <c r="AP457" s="22">
        <v>0</v>
      </c>
      <c r="AQ457" s="41">
        <f>+VLOOKUP(K457,Seguimiento!$A:$J,9,FALSE)</f>
        <v>0</v>
      </c>
      <c r="AR457" s="40">
        <f>+VLOOKUP(K457,Seguimiento!$A:$J,10,FALSE)</f>
        <v>0</v>
      </c>
      <c r="AS457" s="20">
        <v>-1</v>
      </c>
      <c r="AT457" s="40">
        <f>+VLOOKUP(K457,Seguimiento!$A:$J,4,FALSE)</f>
        <v>-1</v>
      </c>
      <c r="AU457" s="22">
        <v>0</v>
      </c>
      <c r="AV457" s="22">
        <v>0</v>
      </c>
    </row>
    <row r="458" spans="1:48" x14ac:dyDescent="0.2">
      <c r="A458" s="20">
        <v>4</v>
      </c>
      <c r="B458" s="20" t="s">
        <v>1078</v>
      </c>
      <c r="C458" s="20">
        <v>1</v>
      </c>
      <c r="D458" s="20" t="s">
        <v>1079</v>
      </c>
      <c r="E458" s="20" t="s">
        <v>1080</v>
      </c>
      <c r="F458" s="20">
        <v>1</v>
      </c>
      <c r="G458" s="20" t="s">
        <v>1141</v>
      </c>
      <c r="H458" s="20" t="s">
        <v>1147</v>
      </c>
      <c r="I458" s="20">
        <v>5</v>
      </c>
      <c r="J458" s="20" t="s">
        <v>1961</v>
      </c>
      <c r="K458" s="20" t="s">
        <v>1180</v>
      </c>
      <c r="L458" s="20" t="s">
        <v>1181</v>
      </c>
      <c r="M458" s="20" t="s">
        <v>44</v>
      </c>
      <c r="N458" s="20">
        <v>0</v>
      </c>
      <c r="O458" s="20">
        <v>1</v>
      </c>
      <c r="P458" s="20" t="s">
        <v>1085</v>
      </c>
      <c r="Q458" s="19">
        <f>+VLOOKUP(K458,Responsables!$A:$C,3,TRUE)</f>
        <v>743</v>
      </c>
      <c r="R458" s="19" t="str">
        <f>+VLOOKUP(K458,Responsables!$A:$C,2,TRUE)</f>
        <v>Secretaría de Movilidad</v>
      </c>
      <c r="S458" s="20" t="s">
        <v>46</v>
      </c>
      <c r="T458" s="20" t="s">
        <v>47</v>
      </c>
      <c r="U458" s="20">
        <f>+VLOOKUP(K458,Programación!$A:$F,3,FALSE)</f>
        <v>-1</v>
      </c>
      <c r="V458" s="20">
        <f>+VLOOKUP(K458,Programación!$A:$F,4,FALSE)</f>
        <v>-1</v>
      </c>
      <c r="W458" s="20">
        <f>+VLOOKUP(K458,Programación!$A:$F,5,FALSE)</f>
        <v>1</v>
      </c>
      <c r="X458" s="20">
        <f>+VLOOKUP(K458,Programación!$A:$F,6,FALSE)</f>
        <v>-1</v>
      </c>
      <c r="Y458" s="20">
        <v>-1</v>
      </c>
      <c r="Z458" s="20">
        <v>-1</v>
      </c>
      <c r="AA458" s="23">
        <v>0</v>
      </c>
      <c r="AB458" s="22">
        <v>0</v>
      </c>
      <c r="AC458" s="20">
        <v>-1</v>
      </c>
      <c r="AD458" s="20">
        <f>+VLOOKUP(K458,Seguimiento!$A:$J,5,FALSE)</f>
        <v>0</v>
      </c>
      <c r="AE458" s="22">
        <v>0</v>
      </c>
      <c r="AF458" s="22">
        <v>0</v>
      </c>
      <c r="AG458" s="20">
        <v>-1</v>
      </c>
      <c r="AH458" s="20">
        <v>-1</v>
      </c>
      <c r="AI458" s="23">
        <v>0</v>
      </c>
      <c r="AJ458" s="23">
        <v>0</v>
      </c>
      <c r="AK458" s="23">
        <v>0</v>
      </c>
      <c r="AL458" s="20" t="str">
        <f>+VLOOKUP(K458,Seguimiento!$A:$J,7,FALSE)</f>
        <v>A junio se avanzó en la articulación  para la definición metodológica de priorización de acciones a implementar en la ZUAP y reducir las emisiones, con el AMVA y UPB se definieron las variables que permitirán estimar la línea base de emisiones y análisis de las medidas priorizadas.  Se avanzó en la consolidación del informe de simulación de tráfico para alternativas de intervención de San Ignacio y se elaboró la estrategia de comunicaciones para el lanzamiento de la imagen del proyecto y la apertura peatonal de San Ignacio. Se mantiene la estrategia de intervención social con agentes de tránsito y la gestión social a residentes de Pichincha. Se llevaron a cabo reuniones de construcción conjunta de la activación cultural.</v>
      </c>
      <c r="AM458" s="20">
        <f t="shared" si="7"/>
        <v>0</v>
      </c>
      <c r="AN458" s="22">
        <v>1.1924797466825521E-3</v>
      </c>
      <c r="AO458" s="22">
        <v>0</v>
      </c>
      <c r="AP458" s="22">
        <v>0</v>
      </c>
      <c r="AQ458" s="41">
        <f>+VLOOKUP(K458,Seguimiento!$A:$J,9,FALSE)</f>
        <v>0</v>
      </c>
      <c r="AR458" s="40">
        <f>+VLOOKUP(K458,Seguimiento!$A:$J,10,FALSE)</f>
        <v>0</v>
      </c>
      <c r="AS458" s="20">
        <v>-1</v>
      </c>
      <c r="AT458" s="40">
        <f>+VLOOKUP(K458,Seguimiento!$A:$J,4,FALSE)</f>
        <v>-1</v>
      </c>
      <c r="AU458" s="22">
        <v>0</v>
      </c>
      <c r="AV458" s="22">
        <v>0</v>
      </c>
    </row>
    <row r="459" spans="1:48" x14ac:dyDescent="0.2">
      <c r="A459" s="20">
        <v>4</v>
      </c>
      <c r="B459" s="20" t="s">
        <v>1078</v>
      </c>
      <c r="C459" s="20">
        <v>1</v>
      </c>
      <c r="D459" s="20" t="s">
        <v>1079</v>
      </c>
      <c r="E459" s="20" t="s">
        <v>1080</v>
      </c>
      <c r="F459" s="20"/>
      <c r="G459" s="20"/>
      <c r="H459" s="20"/>
      <c r="I459" s="20">
        <v>9</v>
      </c>
      <c r="J459" s="20" t="s">
        <v>1960</v>
      </c>
      <c r="K459" s="20" t="s">
        <v>1154</v>
      </c>
      <c r="L459" s="20" t="s">
        <v>1155</v>
      </c>
      <c r="M459" s="20" t="s">
        <v>1156</v>
      </c>
      <c r="N459" s="20">
        <v>24</v>
      </c>
      <c r="O459" s="20">
        <v>22</v>
      </c>
      <c r="P459" s="20" t="s">
        <v>1085</v>
      </c>
      <c r="Q459" s="19">
        <f>+VLOOKUP(K459,Responsables!$A:$C,3,TRUE)</f>
        <v>743</v>
      </c>
      <c r="R459" s="19" t="str">
        <f>+VLOOKUP(K459,Responsables!$A:$C,2,TRUE)</f>
        <v>Secretaría de Movilidad</v>
      </c>
      <c r="S459" s="20" t="s">
        <v>51</v>
      </c>
      <c r="T459" s="20" t="s">
        <v>356</v>
      </c>
      <c r="U459" s="20">
        <f>+VLOOKUP(K459,Programación!$A:$F,3,FALSE)</f>
        <v>23.5</v>
      </c>
      <c r="V459" s="20">
        <f>+VLOOKUP(K459,Programación!$A:$F,4,FALSE)</f>
        <v>23</v>
      </c>
      <c r="W459" s="20">
        <f>+VLOOKUP(K459,Programación!$A:$F,5,FALSE)</f>
        <v>22.5</v>
      </c>
      <c r="X459" s="20">
        <f>+VLOOKUP(K459,Programación!$A:$F,6,FALSE)</f>
        <v>22</v>
      </c>
      <c r="Y459" s="20">
        <v>23.5</v>
      </c>
      <c r="Z459" s="20">
        <f>+VLOOKUP(K459,Seguimiento!$A:$C,3,FALSE)</f>
        <v>23.5</v>
      </c>
      <c r="AA459" s="23">
        <v>0</v>
      </c>
      <c r="AB459" s="22">
        <v>0</v>
      </c>
      <c r="AC459" s="20">
        <v>0.25</v>
      </c>
      <c r="AD459" s="20">
        <f>+VLOOKUP(K459,Seguimiento!$A:$J,5,FALSE)</f>
        <v>0.25</v>
      </c>
      <c r="AE459" s="24">
        <v>0</v>
      </c>
      <c r="AF459" s="22">
        <v>0</v>
      </c>
      <c r="AG459" s="20">
        <v>1</v>
      </c>
      <c r="AH459" s="20">
        <f>+VLOOKUP(K459,Seguimiento!$A:$J,6,FALSE)</f>
        <v>0</v>
      </c>
      <c r="AI459" s="23">
        <v>0</v>
      </c>
      <c r="AJ459" s="23">
        <v>0</v>
      </c>
      <c r="AK459" s="23">
        <v>0</v>
      </c>
      <c r="AL459" s="20" t="str">
        <f>+VLOOKUP(K459,Seguimiento!$A:$J,7,FALSE)</f>
        <v>La información proviene del informe de Calidad del Aire realizado por el AMVA, los resultados se generan entre enero-febrero de 2022</v>
      </c>
      <c r="AM459" s="20">
        <f t="shared" si="7"/>
        <v>0.25</v>
      </c>
      <c r="AN459" s="22">
        <v>0</v>
      </c>
      <c r="AO459" s="22">
        <v>0</v>
      </c>
      <c r="AP459" s="22">
        <v>0</v>
      </c>
      <c r="AQ459" s="41">
        <f>+VLOOKUP(K459,Seguimiento!$A:$J,9,FALSE)</f>
        <v>0</v>
      </c>
      <c r="AR459" s="40">
        <f>+VLOOKUP(K459,Seguimiento!$A:$J,10,FALSE)</f>
        <v>2</v>
      </c>
      <c r="AS459" s="20">
        <v>23.5</v>
      </c>
      <c r="AT459" s="40">
        <f>+VLOOKUP(K459,Seguimiento!$A:$J,4,FALSE)</f>
        <v>23.5</v>
      </c>
      <c r="AU459" s="22">
        <v>0</v>
      </c>
      <c r="AV459" s="22">
        <v>0</v>
      </c>
    </row>
    <row r="460" spans="1:48" x14ac:dyDescent="0.2">
      <c r="A460" s="20">
        <v>4</v>
      </c>
      <c r="B460" s="20" t="s">
        <v>1078</v>
      </c>
      <c r="C460" s="20">
        <v>1</v>
      </c>
      <c r="D460" s="20" t="s">
        <v>1079</v>
      </c>
      <c r="E460" s="20" t="s">
        <v>1080</v>
      </c>
      <c r="F460" s="20">
        <v>4</v>
      </c>
      <c r="G460" s="20" t="s">
        <v>1113</v>
      </c>
      <c r="H460" s="20" t="s">
        <v>1114</v>
      </c>
      <c r="I460" s="20">
        <v>5</v>
      </c>
      <c r="J460" s="20" t="s">
        <v>1961</v>
      </c>
      <c r="K460" s="20" t="s">
        <v>1123</v>
      </c>
      <c r="L460" s="20" t="s">
        <v>1124</v>
      </c>
      <c r="M460" s="20" t="s">
        <v>1093</v>
      </c>
      <c r="N460" s="20">
        <v>-2</v>
      </c>
      <c r="O460" s="20">
        <v>220</v>
      </c>
      <c r="P460" s="20" t="s">
        <v>222</v>
      </c>
      <c r="Q460" s="19">
        <f>+VLOOKUP(K460,Responsables!$A:$C,3,TRUE)</f>
        <v>741</v>
      </c>
      <c r="R460" s="19" t="str">
        <f>+VLOOKUP(K460,Responsables!$A:$C,2,TRUE)</f>
        <v>Secretaría de Infraestructura Física</v>
      </c>
      <c r="S460" s="20" t="s">
        <v>51</v>
      </c>
      <c r="T460" s="20" t="s">
        <v>47</v>
      </c>
      <c r="U460" s="20">
        <f>+VLOOKUP(K460,Programación!$A:$F,3,FALSE)</f>
        <v>70</v>
      </c>
      <c r="V460" s="20">
        <f>+VLOOKUP(K460,Programación!$A:$F,4,FALSE)</f>
        <v>220</v>
      </c>
      <c r="W460" s="20">
        <f>+VLOOKUP(K460,Programación!$A:$F,5,FALSE)</f>
        <v>220</v>
      </c>
      <c r="X460" s="20">
        <f>+VLOOKUP(K460,Programación!$A:$F,6,FALSE)</f>
        <v>220</v>
      </c>
      <c r="Y460" s="20">
        <v>599.03</v>
      </c>
      <c r="Z460" s="20">
        <f>+VLOOKUP(K460,Seguimiento!$A:$C,3,FALSE)</f>
        <v>688.23</v>
      </c>
      <c r="AA460" s="23">
        <v>0</v>
      </c>
      <c r="AB460" s="22">
        <v>0</v>
      </c>
      <c r="AC460" s="20">
        <v>2.7228636363636398</v>
      </c>
      <c r="AD460" s="20">
        <f>+VLOOKUP(K460,Seguimiento!$A:$J,5,FALSE)</f>
        <v>3.1283181820000001</v>
      </c>
      <c r="AE460" s="22">
        <v>0</v>
      </c>
      <c r="AF460" s="22">
        <v>0</v>
      </c>
      <c r="AG460" s="20">
        <v>8.5575714285714302</v>
      </c>
      <c r="AH460" s="20">
        <f>+VLOOKUP(K460,Seguimiento!$A:$J,6,FALSE)</f>
        <v>3.1283181820000001</v>
      </c>
      <c r="AI460" s="23">
        <v>0</v>
      </c>
      <c r="AJ460" s="23">
        <v>0</v>
      </c>
      <c r="AK460" s="23">
        <v>0</v>
      </c>
      <c r="AL460" s="20" t="str">
        <f>+VLOOKUP(K460,Seguimiento!$A:$J,7,FALSE)</f>
        <v>Corte Diciembre 31 de 2020 Se recibieron obras producto de la urgencia manifiesta declarada en el 2018, y que tuvo continuidad en 2019 y 2020, entregando a la comunidad 320,9 ml de obras de estabilización en las comunas 2, 8, 9, 10, 13, 15, 50, 60, 70, 80, en los barrios de  La Esperanza, Golondrinas, Barrio de Jesús, Villa Turbay,  El salvador, San Diego la 30, El Corazón, Las independencias,  El Pesebre,  Guayabal La Gruta, Guayabal El Taller, Prados de la Colina, Palmitas 1, La Frisola , La Suiza, El Naranjal, El Llano, Manzanillo, La Montañita.  Igualmente, se reciben 195,83 ml de obras de estabilización pdocutos de ocntratos iniciados en 2019 en las comunas 1, 3, 4, 5, 8, 9, 16, 60, 70 en los barrios de Altavista Buga, Bombona No. 2, El Pinal, Belén Rincón, Girardot,  La Loma, Las Granjas, Loreto, Brasilia, Popular, Pablo Escobar, La Avanzada, Altavista, Vereda Aguas Frías  - Prolongación Carrera 15 San Lucas - San Marcos de la Sierra: 82,3 ml  Corte a marzo 31 de 2021: No se presenta avance  Corte a junio 30  de 2021: - 89,2 m, en las ocmunas 8, 9 y 70</v>
      </c>
      <c r="AM460" s="20">
        <f t="shared" si="7"/>
        <v>3.1283181820000001</v>
      </c>
      <c r="AN460" s="22">
        <v>1.1192321199945615E-3</v>
      </c>
      <c r="AO460" s="22">
        <v>0</v>
      </c>
      <c r="AP460" s="22">
        <v>0</v>
      </c>
      <c r="AQ460" s="41">
        <f>+VLOOKUP(K460,Seguimiento!$A:$J,9,FALSE)</f>
        <v>1.119232E-3</v>
      </c>
      <c r="AR460" s="40">
        <f>+VLOOKUP(K460,Seguimiento!$A:$J,10,FALSE)</f>
        <v>3</v>
      </c>
      <c r="AS460" s="20">
        <v>599.03</v>
      </c>
      <c r="AT460" s="40">
        <f>+VLOOKUP(K460,Seguimiento!$A:$J,4,FALSE)</f>
        <v>688.23</v>
      </c>
      <c r="AU460" s="22">
        <v>0</v>
      </c>
      <c r="AV460" s="22">
        <v>0</v>
      </c>
    </row>
    <row r="461" spans="1:48" x14ac:dyDescent="0.2">
      <c r="A461" s="20">
        <v>4</v>
      </c>
      <c r="B461" s="20" t="s">
        <v>1078</v>
      </c>
      <c r="C461" s="20">
        <v>1</v>
      </c>
      <c r="D461" s="20" t="s">
        <v>1079</v>
      </c>
      <c r="E461" s="20" t="s">
        <v>1080</v>
      </c>
      <c r="F461" s="20">
        <v>1</v>
      </c>
      <c r="G461" s="20" t="s">
        <v>1141</v>
      </c>
      <c r="H461" s="20" t="s">
        <v>1147</v>
      </c>
      <c r="I461" s="20">
        <v>2</v>
      </c>
      <c r="J461" s="20" t="s">
        <v>1961</v>
      </c>
      <c r="K461" s="20" t="s">
        <v>1157</v>
      </c>
      <c r="L461" s="20" t="s">
        <v>1158</v>
      </c>
      <c r="M461" s="20" t="s">
        <v>44</v>
      </c>
      <c r="N461" s="20">
        <v>65</v>
      </c>
      <c r="O461" s="20">
        <v>130</v>
      </c>
      <c r="P461" s="20" t="s">
        <v>1085</v>
      </c>
      <c r="Q461" s="19">
        <f>+VLOOKUP(K461,Responsables!$A:$C,3,TRUE)</f>
        <v>743</v>
      </c>
      <c r="R461" s="19" t="str">
        <f>+VLOOKUP(K461,Responsables!$A:$C,2,TRUE)</f>
        <v>Secretaría de Movilidad</v>
      </c>
      <c r="S461" s="20" t="s">
        <v>51</v>
      </c>
      <c r="T461" s="20" t="s">
        <v>47</v>
      </c>
      <c r="U461" s="20">
        <f>+VLOOKUP(K461,Programación!$A:$F,3,FALSE)</f>
        <v>69</v>
      </c>
      <c r="V461" s="20">
        <f>+VLOOKUP(K461,Programación!$A:$F,4,FALSE)</f>
        <v>69</v>
      </c>
      <c r="W461" s="20">
        <f>+VLOOKUP(K461,Programación!$A:$F,5,FALSE)</f>
        <v>94</v>
      </c>
      <c r="X461" s="20">
        <f>+VLOOKUP(K461,Programación!$A:$F,6,FALSE)</f>
        <v>130</v>
      </c>
      <c r="Y461" s="20">
        <v>69</v>
      </c>
      <c r="Z461" s="20">
        <f>+VLOOKUP(K461,Seguimiento!$A:$C,3,FALSE)</f>
        <v>69</v>
      </c>
      <c r="AA461" s="23">
        <v>0</v>
      </c>
      <c r="AB461" s="22">
        <v>0</v>
      </c>
      <c r="AC461" s="20">
        <v>0.53076923076923099</v>
      </c>
      <c r="AD461" s="20">
        <f>+VLOOKUP(K461,Seguimiento!$A:$J,5,FALSE)</f>
        <v>0.53076923099999995</v>
      </c>
      <c r="AE461" s="22">
        <v>0</v>
      </c>
      <c r="AF461" s="22">
        <v>0</v>
      </c>
      <c r="AG461" s="20">
        <v>1</v>
      </c>
      <c r="AH461" s="20">
        <f>+VLOOKUP(K461,Seguimiento!$A:$J,6,FALSE)</f>
        <v>1</v>
      </c>
      <c r="AI461" s="23">
        <v>0</v>
      </c>
      <c r="AJ461" s="23">
        <v>0</v>
      </c>
      <c r="AK461" s="23">
        <v>0</v>
      </c>
      <c r="AL461" s="20" t="str">
        <f>+VLOOKUP(K461,Seguimiento!$A:$J,7,FALSE)</f>
        <v>A la fecha no se han  incorporado nuevos buses eléctricos a la flota vehicular de transporte público de Medellín. La Secretaría de Movilidad celebró convenio con Bancóldex con el propósito de poner en marcha una línea de crédito dirigida a las empresas de Transporte Público Colectivo que permita apoyar el capital de trabajo y promover la renovación de la flota por vehículos cero emisiones.</v>
      </c>
      <c r="AM461" s="20">
        <f t="shared" si="7"/>
        <v>0.53076923099999995</v>
      </c>
      <c r="AN461" s="22">
        <v>3.3003069201803059E-3</v>
      </c>
      <c r="AO461" s="22">
        <v>0</v>
      </c>
      <c r="AP461" s="22">
        <v>0</v>
      </c>
      <c r="AQ461" s="41">
        <f>+VLOOKUP(K461,Seguimiento!$A:$J,9,FALSE)</f>
        <v>1.751701E-3</v>
      </c>
      <c r="AR461" s="40">
        <f>+VLOOKUP(K461,Seguimiento!$A:$J,10,FALSE)</f>
        <v>3</v>
      </c>
      <c r="AS461" s="20">
        <v>69</v>
      </c>
      <c r="AT461" s="40">
        <f>+VLOOKUP(K461,Seguimiento!$A:$J,4,FALSE)</f>
        <v>69</v>
      </c>
      <c r="AU461" s="22">
        <v>0</v>
      </c>
      <c r="AV461" s="22">
        <v>0</v>
      </c>
    </row>
    <row r="462" spans="1:48" x14ac:dyDescent="0.2">
      <c r="A462" s="20">
        <v>4</v>
      </c>
      <c r="B462" s="20" t="s">
        <v>1078</v>
      </c>
      <c r="C462" s="20">
        <v>1</v>
      </c>
      <c r="D462" s="20" t="s">
        <v>1079</v>
      </c>
      <c r="E462" s="20" t="s">
        <v>1080</v>
      </c>
      <c r="F462" s="20">
        <v>5</v>
      </c>
      <c r="G462" s="20" t="s">
        <v>1129</v>
      </c>
      <c r="H462" s="20" t="s">
        <v>1130</v>
      </c>
      <c r="I462" s="20">
        <v>1</v>
      </c>
      <c r="J462" s="20" t="s">
        <v>1961</v>
      </c>
      <c r="K462" s="20" t="s">
        <v>1137</v>
      </c>
      <c r="L462" s="20" t="s">
        <v>1138</v>
      </c>
      <c r="M462" s="20" t="s">
        <v>44</v>
      </c>
      <c r="N462" s="20">
        <v>670000</v>
      </c>
      <c r="O462" s="20">
        <v>700000</v>
      </c>
      <c r="P462" s="20" t="s">
        <v>1085</v>
      </c>
      <c r="Q462" s="19">
        <f>+VLOOKUP(K462,Responsables!$A:$C,3,TRUE)</f>
        <v>743</v>
      </c>
      <c r="R462" s="19" t="str">
        <f>+VLOOKUP(K462,Responsables!$A:$C,2,TRUE)</f>
        <v>Secretaría de Movilidad</v>
      </c>
      <c r="S462" s="20" t="s">
        <v>46</v>
      </c>
      <c r="T462" s="20" t="s">
        <v>47</v>
      </c>
      <c r="U462" s="20">
        <f>+VLOOKUP(K462,Programación!$A:$F,3,FALSE)</f>
        <v>25000</v>
      </c>
      <c r="V462" s="20">
        <f>+VLOOKUP(K462,Programación!$A:$F,4,FALSE)</f>
        <v>225000</v>
      </c>
      <c r="W462" s="20">
        <f>+VLOOKUP(K462,Programación!$A:$F,5,FALSE)</f>
        <v>225000</v>
      </c>
      <c r="X462" s="20">
        <f>+VLOOKUP(K462,Programación!$A:$F,6,FALSE)</f>
        <v>225000</v>
      </c>
      <c r="Y462" s="20">
        <v>26626</v>
      </c>
      <c r="Z462" s="20">
        <f>+VLOOKUP(K462,Seguimiento!$A:$C,3,FALSE)</f>
        <v>61222</v>
      </c>
      <c r="AA462" s="23">
        <v>0</v>
      </c>
      <c r="AB462" s="22">
        <v>0</v>
      </c>
      <c r="AC462" s="20">
        <v>3.8037142857142901E-2</v>
      </c>
      <c r="AD462" s="20">
        <f>+VLOOKUP(K462,Seguimiento!$A:$J,5,FALSE)</f>
        <v>0.12549714300000001</v>
      </c>
      <c r="AE462" s="22">
        <v>0</v>
      </c>
      <c r="AF462" s="22">
        <v>0</v>
      </c>
      <c r="AG462" s="20">
        <v>1.06504</v>
      </c>
      <c r="AH462" s="20">
        <f>+VLOOKUP(K462,Seguimiento!$A:$J,6,FALSE)</f>
        <v>0.27209777800000001</v>
      </c>
      <c r="AI462" s="23">
        <v>0</v>
      </c>
      <c r="AJ462" s="23">
        <v>0</v>
      </c>
      <c r="AK462" s="23">
        <v>0</v>
      </c>
      <c r="AL462" s="20" t="str">
        <f>+VLOOKUP(K462,Seguimiento!$A:$J,7,FALSE)</f>
        <v>A medida que avanza el año se logra aumentar la cantidad de intervenidos teniendo en cuenta las medidas de bioseguridad y alternando cursos presenciales con cursos virtuales, además de contar con el apoyo de un grupo de Agentes de Tránsito en jornadas de sensibilización.</v>
      </c>
      <c r="AM462" s="20">
        <f t="shared" si="7"/>
        <v>0.12549714300000001</v>
      </c>
      <c r="AN462" s="22">
        <v>1.3524597488652897E-3</v>
      </c>
      <c r="AO462" s="22">
        <v>0</v>
      </c>
      <c r="AP462" s="22">
        <v>0</v>
      </c>
      <c r="AQ462" s="41">
        <f>+VLOOKUP(K462,Seguimiento!$A:$J,9,FALSE)</f>
        <v>8.6646300000000004E-5</v>
      </c>
      <c r="AR462" s="40">
        <f>+VLOOKUP(K462,Seguimiento!$A:$J,10,FALSE)</f>
        <v>1</v>
      </c>
      <c r="AS462" s="20">
        <v>26626</v>
      </c>
      <c r="AT462" s="40">
        <f>+VLOOKUP(K462,Seguimiento!$A:$J,4,FALSE)</f>
        <v>87848</v>
      </c>
      <c r="AU462" s="22">
        <v>0</v>
      </c>
      <c r="AV462" s="22">
        <v>0</v>
      </c>
    </row>
    <row r="463" spans="1:48" x14ac:dyDescent="0.2">
      <c r="A463" s="20">
        <v>4</v>
      </c>
      <c r="B463" s="20" t="s">
        <v>1078</v>
      </c>
      <c r="C463" s="20">
        <v>1</v>
      </c>
      <c r="D463" s="20" t="s">
        <v>1079</v>
      </c>
      <c r="E463" s="20" t="s">
        <v>1080</v>
      </c>
      <c r="F463" s="20"/>
      <c r="G463" s="20"/>
      <c r="H463" s="20"/>
      <c r="I463" s="20">
        <v>4</v>
      </c>
      <c r="J463" s="20" t="s">
        <v>1960</v>
      </c>
      <c r="K463" s="20" t="s">
        <v>1113</v>
      </c>
      <c r="L463" s="20" t="s">
        <v>1146</v>
      </c>
      <c r="M463" s="20" t="s">
        <v>50</v>
      </c>
      <c r="N463" s="20">
        <v>26.5</v>
      </c>
      <c r="O463" s="20">
        <v>26.5</v>
      </c>
      <c r="P463" s="20" t="s">
        <v>1085</v>
      </c>
      <c r="Q463" s="19">
        <f>+VLOOKUP(K463,Responsables!$A:$C,3,TRUE)</f>
        <v>743</v>
      </c>
      <c r="R463" s="19" t="str">
        <f>+VLOOKUP(K463,Responsables!$A:$C,2,TRUE)</f>
        <v>Secretaría de Movilidad</v>
      </c>
      <c r="S463" s="20" t="s">
        <v>70</v>
      </c>
      <c r="T463" s="20" t="s">
        <v>47</v>
      </c>
      <c r="U463" s="20">
        <f>+VLOOKUP(K463,Programación!$A:$F,3,FALSE)</f>
        <v>26.5</v>
      </c>
      <c r="V463" s="20">
        <f>+VLOOKUP(K463,Programación!$A:$F,4,FALSE)</f>
        <v>26.5</v>
      </c>
      <c r="W463" s="20">
        <f>+VLOOKUP(K463,Programación!$A:$F,5,FALSE)</f>
        <v>26.5</v>
      </c>
      <c r="X463" s="20">
        <f>+VLOOKUP(K463,Programación!$A:$F,6,FALSE)</f>
        <v>26.5</v>
      </c>
      <c r="Y463" s="20">
        <v>26.5</v>
      </c>
      <c r="Z463" s="20">
        <f>+VLOOKUP(K463,Seguimiento!$A:$C,3,FALSE)</f>
        <v>26.5</v>
      </c>
      <c r="AA463" s="23">
        <v>0</v>
      </c>
      <c r="AB463" s="22">
        <v>0</v>
      </c>
      <c r="AC463" s="20">
        <v>0.25</v>
      </c>
      <c r="AD463" s="20">
        <f>+VLOOKUP(K463,Seguimiento!$A:$J,5,FALSE)</f>
        <v>0.375</v>
      </c>
      <c r="AE463" s="24">
        <v>0</v>
      </c>
      <c r="AF463" s="22">
        <v>0</v>
      </c>
      <c r="AG463" s="20">
        <v>1</v>
      </c>
      <c r="AH463" s="20">
        <f>+VLOOKUP(K463,Seguimiento!$A:$J,6,FALSE)</f>
        <v>0.5</v>
      </c>
      <c r="AI463" s="23">
        <v>0</v>
      </c>
      <c r="AJ463" s="23">
        <v>0</v>
      </c>
      <c r="AK463" s="23">
        <v>0</v>
      </c>
      <c r="AL463" s="20" t="str">
        <f>+VLOOKUP(K463,Seguimiento!$A:$J,7,FALSE)</f>
        <v>Se reporta el  100% el cumplimiento  en el 2021 debido a los resultados arrojados en la EOD 2017. El avance en la gestión para conocer los resultados en el 2023  la viene realizando el AMVA con el  proceso de contratación para llevar a cabo las encuestas longitudinales (metodología que aplicará para hallar los valores de los indicadores de resultado) que buscan identificar las dinámicas actuales de movilidad.</v>
      </c>
      <c r="AM463" s="20">
        <f t="shared" si="7"/>
        <v>0.375</v>
      </c>
      <c r="AN463" s="22">
        <v>0</v>
      </c>
      <c r="AO463" s="22">
        <v>0</v>
      </c>
      <c r="AP463" s="22">
        <v>0</v>
      </c>
      <c r="AQ463" s="41">
        <f>+VLOOKUP(K463,Seguimiento!$A:$J,9,FALSE)</f>
        <v>0</v>
      </c>
      <c r="AR463" s="40">
        <f>+VLOOKUP(K463,Seguimiento!$A:$J,10,FALSE)</f>
        <v>3</v>
      </c>
      <c r="AS463" s="20">
        <v>26.5</v>
      </c>
      <c r="AT463" s="40">
        <f>+VLOOKUP(K463,Seguimiento!$A:$J,4,FALSE)</f>
        <v>26.5</v>
      </c>
      <c r="AU463" s="22">
        <v>0</v>
      </c>
      <c r="AV463" s="22">
        <v>0</v>
      </c>
    </row>
    <row r="464" spans="1:48" x14ac:dyDescent="0.2">
      <c r="A464" s="20">
        <v>4</v>
      </c>
      <c r="B464" s="20" t="s">
        <v>1078</v>
      </c>
      <c r="C464" s="20">
        <v>1</v>
      </c>
      <c r="D464" s="20" t="s">
        <v>1079</v>
      </c>
      <c r="E464" s="20" t="s">
        <v>1080</v>
      </c>
      <c r="F464" s="20">
        <v>2</v>
      </c>
      <c r="G464" s="20" t="s">
        <v>1086</v>
      </c>
      <c r="H464" s="20" t="s">
        <v>1087</v>
      </c>
      <c r="I464" s="20">
        <v>3</v>
      </c>
      <c r="J464" s="20" t="s">
        <v>1961</v>
      </c>
      <c r="K464" s="20" t="s">
        <v>1170</v>
      </c>
      <c r="L464" s="20" t="s">
        <v>1171</v>
      </c>
      <c r="M464" s="20" t="s">
        <v>44</v>
      </c>
      <c r="N464" s="20">
        <v>2</v>
      </c>
      <c r="O464" s="20">
        <v>5</v>
      </c>
      <c r="P464" s="20" t="s">
        <v>1085</v>
      </c>
      <c r="Q464" s="19">
        <f>+VLOOKUP(K464,Responsables!$A:$C,3,TRUE)</f>
        <v>743</v>
      </c>
      <c r="R464" s="19" t="str">
        <f>+VLOOKUP(K464,Responsables!$A:$C,2,TRUE)</f>
        <v>Secretaría de Movilidad</v>
      </c>
      <c r="S464" s="20" t="s">
        <v>51</v>
      </c>
      <c r="T464" s="20" t="s">
        <v>47</v>
      </c>
      <c r="U464" s="20">
        <f>+VLOOKUP(K464,Programación!$A:$F,3,FALSE)</f>
        <v>3</v>
      </c>
      <c r="V464" s="20">
        <f>+VLOOKUP(K464,Programación!$A:$F,4,FALSE)</f>
        <v>4</v>
      </c>
      <c r="W464" s="20">
        <f>+VLOOKUP(K464,Programación!$A:$F,5,FALSE)</f>
        <v>5</v>
      </c>
      <c r="X464" s="20">
        <f>+VLOOKUP(K464,Programación!$A:$F,6,FALSE)</f>
        <v>5</v>
      </c>
      <c r="Y464" s="20">
        <v>3</v>
      </c>
      <c r="Z464" s="20">
        <f>+VLOOKUP(K464,Seguimiento!$A:$C,3,FALSE)</f>
        <v>3</v>
      </c>
      <c r="AA464" s="23">
        <v>0</v>
      </c>
      <c r="AB464" s="22">
        <v>0</v>
      </c>
      <c r="AC464" s="20">
        <v>0.6</v>
      </c>
      <c r="AD464" s="20">
        <f>+VLOOKUP(K464,Seguimiento!$A:$J,5,FALSE)</f>
        <v>0.6</v>
      </c>
      <c r="AE464" s="22">
        <v>0</v>
      </c>
      <c r="AF464" s="22">
        <v>0</v>
      </c>
      <c r="AG464" s="20">
        <v>1</v>
      </c>
      <c r="AH464" s="20">
        <f>+VLOOKUP(K464,Seguimiento!$A:$J,6,FALSE)</f>
        <v>0.75</v>
      </c>
      <c r="AI464" s="23">
        <v>0</v>
      </c>
      <c r="AJ464" s="23">
        <v>0</v>
      </c>
      <c r="AK464" s="23">
        <v>0</v>
      </c>
      <c r="AL464" s="20" t="str">
        <f>+VLOOKUP(K464,Seguimiento!$A:$J,7,FALSE)</f>
        <v>Se entrega última versión del estudio de movilidad al Departamento Administrativo de Planeación del Puente del Mico, se entrega a AMVA cotización actualizada de la Sociedad Colombiana de Arquitectos para el puente de la Calle 30 y se solicitaron simulaciones de tránsito adicionales al puente de la Calle Colombia.</v>
      </c>
      <c r="AM464" s="20">
        <f t="shared" si="7"/>
        <v>0.6</v>
      </c>
      <c r="AN464" s="22">
        <v>5.1888326896874417E-3</v>
      </c>
      <c r="AO464" s="22">
        <v>0</v>
      </c>
      <c r="AP464" s="22">
        <v>0</v>
      </c>
      <c r="AQ464" s="41">
        <f>+VLOOKUP(K464,Seguimiento!$A:$J,9,FALSE)</f>
        <v>3.1132999999999998E-3</v>
      </c>
      <c r="AR464" s="40">
        <f>+VLOOKUP(K464,Seguimiento!$A:$J,10,FALSE)</f>
        <v>3</v>
      </c>
      <c r="AS464" s="20">
        <v>3</v>
      </c>
      <c r="AT464" s="40">
        <f>+VLOOKUP(K464,Seguimiento!$A:$J,4,FALSE)</f>
        <v>3</v>
      </c>
      <c r="AU464" s="22">
        <v>0</v>
      </c>
      <c r="AV464" s="22">
        <v>0</v>
      </c>
    </row>
    <row r="465" spans="1:48" x14ac:dyDescent="0.2">
      <c r="A465" s="20">
        <v>4</v>
      </c>
      <c r="B465" s="20" t="s">
        <v>1078</v>
      </c>
      <c r="C465" s="20">
        <v>1</v>
      </c>
      <c r="D465" s="20" t="s">
        <v>1079</v>
      </c>
      <c r="E465" s="20" t="s">
        <v>1080</v>
      </c>
      <c r="F465" s="20">
        <v>2</v>
      </c>
      <c r="G465" s="20" t="s">
        <v>1086</v>
      </c>
      <c r="H465" s="20" t="s">
        <v>1087</v>
      </c>
      <c r="I465" s="20">
        <v>8</v>
      </c>
      <c r="J465" s="20" t="s">
        <v>1961</v>
      </c>
      <c r="K465" s="20" t="s">
        <v>1088</v>
      </c>
      <c r="L465" s="20" t="s">
        <v>1089</v>
      </c>
      <c r="M465" s="20" t="s">
        <v>1090</v>
      </c>
      <c r="N465" s="20">
        <v>105.4</v>
      </c>
      <c r="O465" s="20">
        <v>145</v>
      </c>
      <c r="P465" s="20" t="s">
        <v>222</v>
      </c>
      <c r="Q465" s="19">
        <f>+VLOOKUP(K465,Responsables!$A:$C,3,TRUE)</f>
        <v>741</v>
      </c>
      <c r="R465" s="19" t="str">
        <f>+VLOOKUP(K465,Responsables!$A:$C,2,TRUE)</f>
        <v>Secretaría de Infraestructura Física</v>
      </c>
      <c r="S465" s="20" t="s">
        <v>51</v>
      </c>
      <c r="T465" s="20" t="s">
        <v>47</v>
      </c>
      <c r="U465" s="20">
        <f>+VLOOKUP(K465,Programación!$A:$F,3,FALSE)</f>
        <v>105.4</v>
      </c>
      <c r="V465" s="20">
        <f>+VLOOKUP(K465,Programación!$A:$F,4,FALSE)</f>
        <v>115.4</v>
      </c>
      <c r="W465" s="20">
        <f>+VLOOKUP(K465,Programación!$A:$F,5,FALSE)</f>
        <v>135.4</v>
      </c>
      <c r="X465" s="20">
        <f>+VLOOKUP(K465,Programación!$A:$F,6,FALSE)</f>
        <v>145</v>
      </c>
      <c r="Y465" s="20">
        <v>112.3</v>
      </c>
      <c r="Z465" s="20">
        <f>+VLOOKUP(K465,Seguimiento!$A:$C,3,FALSE)</f>
        <v>113.82</v>
      </c>
      <c r="AA465" s="23">
        <v>0</v>
      </c>
      <c r="AB465" s="22">
        <v>0</v>
      </c>
      <c r="AC465" s="20">
        <v>0.77448275862069005</v>
      </c>
      <c r="AD465" s="20">
        <f>+VLOOKUP(K465,Seguimiento!$A:$J,5,FALSE)</f>
        <v>0.78496551699999995</v>
      </c>
      <c r="AE465" s="22">
        <v>0</v>
      </c>
      <c r="AF465" s="22">
        <v>0</v>
      </c>
      <c r="AG465" s="20">
        <v>1.06546489563567</v>
      </c>
      <c r="AH465" s="20">
        <f>+VLOOKUP(K465,Seguimiento!$A:$J,6,FALSE)</f>
        <v>0.98630849200000004</v>
      </c>
      <c r="AI465" s="23">
        <v>0</v>
      </c>
      <c r="AJ465" s="23">
        <v>0</v>
      </c>
      <c r="AK465" s="23">
        <v>0</v>
      </c>
      <c r="AL465" s="20" t="str">
        <f>+VLOOKUP(K465,Seguimiento!$A:$J,7,FALSE)</f>
        <v>Corte Diciembre 31 de 2020: *Altos del Rodeo, cuarta etapa: 0,68 Km *Barranquilla Conexión UN UdeA, 0,70km *La Paz, 0,54km *Venezuela, 0,28km *Bolivia, 0,97km *Ecuador, 0,17km *Perú, 0,06km *Maturín, 0,39km *Parque San Antonio, 0,31km *Parques del Río Etapa 1B, 1,07km *Perpetuo Socorro, 0,61km *Conexión UdeM (Carrera 83 - Calle 31), 0,51km *Calle 20 Zoológico, 0,61km  Corte a marzo 31 de 2021: No se presenta avance  Corte a junio 30 de 2021: - Cerro Nutibara: 0,87 Km - Av. 37 ; Segundo parque de Laureles- Carrera 77: 0,03Km - Calle 48 ; Av. Regional- Carrera 65: 0,38 Km - Calle 9 Sur; Calles 9 Sur- Carrera 52B Calle 8 Sur: 0,24 Km</v>
      </c>
      <c r="AM465" s="20">
        <f t="shared" si="7"/>
        <v>0.78496551699999995</v>
      </c>
      <c r="AN465" s="22">
        <v>6.1196013714075606E-3</v>
      </c>
      <c r="AO465" s="22">
        <v>0</v>
      </c>
      <c r="AP465" s="22">
        <v>0</v>
      </c>
      <c r="AQ465" s="41">
        <f>+VLOOKUP(K465,Seguimiento!$A:$J,9,FALSE)</f>
        <v>4.739526E-3</v>
      </c>
      <c r="AR465" s="40">
        <f>+VLOOKUP(K465,Seguimiento!$A:$J,10,FALSE)</f>
        <v>3</v>
      </c>
      <c r="AS465" s="20">
        <v>112.3</v>
      </c>
      <c r="AT465" s="40">
        <f>+VLOOKUP(K465,Seguimiento!$A:$J,4,FALSE)</f>
        <v>113.82</v>
      </c>
      <c r="AU465" s="22">
        <v>0</v>
      </c>
      <c r="AV465" s="22">
        <v>0</v>
      </c>
    </row>
    <row r="466" spans="1:48" x14ac:dyDescent="0.2">
      <c r="A466" s="20">
        <v>4</v>
      </c>
      <c r="B466" s="20" t="s">
        <v>1078</v>
      </c>
      <c r="C466" s="20">
        <v>1</v>
      </c>
      <c r="D466" s="20" t="s">
        <v>1079</v>
      </c>
      <c r="E466" s="20" t="s">
        <v>1080</v>
      </c>
      <c r="F466" s="20">
        <v>2</v>
      </c>
      <c r="G466" s="20" t="s">
        <v>1086</v>
      </c>
      <c r="H466" s="20" t="s">
        <v>1087</v>
      </c>
      <c r="I466" s="20">
        <v>2</v>
      </c>
      <c r="J466" s="20" t="s">
        <v>1961</v>
      </c>
      <c r="K466" s="20" t="s">
        <v>1172</v>
      </c>
      <c r="L466" s="20" t="s">
        <v>1173</v>
      </c>
      <c r="M466" s="20" t="s">
        <v>44</v>
      </c>
      <c r="N466" s="20">
        <v>0</v>
      </c>
      <c r="O466" s="20">
        <v>1</v>
      </c>
      <c r="P466" s="20" t="s">
        <v>1085</v>
      </c>
      <c r="Q466" s="19">
        <f>+VLOOKUP(K466,Responsables!$A:$C,3,TRUE)</f>
        <v>743</v>
      </c>
      <c r="R466" s="19" t="str">
        <f>+VLOOKUP(K466,Responsables!$A:$C,2,TRUE)</f>
        <v>Secretaría de Movilidad</v>
      </c>
      <c r="S466" s="20" t="s">
        <v>46</v>
      </c>
      <c r="T466" s="20" t="s">
        <v>47</v>
      </c>
      <c r="U466" s="20">
        <f>+VLOOKUP(K466,Programación!$A:$F,3,FALSE)</f>
        <v>-1</v>
      </c>
      <c r="V466" s="20">
        <f>+VLOOKUP(K466,Programación!$A:$F,4,FALSE)</f>
        <v>-1</v>
      </c>
      <c r="W466" s="20">
        <f>+VLOOKUP(K466,Programación!$A:$F,5,FALSE)</f>
        <v>-1</v>
      </c>
      <c r="X466" s="20">
        <f>+VLOOKUP(K466,Programación!$A:$F,6,FALSE)</f>
        <v>1</v>
      </c>
      <c r="Y466" s="20">
        <v>-1</v>
      </c>
      <c r="Z466" s="20">
        <v>-1</v>
      </c>
      <c r="AA466" s="23">
        <v>0</v>
      </c>
      <c r="AB466" s="22">
        <v>0</v>
      </c>
      <c r="AC466" s="20">
        <v>-1</v>
      </c>
      <c r="AD466" s="20">
        <f>+VLOOKUP(K466,Seguimiento!$A:$J,5,FALSE)</f>
        <v>0</v>
      </c>
      <c r="AE466" s="22">
        <v>0</v>
      </c>
      <c r="AF466" s="22">
        <v>0</v>
      </c>
      <c r="AG466" s="20">
        <v>-1</v>
      </c>
      <c r="AH466" s="20">
        <v>-1</v>
      </c>
      <c r="AI466" s="23">
        <v>0</v>
      </c>
      <c r="AJ466" s="23">
        <v>0</v>
      </c>
      <c r="AK466" s="23">
        <v>0</v>
      </c>
      <c r="AL466" s="20" t="str">
        <f>+VLOOKUP(K466,Seguimiento!$A:$J,7,FALSE)</f>
        <v>Al mes de junio a través de la gestión con el Banco Mundial, se abrió una consultoría para desarrollar la guía, la cual se compone de un estudio de mercado que será realizado por EAFIT para reconocer las dinámicas y problemática con el fin de establecer una metodología para el análisis de espacios con enfoque de género.</v>
      </c>
      <c r="AM466" s="20">
        <f t="shared" si="7"/>
        <v>0</v>
      </c>
      <c r="AN466" s="22">
        <v>5.1888326896874417E-3</v>
      </c>
      <c r="AO466" s="22">
        <v>0</v>
      </c>
      <c r="AP466" s="22">
        <v>0</v>
      </c>
      <c r="AQ466" s="41">
        <f>+VLOOKUP(K466,Seguimiento!$A:$J,9,FALSE)</f>
        <v>0</v>
      </c>
      <c r="AR466" s="40">
        <f>+VLOOKUP(K466,Seguimiento!$A:$J,10,FALSE)</f>
        <v>0</v>
      </c>
      <c r="AS466" s="20">
        <v>-1</v>
      </c>
      <c r="AT466" s="40">
        <f>+VLOOKUP(K466,Seguimiento!$A:$J,4,FALSE)</f>
        <v>-1</v>
      </c>
      <c r="AU466" s="22">
        <v>0</v>
      </c>
      <c r="AV466" s="22">
        <v>0</v>
      </c>
    </row>
    <row r="467" spans="1:48" x14ac:dyDescent="0.2">
      <c r="A467" s="20">
        <v>4</v>
      </c>
      <c r="B467" s="20" t="s">
        <v>1078</v>
      </c>
      <c r="C467" s="20">
        <v>1</v>
      </c>
      <c r="D467" s="20" t="s">
        <v>1079</v>
      </c>
      <c r="E467" s="20" t="s">
        <v>1080</v>
      </c>
      <c r="F467" s="20">
        <v>1</v>
      </c>
      <c r="G467" s="20" t="s">
        <v>1141</v>
      </c>
      <c r="H467" s="20" t="s">
        <v>1147</v>
      </c>
      <c r="I467" s="20">
        <v>6</v>
      </c>
      <c r="J467" s="20" t="s">
        <v>1961</v>
      </c>
      <c r="K467" s="20" t="s">
        <v>1178</v>
      </c>
      <c r="L467" s="20" t="s">
        <v>1179</v>
      </c>
      <c r="M467" s="20" t="s">
        <v>44</v>
      </c>
      <c r="N467" s="20">
        <v>0</v>
      </c>
      <c r="O467" s="20">
        <v>1</v>
      </c>
      <c r="P467" s="20" t="s">
        <v>1085</v>
      </c>
      <c r="Q467" s="19">
        <f>+VLOOKUP(K467,Responsables!$A:$C,3,TRUE)</f>
        <v>743</v>
      </c>
      <c r="R467" s="19" t="str">
        <f>+VLOOKUP(K467,Responsables!$A:$C,2,TRUE)</f>
        <v>Secretaría de Movilidad</v>
      </c>
      <c r="S467" s="20" t="s">
        <v>46</v>
      </c>
      <c r="T467" s="20" t="s">
        <v>47</v>
      </c>
      <c r="U467" s="20">
        <f>+VLOOKUP(K467,Programación!$A:$F,3,FALSE)</f>
        <v>-1</v>
      </c>
      <c r="V467" s="20">
        <f>+VLOOKUP(K467,Programación!$A:$F,4,FALSE)</f>
        <v>-1</v>
      </c>
      <c r="W467" s="20">
        <f>+VLOOKUP(K467,Programación!$A:$F,5,FALSE)</f>
        <v>1</v>
      </c>
      <c r="X467" s="20">
        <f>+VLOOKUP(K467,Programación!$A:$F,6,FALSE)</f>
        <v>-1</v>
      </c>
      <c r="Y467" s="20">
        <v>-1</v>
      </c>
      <c r="Z467" s="20">
        <v>-1</v>
      </c>
      <c r="AA467" s="23">
        <v>0</v>
      </c>
      <c r="AB467" s="22">
        <v>0</v>
      </c>
      <c r="AC467" s="20">
        <v>-1</v>
      </c>
      <c r="AD467" s="20">
        <f>+VLOOKUP(K467,Seguimiento!$A:$J,5,FALSE)</f>
        <v>0</v>
      </c>
      <c r="AE467" s="22">
        <v>0</v>
      </c>
      <c r="AF467" s="22">
        <v>0</v>
      </c>
      <c r="AG467" s="20">
        <v>-1</v>
      </c>
      <c r="AH467" s="20">
        <v>-1</v>
      </c>
      <c r="AI467" s="23">
        <v>0</v>
      </c>
      <c r="AJ467" s="23">
        <v>0</v>
      </c>
      <c r="AK467" s="23">
        <v>0</v>
      </c>
      <c r="AL467" s="20" t="str">
        <f>+VLOOKUP(K467,Seguimiento!$A:$J,7,FALSE)</f>
        <v>A junio de 2021 continúa la espera de la respuesta a solicitud enviada al Ministerio de Transporte para la utilización de buses eléctricos en una empresa de transporte público colectivo.</v>
      </c>
      <c r="AM467" s="20">
        <f t="shared" si="7"/>
        <v>0</v>
      </c>
      <c r="AN467" s="22">
        <v>2.3362165778187359E-3</v>
      </c>
      <c r="AO467" s="22">
        <v>0</v>
      </c>
      <c r="AP467" s="22">
        <v>0</v>
      </c>
      <c r="AQ467" s="41">
        <f>+VLOOKUP(K467,Seguimiento!$A:$J,9,FALSE)</f>
        <v>0</v>
      </c>
      <c r="AR467" s="40">
        <f>+VLOOKUP(K467,Seguimiento!$A:$J,10,FALSE)</f>
        <v>0</v>
      </c>
      <c r="AS467" s="20">
        <v>-1</v>
      </c>
      <c r="AT467" s="40">
        <f>+VLOOKUP(K467,Seguimiento!$A:$J,4,FALSE)</f>
        <v>-1</v>
      </c>
      <c r="AU467" s="22">
        <v>0</v>
      </c>
      <c r="AV467" s="22">
        <v>0</v>
      </c>
    </row>
    <row r="468" spans="1:48" x14ac:dyDescent="0.2">
      <c r="A468" s="20">
        <v>4</v>
      </c>
      <c r="B468" s="20" t="s">
        <v>1078</v>
      </c>
      <c r="C468" s="20">
        <v>1</v>
      </c>
      <c r="D468" s="20" t="s">
        <v>1079</v>
      </c>
      <c r="E468" s="20" t="s">
        <v>1080</v>
      </c>
      <c r="F468" s="20"/>
      <c r="G468" s="20"/>
      <c r="H468" s="20"/>
      <c r="I468" s="20">
        <v>2</v>
      </c>
      <c r="J468" s="20" t="s">
        <v>1960</v>
      </c>
      <c r="K468" s="20" t="s">
        <v>1086</v>
      </c>
      <c r="L468" s="20" t="s">
        <v>1144</v>
      </c>
      <c r="M468" s="20" t="s">
        <v>1143</v>
      </c>
      <c r="N468" s="20">
        <v>8.8999999999999996E-2</v>
      </c>
      <c r="O468" s="20">
        <v>0.17899999999999999</v>
      </c>
      <c r="P468" s="20" t="s">
        <v>1085</v>
      </c>
      <c r="Q468" s="19">
        <f>+VLOOKUP(K468,Responsables!$A:$C,3,TRUE)</f>
        <v>743</v>
      </c>
      <c r="R468" s="19" t="str">
        <f>+VLOOKUP(K468,Responsables!$A:$C,2,TRUE)</f>
        <v>Secretaría de Movilidad</v>
      </c>
      <c r="S468" s="20" t="s">
        <v>51</v>
      </c>
      <c r="T468" s="20" t="s">
        <v>356</v>
      </c>
      <c r="U468" s="20">
        <f>+VLOOKUP(K468,Programación!$A:$F,3,FALSE)</f>
        <v>9.4E-2</v>
      </c>
      <c r="V468" s="20">
        <f>+VLOOKUP(K468,Programación!$A:$F,4,FALSE)</f>
        <v>9.4E-2</v>
      </c>
      <c r="W468" s="20">
        <f>+VLOOKUP(K468,Programación!$A:$F,5,FALSE)</f>
        <v>0.129</v>
      </c>
      <c r="X468" s="20">
        <f>+VLOOKUP(K468,Programación!$A:$F,6,FALSE)</f>
        <v>0.17899999999999999</v>
      </c>
      <c r="Y468" s="20">
        <v>9.4E-2</v>
      </c>
      <c r="Z468" s="20">
        <f>+VLOOKUP(K468,Seguimiento!$A:$C,3,FALSE)</f>
        <v>9.4E-2</v>
      </c>
      <c r="AA468" s="23">
        <v>0</v>
      </c>
      <c r="AB468" s="22">
        <v>0</v>
      </c>
      <c r="AC468" s="20">
        <v>5.5555555555555601E-2</v>
      </c>
      <c r="AD468" s="20">
        <f>+VLOOKUP(K468,Seguimiento!$A:$J,5,FALSE)</f>
        <v>5.5555555999999999E-2</v>
      </c>
      <c r="AE468" s="24">
        <v>0</v>
      </c>
      <c r="AF468" s="22">
        <v>0</v>
      </c>
      <c r="AG468" s="20">
        <v>1</v>
      </c>
      <c r="AH468" s="20">
        <f>+VLOOKUP(K468,Seguimiento!$A:$J,6,FALSE)</f>
        <v>1</v>
      </c>
      <c r="AI468" s="23">
        <v>0</v>
      </c>
      <c r="AJ468" s="23">
        <v>0</v>
      </c>
      <c r="AK468" s="23">
        <v>0</v>
      </c>
      <c r="AL468" s="20" t="str">
        <f>+VLOOKUP(K468,Seguimiento!$A:$J,7,FALSE)</f>
        <v>En el año 2021 no se programó el ingreso de buses eléctricos, el resultado de las emisiones evitadas de PM2.5 corresponden a los 4 buses que ingresaron en el  año 2020. Por lo tanto se conserva el dato reportado.</v>
      </c>
      <c r="AM468" s="20">
        <f t="shared" si="7"/>
        <v>5.5555555999999999E-2</v>
      </c>
      <c r="AN468" s="22">
        <v>0</v>
      </c>
      <c r="AO468" s="22">
        <v>0</v>
      </c>
      <c r="AP468" s="22">
        <v>0</v>
      </c>
      <c r="AQ468" s="41">
        <f>+VLOOKUP(K468,Seguimiento!$A:$J,9,FALSE)</f>
        <v>0</v>
      </c>
      <c r="AR468" s="40">
        <f>+VLOOKUP(K468,Seguimiento!$A:$J,10,FALSE)</f>
        <v>1</v>
      </c>
      <c r="AS468" s="20">
        <v>9.4E-2</v>
      </c>
      <c r="AT468" s="40">
        <f>+VLOOKUP(K468,Seguimiento!$A:$J,4,FALSE)</f>
        <v>9.4E-2</v>
      </c>
      <c r="AU468" s="22">
        <v>0</v>
      </c>
      <c r="AV468" s="22">
        <v>0</v>
      </c>
    </row>
    <row r="469" spans="1:48" x14ac:dyDescent="0.2">
      <c r="A469" s="20">
        <v>4</v>
      </c>
      <c r="B469" s="20" t="s">
        <v>1078</v>
      </c>
      <c r="C469" s="20">
        <v>1</v>
      </c>
      <c r="D469" s="20" t="s">
        <v>1079</v>
      </c>
      <c r="E469" s="20" t="s">
        <v>1080</v>
      </c>
      <c r="F469" s="20"/>
      <c r="G469" s="20"/>
      <c r="H469" s="20"/>
      <c r="I469" s="20">
        <v>1</v>
      </c>
      <c r="J469" s="20" t="s">
        <v>1960</v>
      </c>
      <c r="K469" s="20" t="s">
        <v>1141</v>
      </c>
      <c r="L469" s="20" t="s">
        <v>1142</v>
      </c>
      <c r="M469" s="20" t="s">
        <v>1143</v>
      </c>
      <c r="N469" s="20">
        <v>3723</v>
      </c>
      <c r="O469" s="20">
        <v>7446</v>
      </c>
      <c r="P469" s="20" t="s">
        <v>1085</v>
      </c>
      <c r="Q469" s="19">
        <f>+VLOOKUP(K469,Responsables!$A:$C,3,TRUE)</f>
        <v>743</v>
      </c>
      <c r="R469" s="19" t="str">
        <f>+VLOOKUP(K469,Responsables!$A:$C,2,TRUE)</f>
        <v>Secretaría de Movilidad</v>
      </c>
      <c r="S469" s="20" t="s">
        <v>51</v>
      </c>
      <c r="T469" s="20" t="s">
        <v>356</v>
      </c>
      <c r="U469" s="20">
        <f>+VLOOKUP(K469,Programación!$A:$F,3,FALSE)</f>
        <v>3952.1076923076898</v>
      </c>
      <c r="V469" s="20">
        <f>+VLOOKUP(K469,Programación!$A:$F,4,FALSE)</f>
        <v>3952.1076923076898</v>
      </c>
      <c r="W469" s="20">
        <f>+VLOOKUP(K469,Programación!$A:$F,5,FALSE)</f>
        <v>5384.0307692307697</v>
      </c>
      <c r="X469" s="20">
        <f>+VLOOKUP(K469,Programación!$A:$F,6,FALSE)</f>
        <v>7446</v>
      </c>
      <c r="Y469" s="20">
        <v>3952</v>
      </c>
      <c r="Z469" s="20">
        <f>+VLOOKUP(K469,Seguimiento!$A:$C,3,FALSE)</f>
        <v>3952</v>
      </c>
      <c r="AA469" s="23">
        <v>0</v>
      </c>
      <c r="AB469" s="22">
        <v>0</v>
      </c>
      <c r="AC469" s="20">
        <v>6.15095353209777E-2</v>
      </c>
      <c r="AD469" s="20">
        <f>+VLOOKUP(K469,Seguimiento!$A:$J,5,FALSE)</f>
        <v>6.1509534999999997E-2</v>
      </c>
      <c r="AE469" s="24">
        <v>0</v>
      </c>
      <c r="AF469" s="22">
        <v>0</v>
      </c>
      <c r="AG469" s="20">
        <v>0.99952994896588898</v>
      </c>
      <c r="AH469" s="20">
        <f>+VLOOKUP(K469,Seguimiento!$A:$J,6,FALSE)</f>
        <v>1.00002725</v>
      </c>
      <c r="AI469" s="23">
        <v>0</v>
      </c>
      <c r="AJ469" s="23">
        <v>0</v>
      </c>
      <c r="AK469" s="23">
        <v>0</v>
      </c>
      <c r="AL469" s="20" t="str">
        <f>+VLOOKUP(K469,Seguimiento!$A:$J,7,FALSE)</f>
        <v>En el año 2021 no se programó el ingreso de buses eléctricos, el resultado de las emisiones evitadas de CO2 corresponden a los 4 buses que ingresaron en el  año 2020. Por lo tanto se conserva el dato reportado.</v>
      </c>
      <c r="AM469" s="20">
        <f t="shared" si="7"/>
        <v>6.1509534999999997E-2</v>
      </c>
      <c r="AN469" s="22">
        <v>0</v>
      </c>
      <c r="AO469" s="22">
        <v>0</v>
      </c>
      <c r="AP469" s="22">
        <v>0</v>
      </c>
      <c r="AQ469" s="41">
        <f>+VLOOKUP(K469,Seguimiento!$A:$J,9,FALSE)</f>
        <v>0</v>
      </c>
      <c r="AR469" s="40">
        <f>+VLOOKUP(K469,Seguimiento!$A:$J,10,FALSE)</f>
        <v>1</v>
      </c>
      <c r="AS469" s="20">
        <v>3952</v>
      </c>
      <c r="AT469" s="40">
        <f>+VLOOKUP(K469,Seguimiento!$A:$J,4,FALSE)</f>
        <v>3952</v>
      </c>
      <c r="AU469" s="22">
        <v>0</v>
      </c>
      <c r="AV469" s="22">
        <v>0</v>
      </c>
    </row>
    <row r="470" spans="1:48" x14ac:dyDescent="0.2">
      <c r="A470" s="20">
        <v>4</v>
      </c>
      <c r="B470" s="20" t="s">
        <v>1078</v>
      </c>
      <c r="C470" s="20">
        <v>1</v>
      </c>
      <c r="D470" s="20" t="s">
        <v>1079</v>
      </c>
      <c r="E470" s="20" t="s">
        <v>1080</v>
      </c>
      <c r="F470" s="20">
        <v>1</v>
      </c>
      <c r="G470" s="20" t="s">
        <v>1141</v>
      </c>
      <c r="H470" s="20" t="s">
        <v>1147</v>
      </c>
      <c r="I470" s="20">
        <v>8</v>
      </c>
      <c r="J470" s="20" t="s">
        <v>1961</v>
      </c>
      <c r="K470" s="20" t="s">
        <v>1182</v>
      </c>
      <c r="L470" s="20" t="s">
        <v>1183</v>
      </c>
      <c r="M470" s="20" t="s">
        <v>44</v>
      </c>
      <c r="N470" s="20">
        <v>0</v>
      </c>
      <c r="O470" s="20">
        <v>1</v>
      </c>
      <c r="P470" s="20" t="s">
        <v>1085</v>
      </c>
      <c r="Q470" s="19">
        <f>+VLOOKUP(K470,Responsables!$A:$C,3,TRUE)</f>
        <v>743</v>
      </c>
      <c r="R470" s="19" t="str">
        <f>+VLOOKUP(K470,Responsables!$A:$C,2,TRUE)</f>
        <v>Secretaría de Movilidad</v>
      </c>
      <c r="S470" s="20" t="s">
        <v>46</v>
      </c>
      <c r="T470" s="20" t="s">
        <v>47</v>
      </c>
      <c r="U470" s="20">
        <f>+VLOOKUP(K470,Programación!$A:$F,3,FALSE)</f>
        <v>-1</v>
      </c>
      <c r="V470" s="20">
        <f>+VLOOKUP(K470,Programación!$A:$F,4,FALSE)</f>
        <v>-1</v>
      </c>
      <c r="W470" s="20">
        <f>+VLOOKUP(K470,Programación!$A:$F,5,FALSE)</f>
        <v>1</v>
      </c>
      <c r="X470" s="20">
        <f>+VLOOKUP(K470,Programación!$A:$F,6,FALSE)</f>
        <v>-1</v>
      </c>
      <c r="Y470" s="20">
        <v>-1</v>
      </c>
      <c r="Z470" s="20">
        <v>-1</v>
      </c>
      <c r="AA470" s="23">
        <v>0</v>
      </c>
      <c r="AB470" s="22">
        <v>0</v>
      </c>
      <c r="AC470" s="20">
        <v>-1</v>
      </c>
      <c r="AD470" s="20">
        <f>+VLOOKUP(K470,Seguimiento!$A:$J,5,FALSE)</f>
        <v>0</v>
      </c>
      <c r="AE470" s="22">
        <v>0</v>
      </c>
      <c r="AF470" s="22">
        <v>0</v>
      </c>
      <c r="AG470" s="20">
        <v>-1</v>
      </c>
      <c r="AH470" s="20">
        <v>-1</v>
      </c>
      <c r="AI470" s="23">
        <v>0</v>
      </c>
      <c r="AJ470" s="23">
        <v>0</v>
      </c>
      <c r="AK470" s="23">
        <v>0</v>
      </c>
      <c r="AL470" s="20" t="str">
        <f>+VLOOKUP(K470,Seguimiento!$A:$J,7,FALSE)</f>
        <v>Se avanzó en la consolidación  de la fase preparatoria e implementación de los Hitos y el marco normativo en la calidad del aire y movilidad sostenible para la política pública a partir del Marco Normativo con alcance Nacional, Metropolitano y Municipal.</v>
      </c>
      <c r="AM470" s="20">
        <f t="shared" si="7"/>
        <v>0</v>
      </c>
      <c r="AN470" s="22">
        <v>1.2322215714629379E-3</v>
      </c>
      <c r="AO470" s="22">
        <v>0</v>
      </c>
      <c r="AP470" s="22">
        <v>0</v>
      </c>
      <c r="AQ470" s="41">
        <f>+VLOOKUP(K470,Seguimiento!$A:$J,9,FALSE)</f>
        <v>0</v>
      </c>
      <c r="AR470" s="40">
        <f>+VLOOKUP(K470,Seguimiento!$A:$J,10,FALSE)</f>
        <v>0</v>
      </c>
      <c r="AS470" s="20">
        <v>-1</v>
      </c>
      <c r="AT470" s="40">
        <f>+VLOOKUP(K470,Seguimiento!$A:$J,4,FALSE)</f>
        <v>-1</v>
      </c>
      <c r="AU470" s="22">
        <v>0</v>
      </c>
      <c r="AV470" s="22">
        <v>0</v>
      </c>
    </row>
    <row r="471" spans="1:48" x14ac:dyDescent="0.2">
      <c r="A471" s="20">
        <v>4</v>
      </c>
      <c r="B471" s="20" t="s">
        <v>1078</v>
      </c>
      <c r="C471" s="20">
        <v>1</v>
      </c>
      <c r="D471" s="20" t="s">
        <v>1079</v>
      </c>
      <c r="E471" s="20" t="s">
        <v>1080</v>
      </c>
      <c r="F471" s="20">
        <v>2</v>
      </c>
      <c r="G471" s="20" t="s">
        <v>1086</v>
      </c>
      <c r="H471" s="20" t="s">
        <v>1087</v>
      </c>
      <c r="I471" s="20">
        <v>9</v>
      </c>
      <c r="J471" s="20" t="s">
        <v>1961</v>
      </c>
      <c r="K471" s="20" t="s">
        <v>1091</v>
      </c>
      <c r="L471" s="20" t="s">
        <v>1092</v>
      </c>
      <c r="M471" s="20" t="s">
        <v>1093</v>
      </c>
      <c r="N471" s="20">
        <v>0</v>
      </c>
      <c r="O471" s="20">
        <v>1820</v>
      </c>
      <c r="P471" s="20" t="s">
        <v>1085</v>
      </c>
      <c r="Q471" s="19">
        <f>+VLOOKUP(K471,Responsables!$A:$C,3,TRUE)</f>
        <v>743</v>
      </c>
      <c r="R471" s="19" t="str">
        <f>+VLOOKUP(K471,Responsables!$A:$C,2,TRUE)</f>
        <v>Secretaría de Movilidad</v>
      </c>
      <c r="S471" s="20" t="s">
        <v>46</v>
      </c>
      <c r="T471" s="20" t="s">
        <v>47</v>
      </c>
      <c r="U471" s="20">
        <f>+VLOOKUP(K471,Programación!$A:$F,3,FALSE)</f>
        <v>-1</v>
      </c>
      <c r="V471" s="20">
        <f>+VLOOKUP(K471,Programación!$A:$F,4,FALSE)</f>
        <v>-1</v>
      </c>
      <c r="W471" s="20">
        <f>+VLOOKUP(K471,Programación!$A:$F,5,FALSE)</f>
        <v>-1</v>
      </c>
      <c r="X471" s="20">
        <f>+VLOOKUP(K471,Programación!$A:$F,6,FALSE)</f>
        <v>1820</v>
      </c>
      <c r="Y471" s="20">
        <v>-1</v>
      </c>
      <c r="Z471" s="20">
        <v>-1</v>
      </c>
      <c r="AA471" s="23">
        <v>0</v>
      </c>
      <c r="AB471" s="22">
        <v>0</v>
      </c>
      <c r="AC471" s="20">
        <v>-1</v>
      </c>
      <c r="AD471" s="20">
        <f>+VLOOKUP(K471,Seguimiento!$A:$J,5,FALSE)</f>
        <v>0</v>
      </c>
      <c r="AE471" s="22">
        <v>0</v>
      </c>
      <c r="AF471" s="22">
        <v>0</v>
      </c>
      <c r="AG471" s="20">
        <v>-1</v>
      </c>
      <c r="AH471" s="20">
        <v>-1</v>
      </c>
      <c r="AI471" s="23">
        <v>0</v>
      </c>
      <c r="AJ471" s="23">
        <v>0</v>
      </c>
      <c r="AK471" s="23">
        <v>0</v>
      </c>
      <c r="AL471" s="20" t="str">
        <f>+VLOOKUP(K471,Seguimiento!$A:$J,7,FALSE)</f>
        <v>Se adelantó la obtención y análisis de información sobre vía libre para hacer la declaratoria de utilidad pública, con el fin de adquirir el predio de la Universidad Nacional de Colombia Sede el Volador.</v>
      </c>
      <c r="AM471" s="20">
        <f t="shared" si="7"/>
        <v>0</v>
      </c>
      <c r="AN471" s="22">
        <v>5.1888326896874417E-3</v>
      </c>
      <c r="AO471" s="22">
        <v>0</v>
      </c>
      <c r="AP471" s="22">
        <v>0</v>
      </c>
      <c r="AQ471" s="41">
        <f>+VLOOKUP(K471,Seguimiento!$A:$J,9,FALSE)</f>
        <v>0</v>
      </c>
      <c r="AR471" s="40">
        <f>+VLOOKUP(K471,Seguimiento!$A:$J,10,FALSE)</f>
        <v>0</v>
      </c>
      <c r="AS471" s="20">
        <v>-1</v>
      </c>
      <c r="AT471" s="40">
        <f>+VLOOKUP(K471,Seguimiento!$A:$J,4,FALSE)</f>
        <v>-1</v>
      </c>
      <c r="AU471" s="22">
        <v>0</v>
      </c>
      <c r="AV471" s="22">
        <v>0</v>
      </c>
    </row>
    <row r="472" spans="1:48" x14ac:dyDescent="0.2">
      <c r="A472" s="20">
        <v>4</v>
      </c>
      <c r="B472" s="20" t="s">
        <v>1078</v>
      </c>
      <c r="C472" s="20">
        <v>1</v>
      </c>
      <c r="D472" s="20" t="s">
        <v>1079</v>
      </c>
      <c r="E472" s="20" t="s">
        <v>1080</v>
      </c>
      <c r="F472" s="20">
        <v>1</v>
      </c>
      <c r="G472" s="20" t="s">
        <v>1141</v>
      </c>
      <c r="H472" s="20" t="s">
        <v>1147</v>
      </c>
      <c r="I472" s="20">
        <v>1</v>
      </c>
      <c r="J472" s="20" t="s">
        <v>1961</v>
      </c>
      <c r="K472" s="20" t="s">
        <v>1148</v>
      </c>
      <c r="L472" s="20" t="s">
        <v>1149</v>
      </c>
      <c r="M472" s="20" t="s">
        <v>50</v>
      </c>
      <c r="N472" s="20">
        <v>0</v>
      </c>
      <c r="O472" s="20">
        <v>80</v>
      </c>
      <c r="P472" s="20" t="s">
        <v>222</v>
      </c>
      <c r="Q472" s="19">
        <f>+VLOOKUP(K472,Responsables!$A:$C,3,TRUE)</f>
        <v>741</v>
      </c>
      <c r="R472" s="19" t="str">
        <f>+VLOOKUP(K472,Responsables!$A:$C,2,TRUE)</f>
        <v>Secretaría de Infraestructura Física</v>
      </c>
      <c r="S472" s="20" t="s">
        <v>51</v>
      </c>
      <c r="T472" s="20" t="s">
        <v>47</v>
      </c>
      <c r="U472" s="20">
        <f>+VLOOKUP(K472,Programación!$A:$F,3,FALSE)</f>
        <v>5</v>
      </c>
      <c r="V472" s="20">
        <f>+VLOOKUP(K472,Programación!$A:$F,4,FALSE)</f>
        <v>30</v>
      </c>
      <c r="W472" s="20">
        <f>+VLOOKUP(K472,Programación!$A:$F,5,FALSE)</f>
        <v>40</v>
      </c>
      <c r="X472" s="20">
        <f>+VLOOKUP(K472,Programación!$A:$F,6,FALSE)</f>
        <v>80</v>
      </c>
      <c r="Y472" s="20">
        <v>0</v>
      </c>
      <c r="Z472" s="20">
        <f>+VLOOKUP(K472,Seguimiento!$A:$C,3,FALSE)</f>
        <v>0</v>
      </c>
      <c r="AA472" s="23">
        <v>0</v>
      </c>
      <c r="AB472" s="22">
        <v>0</v>
      </c>
      <c r="AC472" s="20">
        <v>0</v>
      </c>
      <c r="AD472" s="20">
        <f>+VLOOKUP(K472,Seguimiento!$A:$J,5,FALSE)</f>
        <v>0</v>
      </c>
      <c r="AE472" s="22">
        <v>0</v>
      </c>
      <c r="AF472" s="22">
        <v>0</v>
      </c>
      <c r="AG472" s="20">
        <v>0</v>
      </c>
      <c r="AH472" s="20">
        <f>+VLOOKUP(K472,Seguimiento!$A:$J,6,FALSE)</f>
        <v>0</v>
      </c>
      <c r="AI472" s="23">
        <v>0</v>
      </c>
      <c r="AJ472" s="23">
        <v>0</v>
      </c>
      <c r="AK472" s="23">
        <v>0</v>
      </c>
      <c r="AL472" s="20" t="str">
        <f>+VLOOKUP(K472,Seguimiento!$A:$J,7,FALSE)</f>
        <v>Corte Junio 30 de 2021: No se presenta avance físico</v>
      </c>
      <c r="AM472" s="20">
        <f t="shared" si="7"/>
        <v>0</v>
      </c>
      <c r="AN472" s="22">
        <v>1.0425522227381013E-2</v>
      </c>
      <c r="AO472" s="22">
        <v>0</v>
      </c>
      <c r="AP472" s="22">
        <v>0</v>
      </c>
      <c r="AQ472" s="41">
        <f>+VLOOKUP(K472,Seguimiento!$A:$J,9,FALSE)</f>
        <v>0</v>
      </c>
      <c r="AR472" s="40">
        <f>+VLOOKUP(K472,Seguimiento!$A:$J,10,FALSE)</f>
        <v>1</v>
      </c>
      <c r="AS472" s="20">
        <v>0</v>
      </c>
      <c r="AT472" s="40">
        <f>+VLOOKUP(K472,Seguimiento!$A:$J,4,FALSE)</f>
        <v>0</v>
      </c>
      <c r="AU472" s="22">
        <v>0</v>
      </c>
      <c r="AV472" s="22">
        <v>0</v>
      </c>
    </row>
    <row r="473" spans="1:48" x14ac:dyDescent="0.2">
      <c r="A473" s="20">
        <v>4</v>
      </c>
      <c r="B473" s="20" t="s">
        <v>1078</v>
      </c>
      <c r="C473" s="20">
        <v>1</v>
      </c>
      <c r="D473" s="20" t="s">
        <v>1079</v>
      </c>
      <c r="E473" s="20" t="s">
        <v>1080</v>
      </c>
      <c r="F473" s="20">
        <v>4</v>
      </c>
      <c r="G473" s="20" t="s">
        <v>1113</v>
      </c>
      <c r="H473" s="20" t="s">
        <v>1114</v>
      </c>
      <c r="I473" s="20">
        <v>7</v>
      </c>
      <c r="J473" s="20" t="s">
        <v>1961</v>
      </c>
      <c r="K473" s="20" t="s">
        <v>1127</v>
      </c>
      <c r="L473" s="20" t="s">
        <v>1128</v>
      </c>
      <c r="M473" s="20" t="s">
        <v>44</v>
      </c>
      <c r="N473" s="20">
        <v>0</v>
      </c>
      <c r="O473" s="20">
        <v>3</v>
      </c>
      <c r="P473" s="20" t="s">
        <v>222</v>
      </c>
      <c r="Q473" s="19">
        <f>+VLOOKUP(K473,Responsables!$A:$C,3,TRUE)</f>
        <v>741</v>
      </c>
      <c r="R473" s="19" t="str">
        <f>+VLOOKUP(K473,Responsables!$A:$C,2,TRUE)</f>
        <v>Secretaría de Infraestructura Física</v>
      </c>
      <c r="S473" s="20" t="s">
        <v>46</v>
      </c>
      <c r="T473" s="20" t="s">
        <v>47</v>
      </c>
      <c r="U473" s="20">
        <f>+VLOOKUP(K473,Programación!$A:$F,3,FALSE)</f>
        <v>0</v>
      </c>
      <c r="V473" s="20">
        <f>+VLOOKUP(K473,Programación!$A:$F,4,FALSE)</f>
        <v>1</v>
      </c>
      <c r="W473" s="20">
        <f>+VLOOKUP(K473,Programación!$A:$F,5,FALSE)</f>
        <v>1</v>
      </c>
      <c r="X473" s="20">
        <f>+VLOOKUP(K473,Programación!$A:$F,6,FALSE)</f>
        <v>1</v>
      </c>
      <c r="Y473" s="20">
        <v>0</v>
      </c>
      <c r="Z473" s="20">
        <f>+VLOOKUP(K473,Seguimiento!$A:$C,3,FALSE)</f>
        <v>0</v>
      </c>
      <c r="AA473" s="23">
        <v>0</v>
      </c>
      <c r="AB473" s="22">
        <v>0</v>
      </c>
      <c r="AC473" s="20">
        <v>0</v>
      </c>
      <c r="AD473" s="20">
        <f>+VLOOKUP(K473,Seguimiento!$A:$J,5,FALSE)</f>
        <v>0</v>
      </c>
      <c r="AE473" s="22">
        <v>0</v>
      </c>
      <c r="AF473" s="22">
        <v>0</v>
      </c>
      <c r="AG473" s="20">
        <v>-1</v>
      </c>
      <c r="AH473" s="20">
        <f>+VLOOKUP(K473,Seguimiento!$A:$J,6,FALSE)</f>
        <v>0</v>
      </c>
      <c r="AI473" s="23">
        <v>0</v>
      </c>
      <c r="AJ473" s="23">
        <v>0</v>
      </c>
      <c r="AK473" s="23">
        <v>0</v>
      </c>
      <c r="AL473" s="20" t="str">
        <f>+VLOOKUP(K473,Seguimiento!$A:$J,7,FALSE)</f>
        <v>Corte Marzo 31 de 2021: Los intercambios de la 80 con San Juan y Colombia, se encuentran en ejecución y presentan avances parciales, así: - % avance obra intersección avenida 80 con Colombia: 52% - % avance obra intersección avenida 80 con San Juan: 19%  Corte Junio 30 de 2021: Los intercambios de la 80 con San Juan y Colombia, se encuentran en ejecución y presentan avances parciales, así: - % avance obra intersección avenida 80 con Colombia: 64% - % avance obra intersección avenida 80 con San Juan: 33%</v>
      </c>
      <c r="AM473" s="20">
        <f t="shared" si="7"/>
        <v>0</v>
      </c>
      <c r="AN473" s="22">
        <v>1.0236922092981462E-2</v>
      </c>
      <c r="AO473" s="22">
        <v>0</v>
      </c>
      <c r="AP473" s="22">
        <v>0</v>
      </c>
      <c r="AQ473" s="41">
        <f>+VLOOKUP(K473,Seguimiento!$A:$J,9,FALSE)</f>
        <v>0</v>
      </c>
      <c r="AR473" s="40">
        <f>+VLOOKUP(K473,Seguimiento!$A:$J,10,FALSE)</f>
        <v>1</v>
      </c>
      <c r="AS473" s="20">
        <v>0</v>
      </c>
      <c r="AT473" s="40">
        <f>+VLOOKUP(K473,Seguimiento!$A:$J,4,FALSE)</f>
        <v>0</v>
      </c>
      <c r="AU473" s="22">
        <v>0</v>
      </c>
      <c r="AV473" s="22">
        <v>0</v>
      </c>
    </row>
    <row r="474" spans="1:48" x14ac:dyDescent="0.2">
      <c r="A474" s="20">
        <v>4</v>
      </c>
      <c r="B474" s="20" t="s">
        <v>1078</v>
      </c>
      <c r="C474" s="20">
        <v>1</v>
      </c>
      <c r="D474" s="20" t="s">
        <v>1079</v>
      </c>
      <c r="E474" s="20" t="s">
        <v>1080</v>
      </c>
      <c r="F474" s="20"/>
      <c r="G474" s="20"/>
      <c r="H474" s="20"/>
      <c r="I474" s="20">
        <v>3</v>
      </c>
      <c r="J474" s="20" t="s">
        <v>1960</v>
      </c>
      <c r="K474" s="20" t="s">
        <v>1081</v>
      </c>
      <c r="L474" s="20" t="s">
        <v>1145</v>
      </c>
      <c r="M474" s="20" t="s">
        <v>50</v>
      </c>
      <c r="N474" s="20">
        <v>1</v>
      </c>
      <c r="O474" s="20">
        <v>4</v>
      </c>
      <c r="P474" s="20" t="s">
        <v>1085</v>
      </c>
      <c r="Q474" s="19">
        <f>+VLOOKUP(K474,Responsables!$A:$C,3,TRUE)</f>
        <v>743</v>
      </c>
      <c r="R474" s="19" t="str">
        <f>+VLOOKUP(K474,Responsables!$A:$C,2,TRUE)</f>
        <v>Secretaría de Movilidad</v>
      </c>
      <c r="S474" s="20" t="s">
        <v>51</v>
      </c>
      <c r="T474" s="20" t="s">
        <v>47</v>
      </c>
      <c r="U474" s="20">
        <f>+VLOOKUP(K474,Programación!$A:$F,3,FALSE)</f>
        <v>1</v>
      </c>
      <c r="V474" s="20">
        <f>+VLOOKUP(K474,Programación!$A:$F,4,FALSE)</f>
        <v>1</v>
      </c>
      <c r="W474" s="20">
        <f>+VLOOKUP(K474,Programación!$A:$F,5,FALSE)</f>
        <v>1</v>
      </c>
      <c r="X474" s="20">
        <f>+VLOOKUP(K474,Programación!$A:$F,6,FALSE)</f>
        <v>4</v>
      </c>
      <c r="Y474" s="20">
        <v>1</v>
      </c>
      <c r="Z474" s="20">
        <f>+VLOOKUP(K474,Seguimiento!$A:$C,3,FALSE)</f>
        <v>1</v>
      </c>
      <c r="AA474" s="23">
        <v>0</v>
      </c>
      <c r="AB474" s="22">
        <v>0</v>
      </c>
      <c r="AC474" s="20">
        <v>0.25</v>
      </c>
      <c r="AD474" s="20">
        <f>+VLOOKUP(K474,Seguimiento!$A:$J,5,FALSE)</f>
        <v>0.25</v>
      </c>
      <c r="AE474" s="24">
        <v>0</v>
      </c>
      <c r="AF474" s="22">
        <v>0</v>
      </c>
      <c r="AG474" s="20">
        <v>1</v>
      </c>
      <c r="AH474" s="20">
        <f>+VLOOKUP(K474,Seguimiento!$A:$J,6,FALSE)</f>
        <v>1</v>
      </c>
      <c r="AI474" s="23">
        <v>0</v>
      </c>
      <c r="AJ474" s="23">
        <v>0</v>
      </c>
      <c r="AK474" s="23">
        <v>0</v>
      </c>
      <c r="AL474" s="20" t="str">
        <f>+VLOOKUP(K474,Seguimiento!$A:$J,7,FALSE)</f>
        <v>Se reporta el  100% el cumplimiento  en el 2021 debido a los resultados arrojados en la EOD 2017. El  avance en la gestión para conocer los resultados en el 2023  la viene realizando el AMVA con el  proceso de contratación para llevar a cabo las encuestas longitudinales (metodología que aplicará para hallar los valores de los indicadores de resultado) que buscan identificar las dinámicas actuales de movilidad.</v>
      </c>
      <c r="AM474" s="20">
        <f t="shared" si="7"/>
        <v>0.25</v>
      </c>
      <c r="AN474" s="22">
        <v>0</v>
      </c>
      <c r="AO474" s="22">
        <v>0</v>
      </c>
      <c r="AP474" s="22">
        <v>0</v>
      </c>
      <c r="AQ474" s="41">
        <f>+VLOOKUP(K474,Seguimiento!$A:$J,9,FALSE)</f>
        <v>0</v>
      </c>
      <c r="AR474" s="40">
        <f>+VLOOKUP(K474,Seguimiento!$A:$J,10,FALSE)</f>
        <v>2</v>
      </c>
      <c r="AS474" s="20">
        <v>1</v>
      </c>
      <c r="AT474" s="40">
        <f>+VLOOKUP(K474,Seguimiento!$A:$J,4,FALSE)</f>
        <v>1</v>
      </c>
      <c r="AU474" s="22">
        <v>0</v>
      </c>
      <c r="AV474" s="22">
        <v>0</v>
      </c>
    </row>
    <row r="475" spans="1:48" x14ac:dyDescent="0.2">
      <c r="A475" s="20">
        <v>4</v>
      </c>
      <c r="B475" s="20" t="s">
        <v>1078</v>
      </c>
      <c r="C475" s="20">
        <v>1</v>
      </c>
      <c r="D475" s="20" t="s">
        <v>1079</v>
      </c>
      <c r="E475" s="20" t="s">
        <v>1080</v>
      </c>
      <c r="F475" s="20">
        <v>2</v>
      </c>
      <c r="G475" s="20" t="s">
        <v>1086</v>
      </c>
      <c r="H475" s="20" t="s">
        <v>1087</v>
      </c>
      <c r="I475" s="20">
        <v>13</v>
      </c>
      <c r="J475" s="20" t="s">
        <v>1961</v>
      </c>
      <c r="K475" s="20" t="s">
        <v>1098</v>
      </c>
      <c r="L475" s="20" t="s">
        <v>1099</v>
      </c>
      <c r="M475" s="20" t="s">
        <v>44</v>
      </c>
      <c r="N475" s="20">
        <v>0</v>
      </c>
      <c r="O475" s="20">
        <v>1</v>
      </c>
      <c r="P475" s="20" t="s">
        <v>1085</v>
      </c>
      <c r="Q475" s="19">
        <f>+VLOOKUP(K475,Responsables!$A:$C,3,TRUE)</f>
        <v>743</v>
      </c>
      <c r="R475" s="19" t="str">
        <f>+VLOOKUP(K475,Responsables!$A:$C,2,TRUE)</f>
        <v>Secretaría de Movilidad</v>
      </c>
      <c r="S475" s="20" t="s">
        <v>46</v>
      </c>
      <c r="T475" s="20" t="s">
        <v>47</v>
      </c>
      <c r="U475" s="20">
        <f>+VLOOKUP(K475,Programación!$A:$F,3,FALSE)</f>
        <v>-1</v>
      </c>
      <c r="V475" s="20">
        <f>+VLOOKUP(K475,Programación!$A:$F,4,FALSE)</f>
        <v>-1</v>
      </c>
      <c r="W475" s="20">
        <f>+VLOOKUP(K475,Programación!$A:$F,5,FALSE)</f>
        <v>1</v>
      </c>
      <c r="X475" s="20">
        <f>+VLOOKUP(K475,Programación!$A:$F,6,FALSE)</f>
        <v>-1</v>
      </c>
      <c r="Y475" s="20">
        <v>-1</v>
      </c>
      <c r="Z475" s="20">
        <v>-1</v>
      </c>
      <c r="AA475" s="23">
        <v>0</v>
      </c>
      <c r="AB475" s="22">
        <v>0</v>
      </c>
      <c r="AC475" s="20">
        <v>-1</v>
      </c>
      <c r="AD475" s="20">
        <f>+VLOOKUP(K475,Seguimiento!$A:$J,5,FALSE)</f>
        <v>0</v>
      </c>
      <c r="AE475" s="22">
        <v>0</v>
      </c>
      <c r="AF475" s="22">
        <v>0</v>
      </c>
      <c r="AG475" s="20">
        <v>-1</v>
      </c>
      <c r="AH475" s="20">
        <v>-1</v>
      </c>
      <c r="AI475" s="23">
        <v>0</v>
      </c>
      <c r="AJ475" s="23">
        <v>0</v>
      </c>
      <c r="AK475" s="23">
        <v>0</v>
      </c>
      <c r="AL475" s="20" t="str">
        <f>+VLOOKUP(K475,Seguimiento!$A:$J,7,FALSE)</f>
        <v>A junio, se conformó una mesa interinstitucional con el Área Metropolitana para abordar el proyecto. Se presentó información técnica sobre las dimensiones a contemplar en el piloto y se establecieron 3 escenarios de posibles soluciones.</v>
      </c>
      <c r="AM475" s="20">
        <f t="shared" si="7"/>
        <v>0</v>
      </c>
      <c r="AN475" s="22">
        <v>1.1347786356333881E-3</v>
      </c>
      <c r="AO475" s="22">
        <v>0</v>
      </c>
      <c r="AP475" s="22">
        <v>0</v>
      </c>
      <c r="AQ475" s="41">
        <f>+VLOOKUP(K475,Seguimiento!$A:$J,9,FALSE)</f>
        <v>0</v>
      </c>
      <c r="AR475" s="40">
        <f>+VLOOKUP(K475,Seguimiento!$A:$J,10,FALSE)</f>
        <v>0</v>
      </c>
      <c r="AS475" s="20">
        <v>-1</v>
      </c>
      <c r="AT475" s="40">
        <f>+VLOOKUP(K475,Seguimiento!$A:$J,4,FALSE)</f>
        <v>-1</v>
      </c>
      <c r="AU475" s="22">
        <v>0</v>
      </c>
      <c r="AV475" s="22">
        <v>0</v>
      </c>
    </row>
    <row r="476" spans="1:48" x14ac:dyDescent="0.2">
      <c r="A476" s="20">
        <v>4</v>
      </c>
      <c r="B476" s="20" t="s">
        <v>1078</v>
      </c>
      <c r="C476" s="20">
        <v>1</v>
      </c>
      <c r="D476" s="20" t="s">
        <v>1079</v>
      </c>
      <c r="E476" s="20" t="s">
        <v>1080</v>
      </c>
      <c r="F476" s="20">
        <v>2</v>
      </c>
      <c r="G476" s="20" t="s">
        <v>1086</v>
      </c>
      <c r="H476" s="20" t="s">
        <v>1087</v>
      </c>
      <c r="I476" s="20">
        <v>7</v>
      </c>
      <c r="J476" s="20" t="s">
        <v>1961</v>
      </c>
      <c r="K476" s="20" t="s">
        <v>1133</v>
      </c>
      <c r="L476" s="20" t="s">
        <v>1134</v>
      </c>
      <c r="M476" s="20" t="s">
        <v>1090</v>
      </c>
      <c r="N476" s="20">
        <v>105.4</v>
      </c>
      <c r="O476" s="20">
        <v>105.4</v>
      </c>
      <c r="P476" s="20" t="s">
        <v>222</v>
      </c>
      <c r="Q476" s="19">
        <f>+VLOOKUP(K476,Responsables!$A:$C,3,TRUE)</f>
        <v>741</v>
      </c>
      <c r="R476" s="19" t="str">
        <f>+VLOOKUP(K476,Responsables!$A:$C,2,TRUE)</f>
        <v>Secretaría de Infraestructura Física</v>
      </c>
      <c r="S476" s="20" t="s">
        <v>46</v>
      </c>
      <c r="T476" s="20" t="s">
        <v>47</v>
      </c>
      <c r="U476" s="20">
        <f>+VLOOKUP(K476,Programación!$A:$F,3,FALSE)</f>
        <v>105.4</v>
      </c>
      <c r="V476" s="20">
        <f>+VLOOKUP(K476,Programación!$A:$F,4,FALSE)</f>
        <v>105.4</v>
      </c>
      <c r="W476" s="20">
        <f>+VLOOKUP(K476,Programación!$A:$F,5,FALSE)</f>
        <v>105.4</v>
      </c>
      <c r="X476" s="20">
        <f>+VLOOKUP(K476,Programación!$A:$F,6,FALSE)</f>
        <v>105.4</v>
      </c>
      <c r="Y476" s="20">
        <v>17</v>
      </c>
      <c r="Z476" s="20">
        <f>+VLOOKUP(K476,Seguimiento!$A:$C,3,FALSE)</f>
        <v>105.4</v>
      </c>
      <c r="AA476" s="23">
        <v>0</v>
      </c>
      <c r="AB476" s="22">
        <v>0</v>
      </c>
      <c r="AC476" s="20">
        <v>0.16129032258064499</v>
      </c>
      <c r="AD476" s="20">
        <f>+VLOOKUP(K476,Seguimiento!$A:$J,5,FALSE)</f>
        <v>0.165322581</v>
      </c>
      <c r="AE476" s="22">
        <v>0</v>
      </c>
      <c r="AF476" s="22">
        <v>0</v>
      </c>
      <c r="AG476" s="20">
        <v>0.47222222222222199</v>
      </c>
      <c r="AH476" s="20">
        <f>+VLOOKUP(K476,Seguimiento!$A:$J,6,FALSE)</f>
        <v>0.5</v>
      </c>
      <c r="AI476" s="23">
        <v>0</v>
      </c>
      <c r="AJ476" s="23">
        <v>0</v>
      </c>
      <c r="AK476" s="23">
        <v>0</v>
      </c>
      <c r="AL476" s="20" t="str">
        <f>+VLOOKUP(K476,Seguimiento!$A:$J,7,FALSE)</f>
        <v>Para lograr mantener en óptimas condiciones de uso 105,4 Km de ciclorrutas, se adelantaron los siguientes mantenimientos puntuales:  Corte a marzo 31 de 2021: No se presenta avance  Corte a Junio 30 de 2021 Total: 19,51 Km, así:  -PARQUE NORTE Calle 77 entre Av. Regional - Carrera 52: 0,44 Km - Carrera 58 - 58B; Calle 82 - Calle 87A: 0,77 Km - Aledaño a la Calle 114C Carrera 63; Autopista Norte: 0,29 Km - Aledaño a la Quebrada La Quintana; Calle 84 Carrera 71B – 75A: 1,71 Km - Cerro Volador; circuito cerro volador: 1,52 Km - Calle 65; Av.regional -Carrera 52: 0,97 Km - Calle 51 Carrera 64 B ; Carrera 64B-Carrera 70: 1,87 Km - Circular 1 ; Av. Nutibara-Carrera 66B (Lavado): 0,14 Km - Carrera 65; Suramericana- Iguana: 0,5 Km - Carrera 66B; Carrera 65-Carrera 66B-Carrera 63C: 0,38 Km - Calle 53; Carrera 70 - Carrera 79: 0,98 Km - Estación METRO PLUS Industriales; Circuito Metroplús Industriales: 0,46 Km - Aeropuerto- Carrera  80; Terminal del Sur- Campo Amor- Carrera 80: 2,83 Km - Av. Guayabal ; Entre la Calle 5 Sur y la Calle 10 (Lavado): 3,98 Km - Carrera 70; calle 30a y cra 80: 2,36 Km - Carrera 784 B con calle No 4A ; Circuito Loma de los Bernal: 0,31 Km</v>
      </c>
      <c r="AM476" s="20">
        <f t="shared" si="7"/>
        <v>0.165322581</v>
      </c>
      <c r="AN476" s="22">
        <v>5.4513395009415195E-3</v>
      </c>
      <c r="AO476" s="22">
        <v>0</v>
      </c>
      <c r="AP476" s="22">
        <v>0</v>
      </c>
      <c r="AQ476" s="41">
        <f>+VLOOKUP(K476,Seguimiento!$A:$J,9,FALSE)</f>
        <v>2.7256699999999999E-3</v>
      </c>
      <c r="AR476" s="40">
        <f>+VLOOKUP(K476,Seguimiento!$A:$J,10,FALSE)</f>
        <v>1</v>
      </c>
      <c r="AS476" s="20">
        <v>17</v>
      </c>
      <c r="AT476" s="40">
        <f>+VLOOKUP(K476,Seguimiento!$A:$J,4,FALSE)</f>
        <v>105.4</v>
      </c>
      <c r="AU476" s="22">
        <v>0</v>
      </c>
      <c r="AV476" s="22">
        <v>0</v>
      </c>
    </row>
    <row r="477" spans="1:48" x14ac:dyDescent="0.2">
      <c r="A477" s="20">
        <v>4</v>
      </c>
      <c r="B477" s="20" t="s">
        <v>1078</v>
      </c>
      <c r="C477" s="20">
        <v>1</v>
      </c>
      <c r="D477" s="20" t="s">
        <v>1079</v>
      </c>
      <c r="E477" s="20" t="s">
        <v>1080</v>
      </c>
      <c r="F477" s="20">
        <v>4</v>
      </c>
      <c r="G477" s="20" t="s">
        <v>1113</v>
      </c>
      <c r="H477" s="20" t="s">
        <v>1114</v>
      </c>
      <c r="I477" s="20">
        <v>2</v>
      </c>
      <c r="J477" s="20" t="s">
        <v>1961</v>
      </c>
      <c r="K477" s="20" t="s">
        <v>1117</v>
      </c>
      <c r="L477" s="20" t="s">
        <v>1118</v>
      </c>
      <c r="M477" s="20" t="s">
        <v>1090</v>
      </c>
      <c r="N477" s="20">
        <v>1834.99</v>
      </c>
      <c r="O477" s="20">
        <v>1834.99</v>
      </c>
      <c r="P477" s="20" t="s">
        <v>222</v>
      </c>
      <c r="Q477" s="19">
        <f>+VLOOKUP(K477,Responsables!$A:$C,3,TRUE)</f>
        <v>741</v>
      </c>
      <c r="R477" s="19" t="str">
        <f>+VLOOKUP(K477,Responsables!$A:$C,2,TRUE)</f>
        <v>Secretaría de Infraestructura Física</v>
      </c>
      <c r="S477" s="20" t="s">
        <v>51</v>
      </c>
      <c r="T477" s="20" t="s">
        <v>47</v>
      </c>
      <c r="U477" s="20">
        <f>+VLOOKUP(K477,Programación!$A:$F,3,FALSE)</f>
        <v>1834.99</v>
      </c>
      <c r="V477" s="20">
        <f>+VLOOKUP(K477,Programación!$A:$F,4,FALSE)</f>
        <v>1834.99</v>
      </c>
      <c r="W477" s="20">
        <f>+VLOOKUP(K477,Programación!$A:$F,5,FALSE)</f>
        <v>1834.99</v>
      </c>
      <c r="X477" s="20">
        <f>+VLOOKUP(K477,Programación!$A:$F,6,FALSE)</f>
        <v>1834.99</v>
      </c>
      <c r="Y477" s="20">
        <v>22.6</v>
      </c>
      <c r="Z477" s="20">
        <f>+VLOOKUP(K477,Seguimiento!$A:$C,3,FALSE)</f>
        <v>1834.99</v>
      </c>
      <c r="AA477" s="23">
        <v>0</v>
      </c>
      <c r="AB477" s="22">
        <v>0</v>
      </c>
      <c r="AC477" s="20">
        <v>1.23161434122257E-2</v>
      </c>
      <c r="AD477" s="20">
        <f>+VLOOKUP(K477,Seguimiento!$A:$J,5,FALSE)</f>
        <v>0.12807903600000001</v>
      </c>
      <c r="AE477" s="22">
        <v>0</v>
      </c>
      <c r="AF477" s="22">
        <v>0</v>
      </c>
      <c r="AG477" s="20">
        <v>4.9344978165938899E-2</v>
      </c>
      <c r="AH477" s="20">
        <f>+VLOOKUP(K477,Seguimiento!$A:$J,6,FALSE)</f>
        <v>0.5</v>
      </c>
      <c r="AI477" s="23">
        <v>0</v>
      </c>
      <c r="AJ477" s="23">
        <v>0</v>
      </c>
      <c r="AK477" s="23">
        <v>0</v>
      </c>
      <c r="AL477" s="20" t="str">
        <f>+VLOOKUP(K477,Seguimiento!$A:$J,7,FALSE)</f>
        <v>Para lograr mantener en óptimas condiciones los 1.834,99 Km de vías urbanas, se han realziado actividades de mantenimiento vial, así:  Corte Diciembre 31 de 2020: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Corte a junio 30  de 2021: - 12,08  Km por Suministro de Mezcla (comunas 1, 2, 3, 4, 5, 6, 7, 8, 10, 11, 12, 13, 14, 15, 16, 50, 60, 70, 80, 90) - 27,11 Km por conservación y mantenimiento  (comunas 1, 2,  4, 5, 6, 7, 8, 9, 10, 11, 12, 13, 14, 16, 60) - 1,03 Km por vías en concreto (comunas 1, 2, 5, 6, 13, 16, 60)</v>
      </c>
      <c r="AM477" s="20">
        <f t="shared" si="7"/>
        <v>0.12807903600000001</v>
      </c>
      <c r="AN477" s="22">
        <v>9.6444961700984707E-3</v>
      </c>
      <c r="AO477" s="22">
        <v>0</v>
      </c>
      <c r="AP477" s="22">
        <v>0</v>
      </c>
      <c r="AQ477" s="41">
        <f>+VLOOKUP(K477,Seguimiento!$A:$J,9,FALSE)</f>
        <v>4.8222480000000003E-3</v>
      </c>
      <c r="AR477" s="40">
        <f>+VLOOKUP(K477,Seguimiento!$A:$J,10,FALSE)</f>
        <v>1</v>
      </c>
      <c r="AS477" s="20">
        <v>22.6</v>
      </c>
      <c r="AT477" s="40">
        <f>+VLOOKUP(K477,Seguimiento!$A:$J,4,FALSE)</f>
        <v>1834.99</v>
      </c>
      <c r="AU477" s="22">
        <v>0</v>
      </c>
      <c r="AV477" s="22">
        <v>0</v>
      </c>
    </row>
    <row r="478" spans="1:48" x14ac:dyDescent="0.2">
      <c r="A478" s="20">
        <v>4</v>
      </c>
      <c r="B478" s="20" t="s">
        <v>1078</v>
      </c>
      <c r="C478" s="20">
        <v>1</v>
      </c>
      <c r="D478" s="20" t="s">
        <v>1079</v>
      </c>
      <c r="E478" s="20" t="s">
        <v>1080</v>
      </c>
      <c r="F478" s="20">
        <v>4</v>
      </c>
      <c r="G478" s="20" t="s">
        <v>1113</v>
      </c>
      <c r="H478" s="20" t="s">
        <v>1114</v>
      </c>
      <c r="I478" s="20">
        <v>4</v>
      </c>
      <c r="J478" s="20" t="s">
        <v>1961</v>
      </c>
      <c r="K478" s="20" t="s">
        <v>1121</v>
      </c>
      <c r="L478" s="20" t="s">
        <v>1122</v>
      </c>
      <c r="M478" s="20" t="s">
        <v>44</v>
      </c>
      <c r="N478" s="20">
        <v>1785</v>
      </c>
      <c r="O478" s="20">
        <v>1788</v>
      </c>
      <c r="P478" s="20" t="s">
        <v>222</v>
      </c>
      <c r="Q478" s="19">
        <f>+VLOOKUP(K478,Responsables!$A:$C,3,TRUE)</f>
        <v>741</v>
      </c>
      <c r="R478" s="19" t="str">
        <f>+VLOOKUP(K478,Responsables!$A:$C,2,TRUE)</f>
        <v>Secretaría de Infraestructura Física</v>
      </c>
      <c r="S478" s="20" t="s">
        <v>51</v>
      </c>
      <c r="T478" s="20" t="s">
        <v>47</v>
      </c>
      <c r="U478" s="20">
        <f>+VLOOKUP(K478,Programación!$A:$F,3,FALSE)</f>
        <v>1785</v>
      </c>
      <c r="V478" s="20">
        <f>+VLOOKUP(K478,Programación!$A:$F,4,FALSE)</f>
        <v>1787</v>
      </c>
      <c r="W478" s="20">
        <f>+VLOOKUP(K478,Programación!$A:$F,5,FALSE)</f>
        <v>1787</v>
      </c>
      <c r="X478" s="20">
        <f>+VLOOKUP(K478,Programación!$A:$F,6,FALSE)</f>
        <v>1788</v>
      </c>
      <c r="Y478" s="20">
        <v>1787</v>
      </c>
      <c r="Z478" s="20">
        <f>+VLOOKUP(K478,Seguimiento!$A:$C,3,FALSE)</f>
        <v>1787</v>
      </c>
      <c r="AA478" s="23">
        <v>0</v>
      </c>
      <c r="AB478" s="22">
        <v>0</v>
      </c>
      <c r="AC478" s="20">
        <v>0.99944071588366901</v>
      </c>
      <c r="AD478" s="20">
        <f>+VLOOKUP(K478,Seguimiento!$A:$J,5,FALSE)</f>
        <v>0.99944071599999995</v>
      </c>
      <c r="AE478" s="22">
        <v>0</v>
      </c>
      <c r="AF478" s="22">
        <v>0</v>
      </c>
      <c r="AG478" s="20">
        <v>1.0011204481792699</v>
      </c>
      <c r="AH478" s="20">
        <f>+VLOOKUP(K478,Seguimiento!$A:$J,6,FALSE)</f>
        <v>1</v>
      </c>
      <c r="AI478" s="23">
        <v>0</v>
      </c>
      <c r="AJ478" s="23">
        <v>0</v>
      </c>
      <c r="AK478" s="23">
        <v>0</v>
      </c>
      <c r="AL478" s="20" t="str">
        <f>+VLOOKUP(K478,Seguimiento!$A:$J,7,FALSE)</f>
        <v>Corte a diciembre 31 de 2020 - Altos del Rodeo - Segunda Calzada Av. 34 entre Balsos y Aguacatala  Corte a marzo 31 de 2021: No se presenta avance  Corte a junio 30 de 2021: No se presenta avance</v>
      </c>
      <c r="AM478" s="20">
        <f t="shared" si="7"/>
        <v>0.99944071599999995</v>
      </c>
      <c r="AN478" s="22">
        <v>1.4969979530744966E-3</v>
      </c>
      <c r="AO478" s="22">
        <v>0</v>
      </c>
      <c r="AP478" s="22">
        <v>0</v>
      </c>
      <c r="AQ478" s="41">
        <f>+VLOOKUP(K478,Seguimiento!$A:$J,9,FALSE)</f>
        <v>1.496161E-3</v>
      </c>
      <c r="AR478" s="40">
        <f>+VLOOKUP(K478,Seguimiento!$A:$J,10,FALSE)</f>
        <v>3</v>
      </c>
      <c r="AS478" s="20">
        <v>1787</v>
      </c>
      <c r="AT478" s="40">
        <f>+VLOOKUP(K478,Seguimiento!$A:$J,4,FALSE)</f>
        <v>1787</v>
      </c>
      <c r="AU478" s="22">
        <v>0</v>
      </c>
      <c r="AV478" s="22">
        <v>0</v>
      </c>
    </row>
    <row r="479" spans="1:48" x14ac:dyDescent="0.2">
      <c r="A479" s="20">
        <v>4</v>
      </c>
      <c r="B479" s="20" t="s">
        <v>1078</v>
      </c>
      <c r="C479" s="20">
        <v>1</v>
      </c>
      <c r="D479" s="20" t="s">
        <v>1079</v>
      </c>
      <c r="E479" s="20" t="s">
        <v>1080</v>
      </c>
      <c r="F479" s="20"/>
      <c r="G479" s="20"/>
      <c r="H479" s="20"/>
      <c r="I479" s="20">
        <v>5</v>
      </c>
      <c r="J479" s="20" t="s">
        <v>1960</v>
      </c>
      <c r="K479" s="20" t="s">
        <v>1129</v>
      </c>
      <c r="L479" s="20" t="s">
        <v>1163</v>
      </c>
      <c r="M479" s="20" t="s">
        <v>1164</v>
      </c>
      <c r="N479" s="20">
        <v>4169.0600000000004</v>
      </c>
      <c r="O479" s="20">
        <v>4271.78</v>
      </c>
      <c r="P479" s="20" t="s">
        <v>222</v>
      </c>
      <c r="Q479" s="19">
        <f>+VLOOKUP(K479,Responsables!$A:$C,3,TRUE)</f>
        <v>741</v>
      </c>
      <c r="R479" s="19" t="str">
        <f>+VLOOKUP(K479,Responsables!$A:$C,2,TRUE)</f>
        <v>Secretaría de Infraestructura Física</v>
      </c>
      <c r="S479" s="20" t="s">
        <v>51</v>
      </c>
      <c r="T479" s="20" t="s">
        <v>47</v>
      </c>
      <c r="U479" s="20">
        <f>+VLOOKUP(K479,Programación!$A:$F,3,FALSE)</f>
        <v>4197.79</v>
      </c>
      <c r="V479" s="20">
        <f>+VLOOKUP(K479,Programación!$A:$F,4,FALSE)</f>
        <v>4219.6099999999997</v>
      </c>
      <c r="W479" s="20">
        <f>+VLOOKUP(K479,Programación!$A:$F,5,FALSE)</f>
        <v>4230.22</v>
      </c>
      <c r="X479" s="20">
        <f>+VLOOKUP(K479,Programación!$A:$F,6,FALSE)</f>
        <v>4271.78</v>
      </c>
      <c r="Y479" s="20">
        <v>4219.6099999999997</v>
      </c>
      <c r="Z479" s="20">
        <f>+VLOOKUP(K479,Seguimiento!$A:$C,3,FALSE)</f>
        <v>4261.1499999999996</v>
      </c>
      <c r="AA479" s="23">
        <v>0</v>
      </c>
      <c r="AB479" s="22">
        <v>0</v>
      </c>
      <c r="AC479" s="20">
        <v>0.98778729241674401</v>
      </c>
      <c r="AD479" s="20">
        <f>+VLOOKUP(K479,Seguimiento!$A:$J,5,FALSE)</f>
        <v>0.99751157599999996</v>
      </c>
      <c r="AE479" s="24">
        <v>0</v>
      </c>
      <c r="AF479" s="22">
        <v>0</v>
      </c>
      <c r="AG479" s="20">
        <v>1.00519797321924</v>
      </c>
      <c r="AH479" s="20">
        <f>+VLOOKUP(K479,Seguimiento!$A:$J,6,FALSE)</f>
        <v>1.0098445119999999</v>
      </c>
      <c r="AI479" s="23">
        <v>0</v>
      </c>
      <c r="AJ479" s="23">
        <v>0</v>
      </c>
      <c r="AK479" s="23">
        <v>0</v>
      </c>
      <c r="AL479" s="20" t="str">
        <f>+VLOOKUP(K479,Seguimiento!$A:$J,7,FALSE)</f>
        <v>VÍAS CONSTRUIDAS  Corte diciembre 31 de 2020, se tiene el siguiente avance:  - Prolongación Carrera 15 - San Lucas: 0,29 Km - Intercambio Inferior con Gonzalez: 1,33 Km - Segunda Calzada Av. 34 entre Calle 15 y Escopetería: 0,69 Kml - Segunda Calzada Av. 34 entre Balsos y Aguacatala: 1,01 Km - Mejoramiento Loma de Los Mangos: 0,43 Km - Glorieta San Diego y Glorieta Exposiciones: 0,87 Km - Altos del Rodeo: 2,84 Km - PUI Iguaná - Fuente Clara Fase I: 0,17 Km  Corte a marzo 31 de 2021: - Paso a desnivel Transversal Inferior con la Loma de Los Gonzalez: 0,34 Km  Corte a junio 30 de 2021: No se presenta avance  VÍAS MEJORADAS  Corte Diciembre 31 de 2020, se tiene el siguiente avance: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señalizacion de Calle 44 entre cras 97 y 103- broche San Javier: 0,96 Km - Cerro Nutibara. 1,75 Km - Calle 4 con carrera 65: 0,08 Km - Calle 1A con carrera 65: 0,06 Km  Corte a marzo 31 de 2021: - Balsos Con calle 19-20 - ISA: 0,07 Km - Poligono Colores - calle 50 con cra 73: 0,20 Km - Corredor de la 80: 0,25 Km Tramo 1: Localizados entre la estación Caribe y Floresta del Sistema Metro y en el Tramo 2: Localizados entre la estación Floresta del Sistema Metro y La Palma del Sistema Metroplús (se actualizarán las cifras una vez se tengan los planos récord)  Corte a junio 30 de 2021: - Por obras de estabilización: 0,08 Km, en las comunas 8, 9 y 70 - Cable Picacho: 0,07 Km - Estaciones Metroplús: 0,95 Km  VÍAS URBANAS MANTENIDAS  Corte Diciembre 31 de 2020: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Corte a junio 30  de 2021: - 12,08  Km por Suministro de Mezcla (comunas 1, 2, 3, 4, 5, 6, 7, 8, 10, 11, 12, 13, 14, 15, 16, 50, 60, 70, 80, 90) - 27,11 Km por conservación y mantenimiento  (comunas 1, 2,  4, 5, 6, 7, 8, 9, 10, 11, 12, 13, 14, 16, 60) - 1,03 Km por vías en concreto (comunas 1, 2, 5, 6, 13, 16, 60)  VÍAS TERCIARIAS MANTENIDAS  Corte Diciembre 31 de 2020:  - Por Presupuesto Participativo: 2,38 Km - Por Suminsitro de Mezcla asfáltica 0,73 Km en el Corregimiento de San Sebastian de Palmitas - Por el programa de red vial rural: 0,61 Km en San Sebastian de Palmitas  Corte a junio 30  de 2021: - Por el programa de red vial rural: 0,20 Km en Santa Elena - Por el programa de red vial rural: 0,02 Km en San Cristóbal</v>
      </c>
      <c r="AM479" s="20">
        <f t="shared" si="7"/>
        <v>0.99751157599999996</v>
      </c>
      <c r="AN479" s="22">
        <v>0</v>
      </c>
      <c r="AO479" s="22">
        <v>0</v>
      </c>
      <c r="AP479" s="22">
        <v>0</v>
      </c>
      <c r="AQ479" s="41">
        <f>+VLOOKUP(K479,Seguimiento!$A:$J,9,FALSE)</f>
        <v>0</v>
      </c>
      <c r="AR479" s="40">
        <f>+VLOOKUP(K479,Seguimiento!$A:$J,10,FALSE)</f>
        <v>3</v>
      </c>
      <c r="AS479" s="20">
        <v>4219.6099999999997</v>
      </c>
      <c r="AT479" s="40">
        <f>+VLOOKUP(K479,Seguimiento!$A:$J,4,FALSE)</f>
        <v>4261.1499999999996</v>
      </c>
      <c r="AU479" s="22">
        <v>0</v>
      </c>
      <c r="AV479" s="22">
        <v>0</v>
      </c>
    </row>
    <row r="480" spans="1:48" x14ac:dyDescent="0.2">
      <c r="A480" s="20">
        <v>4</v>
      </c>
      <c r="B480" s="20" t="s">
        <v>1078</v>
      </c>
      <c r="C480" s="20">
        <v>1</v>
      </c>
      <c r="D480" s="20" t="s">
        <v>1079</v>
      </c>
      <c r="E480" s="20" t="s">
        <v>1080</v>
      </c>
      <c r="F480" s="20"/>
      <c r="G480" s="20"/>
      <c r="H480" s="20"/>
      <c r="I480" s="20">
        <v>8</v>
      </c>
      <c r="J480" s="20" t="s">
        <v>1960</v>
      </c>
      <c r="K480" s="20" t="s">
        <v>1135</v>
      </c>
      <c r="L480" s="20" t="s">
        <v>1136</v>
      </c>
      <c r="M480" s="20" t="s">
        <v>752</v>
      </c>
      <c r="N480" s="20">
        <v>22.58</v>
      </c>
      <c r="O480" s="20">
        <v>22.58</v>
      </c>
      <c r="P480" s="20" t="s">
        <v>1085</v>
      </c>
      <c r="Q480" s="19">
        <f>+VLOOKUP(K480,Responsables!$A:$C,3,TRUE)</f>
        <v>743</v>
      </c>
      <c r="R480" s="19" t="str">
        <f>+VLOOKUP(K480,Responsables!$A:$C,2,TRUE)</f>
        <v>Secretaría de Movilidad</v>
      </c>
      <c r="S480" s="20" t="s">
        <v>70</v>
      </c>
      <c r="T480" s="20" t="s">
        <v>356</v>
      </c>
      <c r="U480" s="20">
        <f>+VLOOKUP(K480,Programación!$A:$F,3,FALSE)</f>
        <v>22.58</v>
      </c>
      <c r="V480" s="20">
        <f>+VLOOKUP(K480,Programación!$A:$F,4,FALSE)</f>
        <v>22.58</v>
      </c>
      <c r="W480" s="20">
        <f>+VLOOKUP(K480,Programación!$A:$F,5,FALSE)</f>
        <v>22.58</v>
      </c>
      <c r="X480" s="20">
        <f>+VLOOKUP(K480,Programación!$A:$F,6,FALSE)</f>
        <v>22.58</v>
      </c>
      <c r="Y480" s="20">
        <v>25.56</v>
      </c>
      <c r="Z480" s="20">
        <f>+VLOOKUP(K480,Seguimiento!$A:$C,3,FALSE)</f>
        <v>24.48</v>
      </c>
      <c r="AA480" s="23">
        <v>0</v>
      </c>
      <c r="AB480" s="22">
        <v>0</v>
      </c>
      <c r="AC480" s="20">
        <v>0</v>
      </c>
      <c r="AD480" s="20">
        <f>+VLOOKUP(K480,Seguimiento!$A:$J,5,FALSE)</f>
        <v>0</v>
      </c>
      <c r="AE480" s="24">
        <v>0</v>
      </c>
      <c r="AF480" s="22">
        <v>0</v>
      </c>
      <c r="AG480" s="20">
        <v>0</v>
      </c>
      <c r="AH480" s="20">
        <f>+VLOOKUP(K480,Seguimiento!$A:$J,6,FALSE)</f>
        <v>0.18120805400000001</v>
      </c>
      <c r="AI480" s="23">
        <v>0</v>
      </c>
      <c r="AJ480" s="23">
        <v>0</v>
      </c>
      <c r="AK480" s="23">
        <v>0</v>
      </c>
      <c r="AL480" s="20" t="str">
        <f>+VLOOKUP(K480,Seguimiento!$A:$J,7,FALSE)</f>
        <v>Se evalúa en 0% debido a que el  tiempo promedio es superior a la meta programada. Para mejorar el tiempo promedio de respuesta a incidentes viales se vienen realizando diferentes ajustes al esquema de operación de los Agentes de Tránsito, además se encuentra en trámite la incorporación de nuevos agentes temporales para apoyar las gestiones asociadas al cumplimiento del indicador. Adicional, se relacionan algunas causas en el aumento en  los tiempos de respuesta en 2021: Baja cobertura en la ciudad de agentes de tránsito como consecuencia de la pandemia,  insuficientes recursos para la incorporación en la planta de empleos de nuevos agentes, aumento del parque automotor en la ciudad y el área metropolitana, incidentes en corredores principales de la ciudad, temporadas de lluvia, obras de ciudad y problemas de orden público.</v>
      </c>
      <c r="AM480" s="20">
        <f t="shared" si="7"/>
        <v>0</v>
      </c>
      <c r="AN480" s="22">
        <v>0</v>
      </c>
      <c r="AO480" s="22">
        <v>0</v>
      </c>
      <c r="AP480" s="22">
        <v>0</v>
      </c>
      <c r="AQ480" s="41">
        <f>+VLOOKUP(K480,Seguimiento!$A:$J,9,FALSE)</f>
        <v>0</v>
      </c>
      <c r="AR480" s="40">
        <f>+VLOOKUP(K480,Seguimiento!$A:$J,10,FALSE)</f>
        <v>1</v>
      </c>
      <c r="AS480" s="20">
        <v>25.56</v>
      </c>
      <c r="AT480" s="40">
        <f>+VLOOKUP(K480,Seguimiento!$A:$J,4,FALSE)</f>
        <v>24.48</v>
      </c>
      <c r="AU480" s="22">
        <v>0</v>
      </c>
      <c r="AV480" s="22">
        <v>0</v>
      </c>
    </row>
    <row r="481" spans="1:48" x14ac:dyDescent="0.2">
      <c r="A481" s="20">
        <v>4</v>
      </c>
      <c r="B481" s="20" t="s">
        <v>1078</v>
      </c>
      <c r="C481" s="20">
        <v>1</v>
      </c>
      <c r="D481" s="20" t="s">
        <v>1079</v>
      </c>
      <c r="E481" s="20" t="s">
        <v>1080</v>
      </c>
      <c r="F481" s="20">
        <v>2</v>
      </c>
      <c r="G481" s="20" t="s">
        <v>1086</v>
      </c>
      <c r="H481" s="20" t="s">
        <v>1087</v>
      </c>
      <c r="I481" s="20">
        <v>11</v>
      </c>
      <c r="J481" s="20" t="s">
        <v>1961</v>
      </c>
      <c r="K481" s="20" t="s">
        <v>1094</v>
      </c>
      <c r="L481" s="20" t="s">
        <v>1095</v>
      </c>
      <c r="M481" s="20" t="s">
        <v>44</v>
      </c>
      <c r="N481" s="20">
        <v>484</v>
      </c>
      <c r="O481" s="20">
        <v>964</v>
      </c>
      <c r="P481" s="20" t="s">
        <v>1085</v>
      </c>
      <c r="Q481" s="19">
        <f>+VLOOKUP(K481,Responsables!$A:$C,3,TRUE)</f>
        <v>743</v>
      </c>
      <c r="R481" s="19" t="str">
        <f>+VLOOKUP(K481,Responsables!$A:$C,2,TRUE)</f>
        <v>Secretaría de Movilidad</v>
      </c>
      <c r="S481" s="20" t="s">
        <v>51</v>
      </c>
      <c r="T481" s="20" t="s">
        <v>47</v>
      </c>
      <c r="U481" s="20">
        <f>+VLOOKUP(K481,Programación!$A:$F,3,FALSE)</f>
        <v>500</v>
      </c>
      <c r="V481" s="20">
        <f>+VLOOKUP(K481,Programación!$A:$F,4,FALSE)</f>
        <v>600</v>
      </c>
      <c r="W481" s="20">
        <f>+VLOOKUP(K481,Programación!$A:$F,5,FALSE)</f>
        <v>780</v>
      </c>
      <c r="X481" s="20">
        <f>+VLOOKUP(K481,Programación!$A:$F,6,FALSE)</f>
        <v>964</v>
      </c>
      <c r="Y481" s="20">
        <v>500</v>
      </c>
      <c r="Z481" s="20">
        <f>+VLOOKUP(K481,Seguimiento!$A:$C,3,FALSE)</f>
        <v>500</v>
      </c>
      <c r="AA481" s="23">
        <v>0</v>
      </c>
      <c r="AB481" s="22">
        <v>0</v>
      </c>
      <c r="AC481" s="20">
        <v>0.51867219917012497</v>
      </c>
      <c r="AD481" s="20">
        <f>+VLOOKUP(K481,Seguimiento!$A:$J,5,FALSE)</f>
        <v>0.51867219899999994</v>
      </c>
      <c r="AE481" s="22">
        <v>0</v>
      </c>
      <c r="AF481" s="22">
        <v>0</v>
      </c>
      <c r="AG481" s="20">
        <v>1</v>
      </c>
      <c r="AH481" s="20">
        <f>+VLOOKUP(K481,Seguimiento!$A:$J,6,FALSE)</f>
        <v>0.83333333300000001</v>
      </c>
      <c r="AI481" s="23">
        <v>0</v>
      </c>
      <c r="AJ481" s="23">
        <v>0</v>
      </c>
      <c r="AK481" s="23">
        <v>0</v>
      </c>
      <c r="AL481" s="20" t="str">
        <f>+VLOOKUP(K481,Seguimiento!$A:$J,7,FALSE)</f>
        <v>A junio se realizó articulación con la Secretaría de Infraestructura con el propósito de informar  y analizar  la posibilidad de instalar los Racks de cicloparqueaderos  a través del contrato de mantenimiento de ciclorrutas vigente y ejecutado por dicha dependencia, debido a que está instalación se encuentra dentro de sus funciones propias.</v>
      </c>
      <c r="AM481" s="20">
        <f t="shared" si="7"/>
        <v>0.51867219899999994</v>
      </c>
      <c r="AN481" s="22">
        <v>1.1347786356333881E-3</v>
      </c>
      <c r="AO481" s="22">
        <v>0</v>
      </c>
      <c r="AP481" s="22">
        <v>0</v>
      </c>
      <c r="AQ481" s="41">
        <f>+VLOOKUP(K481,Seguimiento!$A:$J,9,FALSE)</f>
        <v>5.8857799999999997E-4</v>
      </c>
      <c r="AR481" s="40">
        <f>+VLOOKUP(K481,Seguimiento!$A:$J,10,FALSE)</f>
        <v>3</v>
      </c>
      <c r="AS481" s="20">
        <v>500</v>
      </c>
      <c r="AT481" s="40">
        <f>+VLOOKUP(K481,Seguimiento!$A:$J,4,FALSE)</f>
        <v>500</v>
      </c>
      <c r="AU481" s="22">
        <v>0</v>
      </c>
      <c r="AV481" s="22">
        <v>0</v>
      </c>
    </row>
    <row r="482" spans="1:48" x14ac:dyDescent="0.2">
      <c r="A482" s="20">
        <v>4</v>
      </c>
      <c r="B482" s="20" t="s">
        <v>1078</v>
      </c>
      <c r="C482" s="20">
        <v>1</v>
      </c>
      <c r="D482" s="20" t="s">
        <v>1079</v>
      </c>
      <c r="E482" s="20" t="s">
        <v>1080</v>
      </c>
      <c r="F482" s="20"/>
      <c r="G482" s="20"/>
      <c r="H482" s="20"/>
      <c r="I482" s="20">
        <v>6</v>
      </c>
      <c r="J482" s="20" t="s">
        <v>1960</v>
      </c>
      <c r="K482" s="20" t="s">
        <v>1150</v>
      </c>
      <c r="L482" s="20" t="s">
        <v>1151</v>
      </c>
      <c r="M482" s="20" t="s">
        <v>718</v>
      </c>
      <c r="N482" s="20">
        <v>9.9</v>
      </c>
      <c r="O482" s="20">
        <v>5</v>
      </c>
      <c r="P482" s="20" t="s">
        <v>1085</v>
      </c>
      <c r="Q482" s="19">
        <f>+VLOOKUP(K482,Responsables!$A:$C,3,TRUE)</f>
        <v>743</v>
      </c>
      <c r="R482" s="19" t="str">
        <f>+VLOOKUP(K482,Responsables!$A:$C,2,TRUE)</f>
        <v>Secretaría de Movilidad</v>
      </c>
      <c r="S482" s="20" t="s">
        <v>51</v>
      </c>
      <c r="T482" s="20" t="s">
        <v>356</v>
      </c>
      <c r="U482" s="20">
        <f>+VLOOKUP(K482,Programación!$A:$F,3,FALSE)</f>
        <v>9</v>
      </c>
      <c r="V482" s="20">
        <f>+VLOOKUP(K482,Programación!$A:$F,4,FALSE)</f>
        <v>8</v>
      </c>
      <c r="W482" s="20">
        <f>+VLOOKUP(K482,Programación!$A:$F,5,FALSE)</f>
        <v>6.5</v>
      </c>
      <c r="X482" s="20">
        <f>+VLOOKUP(K482,Programación!$A:$F,6,FALSE)</f>
        <v>5</v>
      </c>
      <c r="Y482" s="20">
        <v>7.7</v>
      </c>
      <c r="Z482" s="20">
        <f>+VLOOKUP(K482,Seguimiento!$A:$C,3,FALSE)</f>
        <v>8.6999999999999993</v>
      </c>
      <c r="AA482" s="23">
        <v>0</v>
      </c>
      <c r="AB482" s="22">
        <v>0</v>
      </c>
      <c r="AC482" s="20">
        <v>0.44897959183673503</v>
      </c>
      <c r="AD482" s="20">
        <f>+VLOOKUP(K482,Seguimiento!$A:$J,5,FALSE)</f>
        <v>0.244897959</v>
      </c>
      <c r="AE482" s="24">
        <v>0</v>
      </c>
      <c r="AF482" s="22">
        <v>0</v>
      </c>
      <c r="AG482" s="20">
        <v>2.4444444444444402</v>
      </c>
      <c r="AH482" s="20">
        <f>+VLOOKUP(K482,Seguimiento!$A:$J,6,FALSE)</f>
        <v>0.3</v>
      </c>
      <c r="AI482" s="23">
        <v>0</v>
      </c>
      <c r="AJ482" s="23">
        <v>0</v>
      </c>
      <c r="AK482" s="23">
        <v>0</v>
      </c>
      <c r="AL482" s="20" t="str">
        <f>+VLOOKUP(K482,Seguimiento!$A:$J,7,FALSE)</f>
        <v>En los últimos meses se ha venido incrementando el número de víctimas por incidentes viales en la ciudad, en mayo y junio fallecieron 40 personas, principalmente motociclistas (conductor y acompañante), quienes representan el 50% de las víctimas fatales en el primer semestre de 2021, lo que ha generado un aumento en el indicador y una alerta para tomar acciones de prevención y autociudado dada la reducción de restricciones de movilidad por pandemia.</v>
      </c>
      <c r="AM482" s="20">
        <f t="shared" si="7"/>
        <v>0.244897959</v>
      </c>
      <c r="AN482" s="22">
        <v>0</v>
      </c>
      <c r="AO482" s="22">
        <v>0</v>
      </c>
      <c r="AP482" s="22">
        <v>0</v>
      </c>
      <c r="AQ482" s="41">
        <f>+VLOOKUP(K482,Seguimiento!$A:$J,9,FALSE)</f>
        <v>0</v>
      </c>
      <c r="AR482" s="40">
        <f>+VLOOKUP(K482,Seguimiento!$A:$J,10,FALSE)</f>
        <v>2</v>
      </c>
      <c r="AS482" s="20">
        <v>7.7</v>
      </c>
      <c r="AT482" s="40">
        <f>+VLOOKUP(K482,Seguimiento!$A:$J,4,FALSE)</f>
        <v>8.6999999999999993</v>
      </c>
      <c r="AU482" s="22">
        <v>0</v>
      </c>
      <c r="AV482" s="22">
        <v>0</v>
      </c>
    </row>
    <row r="483" spans="1:48" x14ac:dyDescent="0.2">
      <c r="A483" s="20">
        <v>4</v>
      </c>
      <c r="B483" s="20" t="s">
        <v>1078</v>
      </c>
      <c r="C483" s="20">
        <v>1</v>
      </c>
      <c r="D483" s="20" t="s">
        <v>1079</v>
      </c>
      <c r="E483" s="20" t="s">
        <v>1080</v>
      </c>
      <c r="F483" s="20">
        <v>1</v>
      </c>
      <c r="G483" s="20" t="s">
        <v>1141</v>
      </c>
      <c r="H483" s="20" t="s">
        <v>1147</v>
      </c>
      <c r="I483" s="20">
        <v>7</v>
      </c>
      <c r="J483" s="20" t="s">
        <v>1961</v>
      </c>
      <c r="K483" s="20" t="s">
        <v>1176</v>
      </c>
      <c r="L483" s="20" t="s">
        <v>1177</v>
      </c>
      <c r="M483" s="20" t="s">
        <v>44</v>
      </c>
      <c r="N483" s="20">
        <v>-1</v>
      </c>
      <c r="O483" s="20">
        <v>1</v>
      </c>
      <c r="P483" s="20" t="s">
        <v>1085</v>
      </c>
      <c r="Q483" s="19">
        <f>+VLOOKUP(K483,Responsables!$A:$C,3,TRUE)</f>
        <v>743</v>
      </c>
      <c r="R483" s="19" t="str">
        <f>+VLOOKUP(K483,Responsables!$A:$C,2,TRUE)</f>
        <v>Secretaría de Movilidad</v>
      </c>
      <c r="S483" s="20" t="s">
        <v>46</v>
      </c>
      <c r="T483" s="20" t="s">
        <v>47</v>
      </c>
      <c r="U483" s="20">
        <f>+VLOOKUP(K483,Programación!$A:$F,3,FALSE)</f>
        <v>-1</v>
      </c>
      <c r="V483" s="20">
        <f>+VLOOKUP(K483,Programación!$A:$F,4,FALSE)</f>
        <v>1</v>
      </c>
      <c r="W483" s="20">
        <f>+VLOOKUP(K483,Programación!$A:$F,5,FALSE)</f>
        <v>-1</v>
      </c>
      <c r="X483" s="20">
        <f>+VLOOKUP(K483,Programación!$A:$F,6,FALSE)</f>
        <v>-1</v>
      </c>
      <c r="Y483" s="20">
        <v>-1</v>
      </c>
      <c r="Z483" s="20">
        <f>+VLOOKUP(K483,Seguimiento!$A:$C,3,FALSE)</f>
        <v>0</v>
      </c>
      <c r="AA483" s="23">
        <v>0</v>
      </c>
      <c r="AB483" s="22">
        <v>0</v>
      </c>
      <c r="AC483" s="20">
        <v>-1</v>
      </c>
      <c r="AD483" s="20">
        <f>+VLOOKUP(K483,Seguimiento!$A:$J,5,FALSE)</f>
        <v>0</v>
      </c>
      <c r="AE483" s="22">
        <v>0</v>
      </c>
      <c r="AF483" s="22">
        <v>0</v>
      </c>
      <c r="AG483" s="20">
        <v>-1</v>
      </c>
      <c r="AH483" s="20">
        <f>+VLOOKUP(K483,Seguimiento!$A:$J,6,FALSE)</f>
        <v>0</v>
      </c>
      <c r="AI483" s="23">
        <v>0</v>
      </c>
      <c r="AJ483" s="23">
        <v>0</v>
      </c>
      <c r="AK483" s="23">
        <v>0</v>
      </c>
      <c r="AL483" s="20" t="str">
        <f>+VLOOKUP(K483,Seguimiento!$A:$J,7,FALSE)</f>
        <v>En el mes de junio de 2021, los estudios previos del proceso creado en SAP con el número 31567 surtieron su trámite de revisión y ajuste ante la Unidad de Contratación. En el mes de julio de 2021 se espera realizar la publicación del proceso de selección.</v>
      </c>
      <c r="AM483" s="20">
        <f t="shared" si="7"/>
        <v>0</v>
      </c>
      <c r="AN483" s="22">
        <v>7.9940269568752544E-4</v>
      </c>
      <c r="AO483" s="22">
        <v>0</v>
      </c>
      <c r="AP483" s="22">
        <v>0</v>
      </c>
      <c r="AQ483" s="41">
        <f>+VLOOKUP(K483,Seguimiento!$A:$J,9,FALSE)</f>
        <v>0</v>
      </c>
      <c r="AR483" s="40">
        <f>+VLOOKUP(K483,Seguimiento!$A:$J,10,FALSE)</f>
        <v>1</v>
      </c>
      <c r="AS483" s="20">
        <v>-1</v>
      </c>
      <c r="AT483" s="40">
        <f>+VLOOKUP(K483,Seguimiento!$A:$J,4,FALSE)</f>
        <v>0</v>
      </c>
      <c r="AU483" s="22">
        <v>0</v>
      </c>
      <c r="AV483" s="22">
        <v>0</v>
      </c>
    </row>
    <row r="484" spans="1:48" x14ac:dyDescent="0.2">
      <c r="A484" s="20">
        <v>4</v>
      </c>
      <c r="B484" s="20" t="s">
        <v>1078</v>
      </c>
      <c r="C484" s="20">
        <v>1</v>
      </c>
      <c r="D484" s="20" t="s">
        <v>1079</v>
      </c>
      <c r="E484" s="20" t="s">
        <v>1080</v>
      </c>
      <c r="F484" s="20">
        <v>1</v>
      </c>
      <c r="G484" s="20" t="s">
        <v>1141</v>
      </c>
      <c r="H484" s="20" t="s">
        <v>1147</v>
      </c>
      <c r="I484" s="20">
        <v>3</v>
      </c>
      <c r="J484" s="20" t="s">
        <v>1961</v>
      </c>
      <c r="K484" s="20" t="s">
        <v>1159</v>
      </c>
      <c r="L484" s="20" t="s">
        <v>1160</v>
      </c>
      <c r="M484" s="20" t="s">
        <v>44</v>
      </c>
      <c r="N484" s="20">
        <v>0</v>
      </c>
      <c r="O484" s="20">
        <v>1</v>
      </c>
      <c r="P484" s="20" t="s">
        <v>1085</v>
      </c>
      <c r="Q484" s="19">
        <f>+VLOOKUP(K484,Responsables!$A:$C,3,TRUE)</f>
        <v>743</v>
      </c>
      <c r="R484" s="19" t="str">
        <f>+VLOOKUP(K484,Responsables!$A:$C,2,TRUE)</f>
        <v>Secretaría de Movilidad</v>
      </c>
      <c r="S484" s="20" t="s">
        <v>46</v>
      </c>
      <c r="T484" s="20" t="s">
        <v>47</v>
      </c>
      <c r="U484" s="20">
        <f>+VLOOKUP(K484,Programación!$A:$F,3,FALSE)</f>
        <v>-1</v>
      </c>
      <c r="V484" s="20">
        <f>+VLOOKUP(K484,Programación!$A:$F,4,FALSE)</f>
        <v>-1</v>
      </c>
      <c r="W484" s="20">
        <f>+VLOOKUP(K484,Programación!$A:$F,5,FALSE)</f>
        <v>-1</v>
      </c>
      <c r="X484" s="20">
        <f>+VLOOKUP(K484,Programación!$A:$F,6,FALSE)</f>
        <v>1</v>
      </c>
      <c r="Y484" s="20">
        <v>-1</v>
      </c>
      <c r="Z484" s="20">
        <v>-1</v>
      </c>
      <c r="AA484" s="23">
        <v>0</v>
      </c>
      <c r="AB484" s="22">
        <v>0</v>
      </c>
      <c r="AC484" s="20">
        <v>-1</v>
      </c>
      <c r="AD484" s="20">
        <f>+VLOOKUP(K484,Seguimiento!$A:$J,5,FALSE)</f>
        <v>0</v>
      </c>
      <c r="AE484" s="22">
        <v>0</v>
      </c>
      <c r="AF484" s="22">
        <v>0</v>
      </c>
      <c r="AG484" s="20">
        <v>-1</v>
      </c>
      <c r="AH484" s="20">
        <v>-1</v>
      </c>
      <c r="AI484" s="23">
        <v>0</v>
      </c>
      <c r="AJ484" s="23">
        <v>0</v>
      </c>
      <c r="AK484" s="23">
        <v>0</v>
      </c>
      <c r="AL484" s="20" t="str">
        <f>+VLOOKUP(K484,Seguimiento!$A:$J,7,FALSE)</f>
        <v>Para el mes de junio se realizó la socialización del proyecto con la ciudadanía mediante un acto público realizado el día 17 de junio de 2021, en donde el Alcalde de la ciudad entregó los pormenores y explicó los alcances pretendidos con la firma protocolaria y oficial del convenio marco que se suscribió entre el AMVA – METRO y el Municipio de Medellín (SMM), particularmente a partir de este evento se empezó a denominar hacia la ciudadanía el proyecto, como la futura línea S del sistema Metro.</v>
      </c>
      <c r="AM484" s="20">
        <f t="shared" si="7"/>
        <v>0</v>
      </c>
      <c r="AN484" s="22">
        <v>5.3851410488002021E-3</v>
      </c>
      <c r="AO484" s="22">
        <v>0</v>
      </c>
      <c r="AP484" s="22">
        <v>0</v>
      </c>
      <c r="AQ484" s="41">
        <f>+VLOOKUP(K484,Seguimiento!$A:$J,9,FALSE)</f>
        <v>0</v>
      </c>
      <c r="AR484" s="40">
        <f>+VLOOKUP(K484,Seguimiento!$A:$J,10,FALSE)</f>
        <v>0</v>
      </c>
      <c r="AS484" s="20">
        <v>-1</v>
      </c>
      <c r="AT484" s="40">
        <f>+VLOOKUP(K484,Seguimiento!$A:$J,4,FALSE)</f>
        <v>-1</v>
      </c>
      <c r="AU484" s="22">
        <v>0</v>
      </c>
      <c r="AV484" s="22">
        <v>0</v>
      </c>
    </row>
    <row r="485" spans="1:48" x14ac:dyDescent="0.2">
      <c r="A485" s="20">
        <v>4</v>
      </c>
      <c r="B485" s="20" t="s">
        <v>1078</v>
      </c>
      <c r="C485" s="20">
        <v>1</v>
      </c>
      <c r="D485" s="20" t="s">
        <v>1079</v>
      </c>
      <c r="E485" s="20" t="s">
        <v>1080</v>
      </c>
      <c r="F485" s="20">
        <v>3</v>
      </c>
      <c r="G485" s="20" t="s">
        <v>1081</v>
      </c>
      <c r="H485" s="20" t="s">
        <v>1082</v>
      </c>
      <c r="I485" s="20">
        <v>3</v>
      </c>
      <c r="J485" s="20" t="s">
        <v>1961</v>
      </c>
      <c r="K485" s="20" t="s">
        <v>1104</v>
      </c>
      <c r="L485" s="20" t="s">
        <v>1105</v>
      </c>
      <c r="M485" s="20" t="s">
        <v>44</v>
      </c>
      <c r="N485" s="20">
        <v>513</v>
      </c>
      <c r="O485" s="20">
        <v>613</v>
      </c>
      <c r="P485" s="20" t="s">
        <v>1085</v>
      </c>
      <c r="Q485" s="19">
        <f>+VLOOKUP(K485,Responsables!$A:$C,3,TRUE)</f>
        <v>743</v>
      </c>
      <c r="R485" s="19" t="str">
        <f>+VLOOKUP(K485,Responsables!$A:$C,2,TRUE)</f>
        <v>Secretaría de Movilidad</v>
      </c>
      <c r="S485" s="20" t="s">
        <v>51</v>
      </c>
      <c r="T485" s="20" t="s">
        <v>47</v>
      </c>
      <c r="U485" s="20">
        <f>+VLOOKUP(K485,Programación!$A:$F,3,FALSE)</f>
        <v>523</v>
      </c>
      <c r="V485" s="20">
        <f>+VLOOKUP(K485,Programación!$A:$F,4,FALSE)</f>
        <v>553</v>
      </c>
      <c r="W485" s="20">
        <f>+VLOOKUP(K485,Programación!$A:$F,5,FALSE)</f>
        <v>583</v>
      </c>
      <c r="X485" s="20">
        <f>+VLOOKUP(K485,Programación!$A:$F,6,FALSE)</f>
        <v>613</v>
      </c>
      <c r="Y485" s="20">
        <v>525</v>
      </c>
      <c r="Z485" s="20">
        <f>+VLOOKUP(K485,Seguimiento!$A:$C,3,FALSE)</f>
        <v>538</v>
      </c>
      <c r="AA485" s="23">
        <v>0</v>
      </c>
      <c r="AB485" s="22">
        <v>0</v>
      </c>
      <c r="AC485" s="20">
        <v>0.85644371941272401</v>
      </c>
      <c r="AD485" s="20">
        <f>+VLOOKUP(K485,Seguimiento!$A:$J,5,FALSE)</f>
        <v>0.87765089699999999</v>
      </c>
      <c r="AE485" s="22">
        <v>0</v>
      </c>
      <c r="AF485" s="22">
        <v>0</v>
      </c>
      <c r="AG485" s="20">
        <v>1.0038240917782</v>
      </c>
      <c r="AH485" s="20">
        <f>+VLOOKUP(K485,Seguimiento!$A:$J,6,FALSE)</f>
        <v>0.97287522599999998</v>
      </c>
      <c r="AI485" s="23">
        <v>0</v>
      </c>
      <c r="AJ485" s="23">
        <v>0</v>
      </c>
      <c r="AK485" s="23">
        <v>0</v>
      </c>
      <c r="AL485" s="20" t="str">
        <f>+VLOOKUP(K485,Seguimiento!$A:$J,7,FALSE)</f>
        <v>De los 28 nuevos complementos peatonales y ciclistas programados para 2021, 13 se encuentran en funcionamiento, los 15 restantes están programados con el contrato 2021, debido a que los recursos se adicionaron al contrato ampliado 2020 para el mantenimiento y reparación de daños por vandalismo.</v>
      </c>
      <c r="AM485" s="20">
        <f t="shared" si="7"/>
        <v>0.87765089699999999</v>
      </c>
      <c r="AN485" s="22">
        <v>1.913439428557617E-3</v>
      </c>
      <c r="AO485" s="22">
        <v>0</v>
      </c>
      <c r="AP485" s="22">
        <v>0</v>
      </c>
      <c r="AQ485" s="41">
        <f>+VLOOKUP(K485,Seguimiento!$A:$J,9,FALSE)</f>
        <v>1.67621E-3</v>
      </c>
      <c r="AR485" s="40">
        <f>+VLOOKUP(K485,Seguimiento!$A:$J,10,FALSE)</f>
        <v>3</v>
      </c>
      <c r="AS485" s="20">
        <v>525</v>
      </c>
      <c r="AT485" s="40">
        <f>+VLOOKUP(K485,Seguimiento!$A:$J,4,FALSE)</f>
        <v>538</v>
      </c>
      <c r="AU485" s="22">
        <v>0</v>
      </c>
      <c r="AV485" s="22">
        <v>0</v>
      </c>
    </row>
    <row r="486" spans="1:48" x14ac:dyDescent="0.2">
      <c r="A486" s="20">
        <v>4</v>
      </c>
      <c r="B486" s="20" t="s">
        <v>1078</v>
      </c>
      <c r="C486" s="20">
        <v>1</v>
      </c>
      <c r="D486" s="20" t="s">
        <v>1079</v>
      </c>
      <c r="E486" s="20" t="s">
        <v>1080</v>
      </c>
      <c r="F486" s="20">
        <v>4</v>
      </c>
      <c r="G486" s="20" t="s">
        <v>1113</v>
      </c>
      <c r="H486" s="20" t="s">
        <v>1114</v>
      </c>
      <c r="I486" s="20">
        <v>3</v>
      </c>
      <c r="J486" s="20" t="s">
        <v>1961</v>
      </c>
      <c r="K486" s="20" t="s">
        <v>1119</v>
      </c>
      <c r="L486" s="20" t="s">
        <v>1120</v>
      </c>
      <c r="M486" s="20" t="s">
        <v>1090</v>
      </c>
      <c r="N486" s="20">
        <v>322.61</v>
      </c>
      <c r="O486" s="20">
        <v>322.61</v>
      </c>
      <c r="P486" s="20" t="s">
        <v>222</v>
      </c>
      <c r="Q486" s="19">
        <f>+VLOOKUP(K486,Responsables!$A:$C,3,TRUE)</f>
        <v>741</v>
      </c>
      <c r="R486" s="19" t="str">
        <f>+VLOOKUP(K486,Responsables!$A:$C,2,TRUE)</f>
        <v>Secretaría de Infraestructura Física</v>
      </c>
      <c r="S486" s="20" t="s">
        <v>51</v>
      </c>
      <c r="T486" s="20" t="s">
        <v>47</v>
      </c>
      <c r="U486" s="20">
        <f>+VLOOKUP(K486,Programación!$A:$F,3,FALSE)</f>
        <v>322.61</v>
      </c>
      <c r="V486" s="20">
        <f>+VLOOKUP(K486,Programación!$A:$F,4,FALSE)</f>
        <v>322.61</v>
      </c>
      <c r="W486" s="20">
        <f>+VLOOKUP(K486,Programación!$A:$F,5,FALSE)</f>
        <v>322.61</v>
      </c>
      <c r="X486" s="20">
        <f>+VLOOKUP(K486,Programación!$A:$F,6,FALSE)</f>
        <v>322.61</v>
      </c>
      <c r="Y486" s="20">
        <v>3.72</v>
      </c>
      <c r="Z486" s="20">
        <f>+VLOOKUP(K486,Seguimiento!$A:$C,3,FALSE)</f>
        <v>322.61</v>
      </c>
      <c r="AA486" s="23">
        <v>0</v>
      </c>
      <c r="AB486" s="22">
        <v>0</v>
      </c>
      <c r="AC486" s="20">
        <v>1.1530950683487799E-2</v>
      </c>
      <c r="AD486" s="20">
        <f>+VLOOKUP(K486,Seguimiento!$A:$J,5,FALSE)</f>
        <v>0.127882738</v>
      </c>
      <c r="AE486" s="22">
        <v>0</v>
      </c>
      <c r="AF486" s="22">
        <v>0</v>
      </c>
      <c r="AG486" s="20">
        <v>4.65E-2</v>
      </c>
      <c r="AH486" s="20">
        <f>+VLOOKUP(K486,Seguimiento!$A:$J,6,FALSE)</f>
        <v>0.5</v>
      </c>
      <c r="AI486" s="23">
        <v>0</v>
      </c>
      <c r="AJ486" s="23">
        <v>0</v>
      </c>
      <c r="AK486" s="23">
        <v>0</v>
      </c>
      <c r="AL486" s="20" t="str">
        <f>+VLOOKUP(K486,Seguimiento!$A:$J,7,FALSE)</f>
        <v>Para lograr mantener en óptimas condiciones los 322,61 Km de vías rurales, se han realziado actividades de mantenimiento vial, así:  Corte Diciembre 31 de 2020: - Por Presupuesto Participativo: 2,38 Km - Por Suminsitro de Mezcla asfáltica 0,73 Km en el Corregimiento de San Sebastian de Palmitas - Por el programa de red vial rural: 0,61 Km en San Sebastian de Palmitas  Corte a junio 30  de 2021: - Por el programa de red vial rural: 0,20 Km en Santa Elena - Por el programa de red vial rural: 0,02 Km en San Cristóbal</v>
      </c>
      <c r="AM486" s="20">
        <f t="shared" si="7"/>
        <v>0.127882738</v>
      </c>
      <c r="AN486" s="22">
        <v>2.0749589073077788E-3</v>
      </c>
      <c r="AO486" s="22">
        <v>0</v>
      </c>
      <c r="AP486" s="22">
        <v>0</v>
      </c>
      <c r="AQ486" s="41">
        <f>+VLOOKUP(K486,Seguimiento!$A:$J,9,FALSE)</f>
        <v>1.037479E-3</v>
      </c>
      <c r="AR486" s="40">
        <f>+VLOOKUP(K486,Seguimiento!$A:$J,10,FALSE)</f>
        <v>1</v>
      </c>
      <c r="AS486" s="20">
        <v>3.72</v>
      </c>
      <c r="AT486" s="40">
        <f>+VLOOKUP(K486,Seguimiento!$A:$J,4,FALSE)</f>
        <v>322.61</v>
      </c>
      <c r="AU486" s="22">
        <v>0</v>
      </c>
      <c r="AV486" s="22">
        <v>0</v>
      </c>
    </row>
    <row r="487" spans="1:48" x14ac:dyDescent="0.2">
      <c r="A487" s="20">
        <v>4</v>
      </c>
      <c r="B487" s="20" t="s">
        <v>1078</v>
      </c>
      <c r="C487" s="20">
        <v>1</v>
      </c>
      <c r="D487" s="20" t="s">
        <v>1079</v>
      </c>
      <c r="E487" s="20" t="s">
        <v>1080</v>
      </c>
      <c r="F487" s="20">
        <v>3</v>
      </c>
      <c r="G487" s="20" t="s">
        <v>1081</v>
      </c>
      <c r="H487" s="20" t="s">
        <v>1082</v>
      </c>
      <c r="I487" s="20">
        <v>5</v>
      </c>
      <c r="J487" s="20" t="s">
        <v>1961</v>
      </c>
      <c r="K487" s="20" t="s">
        <v>1083</v>
      </c>
      <c r="L487" s="20" t="s">
        <v>1084</v>
      </c>
      <c r="M487" s="20" t="s">
        <v>50</v>
      </c>
      <c r="N487" s="20">
        <v>11.5</v>
      </c>
      <c r="O487" s="20">
        <v>27.4</v>
      </c>
      <c r="P487" s="20" t="s">
        <v>1085</v>
      </c>
      <c r="Q487" s="19">
        <f>+VLOOKUP(K487,Responsables!$A:$C,3,TRUE)</f>
        <v>743</v>
      </c>
      <c r="R487" s="19" t="str">
        <f>+VLOOKUP(K487,Responsables!$A:$C,2,TRUE)</f>
        <v>Secretaría de Movilidad</v>
      </c>
      <c r="S487" s="20" t="s">
        <v>51</v>
      </c>
      <c r="T487" s="20" t="s">
        <v>47</v>
      </c>
      <c r="U487" s="20">
        <f>+VLOOKUP(K487,Programación!$A:$F,3,FALSE)</f>
        <v>11.5</v>
      </c>
      <c r="V487" s="20">
        <f>+VLOOKUP(K487,Programación!$A:$F,4,FALSE)</f>
        <v>11.5</v>
      </c>
      <c r="W487" s="20">
        <f>+VLOOKUP(K487,Programación!$A:$F,5,FALSE)</f>
        <v>16.399999999999999</v>
      </c>
      <c r="X487" s="20">
        <f>+VLOOKUP(K487,Programación!$A:$F,6,FALSE)</f>
        <v>27.4</v>
      </c>
      <c r="Y487" s="20">
        <v>11.5</v>
      </c>
      <c r="Z487" s="20">
        <f>+VLOOKUP(K487,Seguimiento!$A:$C,3,FALSE)</f>
        <v>11.5</v>
      </c>
      <c r="AA487" s="23">
        <v>0</v>
      </c>
      <c r="AB487" s="22">
        <v>0</v>
      </c>
      <c r="AC487" s="20">
        <v>0.41970802919708</v>
      </c>
      <c r="AD487" s="20">
        <f>+VLOOKUP(K487,Seguimiento!$A:$J,5,FALSE)</f>
        <v>0.41970802899999998</v>
      </c>
      <c r="AE487" s="22">
        <v>0</v>
      </c>
      <c r="AF487" s="22">
        <v>0</v>
      </c>
      <c r="AG487" s="20">
        <v>1</v>
      </c>
      <c r="AH487" s="20">
        <f>+VLOOKUP(K487,Seguimiento!$A:$J,6,FALSE)</f>
        <v>1</v>
      </c>
      <c r="AI487" s="23">
        <v>0</v>
      </c>
      <c r="AJ487" s="23">
        <v>0</v>
      </c>
      <c r="AK487" s="23">
        <v>0</v>
      </c>
      <c r="AL487" s="20" t="str">
        <f>+VLOOKUP(K487,Seguimiento!$A:$J,7,FALSE)</f>
        <v>La Secretaría de Movilidad avanza en la fase precontractual para la ejecución de un contrato que estructure los parámetros de la reglamentación del recaudo electrónico para el Transporte Público Colectivo de Medellín,  del cual se espera contar con las claridades Técnicas, Legales, Financieras y Tecnológicas para llevar a cabo este propósito.</v>
      </c>
      <c r="AM487" s="20">
        <f t="shared" si="7"/>
        <v>0.41970802899999998</v>
      </c>
      <c r="AN487" s="22">
        <v>1.135116068009194E-3</v>
      </c>
      <c r="AO487" s="22">
        <v>0</v>
      </c>
      <c r="AP487" s="22">
        <v>0</v>
      </c>
      <c r="AQ487" s="41">
        <f>+VLOOKUP(K487,Seguimiento!$A:$J,9,FALSE)</f>
        <v>4.7641699999999998E-4</v>
      </c>
      <c r="AR487" s="40">
        <f>+VLOOKUP(K487,Seguimiento!$A:$J,10,FALSE)</f>
        <v>3</v>
      </c>
      <c r="AS487" s="20">
        <v>11.5</v>
      </c>
      <c r="AT487" s="40">
        <f>+VLOOKUP(K487,Seguimiento!$A:$J,4,FALSE)</f>
        <v>11.5</v>
      </c>
      <c r="AU487" s="22">
        <v>0</v>
      </c>
      <c r="AV487" s="22">
        <v>0</v>
      </c>
    </row>
    <row r="488" spans="1:48" x14ac:dyDescent="0.2">
      <c r="A488" s="20">
        <v>4</v>
      </c>
      <c r="B488" s="20" t="s">
        <v>1078</v>
      </c>
      <c r="C488" s="20">
        <v>1</v>
      </c>
      <c r="D488" s="20" t="s">
        <v>1079</v>
      </c>
      <c r="E488" s="20" t="s">
        <v>1080</v>
      </c>
      <c r="F488" s="20">
        <v>1</v>
      </c>
      <c r="G488" s="20" t="s">
        <v>1141</v>
      </c>
      <c r="H488" s="20" t="s">
        <v>1147</v>
      </c>
      <c r="I488" s="20">
        <v>4</v>
      </c>
      <c r="J488" s="20" t="s">
        <v>1961</v>
      </c>
      <c r="K488" s="20" t="s">
        <v>1167</v>
      </c>
      <c r="L488" s="20" t="s">
        <v>1168</v>
      </c>
      <c r="M488" s="20" t="s">
        <v>1169</v>
      </c>
      <c r="N488" s="20">
        <v>6000</v>
      </c>
      <c r="O488" s="20">
        <v>26000</v>
      </c>
      <c r="P488" s="20" t="s">
        <v>1085</v>
      </c>
      <c r="Q488" s="19">
        <f>+VLOOKUP(K488,Responsables!$A:$C,3,TRUE)</f>
        <v>743</v>
      </c>
      <c r="R488" s="19" t="str">
        <f>+VLOOKUP(K488,Responsables!$A:$C,2,TRUE)</f>
        <v>Secretaría de Movilidad</v>
      </c>
      <c r="S488" s="20" t="s">
        <v>51</v>
      </c>
      <c r="T488" s="20" t="s">
        <v>47</v>
      </c>
      <c r="U488" s="20">
        <f>+VLOOKUP(K488,Programación!$A:$F,3,FALSE)</f>
        <v>6000</v>
      </c>
      <c r="V488" s="20">
        <f>+VLOOKUP(K488,Programación!$A:$F,4,FALSE)</f>
        <v>6000</v>
      </c>
      <c r="W488" s="20">
        <f>+VLOOKUP(K488,Programación!$A:$F,5,FALSE)</f>
        <v>6000</v>
      </c>
      <c r="X488" s="20">
        <f>+VLOOKUP(K488,Programación!$A:$F,6,FALSE)</f>
        <v>26000</v>
      </c>
      <c r="Y488" s="20">
        <v>6000</v>
      </c>
      <c r="Z488" s="20">
        <f>+VLOOKUP(K488,Seguimiento!$A:$C,3,FALSE)</f>
        <v>6000</v>
      </c>
      <c r="AA488" s="23">
        <v>0</v>
      </c>
      <c r="AB488" s="22">
        <v>0</v>
      </c>
      <c r="AC488" s="20">
        <v>0.230769230769231</v>
      </c>
      <c r="AD488" s="20">
        <f>+VLOOKUP(K488,Seguimiento!$A:$J,5,FALSE)</f>
        <v>0.23076923099999999</v>
      </c>
      <c r="AE488" s="22">
        <v>0</v>
      </c>
      <c r="AF488" s="22">
        <v>0</v>
      </c>
      <c r="AG488" s="20">
        <v>1</v>
      </c>
      <c r="AH488" s="20">
        <f>+VLOOKUP(K488,Seguimiento!$A:$J,6,FALSE)</f>
        <v>1</v>
      </c>
      <c r="AI488" s="23">
        <v>0</v>
      </c>
      <c r="AJ488" s="23">
        <v>0</v>
      </c>
      <c r="AK488" s="23">
        <v>0</v>
      </c>
      <c r="AL488" s="20" t="str">
        <f>+VLOOKUP(K488,Seguimiento!$A:$J,7,FALSE)</f>
        <v>La meta de este indicador se encuentra programada para 2023, por lo tanto se reporta lo correspondiente al actual CLT (Centro Logístico de Transporte) Universidad de Medellín. A junio se encuentra en ejecución el contrato celebrado entre Municipio de Medellín, Aeropuerto Olaya Herrera y Metroplús para realizar los diseños definitivos del nuevo CLT AOH.</v>
      </c>
      <c r="AM488" s="20">
        <f t="shared" si="7"/>
        <v>0.23076923099999999</v>
      </c>
      <c r="AN488" s="22">
        <v>2.1931162852237393E-3</v>
      </c>
      <c r="AO488" s="22">
        <v>0</v>
      </c>
      <c r="AP488" s="22">
        <v>0</v>
      </c>
      <c r="AQ488" s="41">
        <f>+VLOOKUP(K488,Seguimiento!$A:$J,9,FALSE)</f>
        <v>5.0610399999999995E-4</v>
      </c>
      <c r="AR488" s="40">
        <f>+VLOOKUP(K488,Seguimiento!$A:$J,10,FALSE)</f>
        <v>2</v>
      </c>
      <c r="AS488" s="20">
        <v>6000</v>
      </c>
      <c r="AT488" s="40">
        <f>+VLOOKUP(K488,Seguimiento!$A:$J,4,FALSE)</f>
        <v>6000</v>
      </c>
      <c r="AU488" s="22">
        <v>0</v>
      </c>
      <c r="AV488" s="22">
        <v>0</v>
      </c>
    </row>
    <row r="489" spans="1:48" x14ac:dyDescent="0.2">
      <c r="A489" s="20">
        <v>4</v>
      </c>
      <c r="B489" s="20" t="s">
        <v>1078</v>
      </c>
      <c r="C489" s="20">
        <v>1</v>
      </c>
      <c r="D489" s="20" t="s">
        <v>1079</v>
      </c>
      <c r="E489" s="20" t="s">
        <v>1080</v>
      </c>
      <c r="F489" s="20">
        <v>5</v>
      </c>
      <c r="G489" s="20" t="s">
        <v>1129</v>
      </c>
      <c r="H489" s="20" t="s">
        <v>1130</v>
      </c>
      <c r="I489" s="20">
        <v>2</v>
      </c>
      <c r="J489" s="20" t="s">
        <v>1961</v>
      </c>
      <c r="K489" s="20" t="s">
        <v>1131</v>
      </c>
      <c r="L489" s="20" t="s">
        <v>1132</v>
      </c>
      <c r="M489" s="20" t="s">
        <v>44</v>
      </c>
      <c r="N489" s="20">
        <v>3</v>
      </c>
      <c r="O489" s="20">
        <v>3</v>
      </c>
      <c r="P489" s="20" t="s">
        <v>1085</v>
      </c>
      <c r="Q489" s="19">
        <f>+VLOOKUP(K489,Responsables!$A:$C,3,TRUE)</f>
        <v>743</v>
      </c>
      <c r="R489" s="19" t="str">
        <f>+VLOOKUP(K489,Responsables!$A:$C,2,TRUE)</f>
        <v>Secretaría de Movilidad</v>
      </c>
      <c r="S489" s="20" t="s">
        <v>46</v>
      </c>
      <c r="T489" s="20" t="s">
        <v>47</v>
      </c>
      <c r="U489" s="20">
        <f>+VLOOKUP(K489,Programación!$A:$F,3,FALSE)</f>
        <v>0</v>
      </c>
      <c r="V489" s="20">
        <f>+VLOOKUP(K489,Programación!$A:$F,4,FALSE)</f>
        <v>1</v>
      </c>
      <c r="W489" s="20">
        <f>+VLOOKUP(K489,Programación!$A:$F,5,FALSE)</f>
        <v>1</v>
      </c>
      <c r="X489" s="20">
        <f>+VLOOKUP(K489,Programación!$A:$F,6,FALSE)</f>
        <v>1</v>
      </c>
      <c r="Y489" s="20">
        <v>-1</v>
      </c>
      <c r="Z489" s="20">
        <f>+VLOOKUP(K489,Seguimiento!$A:$C,3,FALSE)</f>
        <v>0</v>
      </c>
      <c r="AA489" s="23">
        <v>0</v>
      </c>
      <c r="AB489" s="22">
        <v>0</v>
      </c>
      <c r="AC489" s="20">
        <v>-1</v>
      </c>
      <c r="AD489" s="20">
        <f>+VLOOKUP(K489,Seguimiento!$A:$J,5,FALSE)</f>
        <v>0</v>
      </c>
      <c r="AE489" s="22">
        <v>0</v>
      </c>
      <c r="AF489" s="22">
        <v>0</v>
      </c>
      <c r="AG489" s="20">
        <v>-1</v>
      </c>
      <c r="AH489" s="20">
        <f>+VLOOKUP(K489,Seguimiento!$A:$J,6,FALSE)</f>
        <v>0</v>
      </c>
      <c r="AI489" s="23">
        <v>0</v>
      </c>
      <c r="AJ489" s="23">
        <v>0</v>
      </c>
      <c r="AK489" s="23">
        <v>0</v>
      </c>
      <c r="AL489" s="20" t="str">
        <f>+VLOOKUP(K489,Seguimiento!$A:$J,7,FALSE)</f>
        <v>Al corte del mes de junio, se avanza de manera articulada con la Secretaría de  Comunicaciones y la Subsecretaría de Ciudadanía Cultural para el desarrollo de la campaña.</v>
      </c>
      <c r="AM489" s="20">
        <f t="shared" si="7"/>
        <v>0</v>
      </c>
      <c r="AN489" s="22">
        <v>1.3524597488652897E-3</v>
      </c>
      <c r="AO489" s="22">
        <v>0</v>
      </c>
      <c r="AP489" s="22">
        <v>0</v>
      </c>
      <c r="AQ489" s="41">
        <f>+VLOOKUP(K489,Seguimiento!$A:$J,9,FALSE)</f>
        <v>0</v>
      </c>
      <c r="AR489" s="40">
        <f>+VLOOKUP(K489,Seguimiento!$A:$J,10,FALSE)</f>
        <v>1</v>
      </c>
      <c r="AS489" s="20">
        <v>-1</v>
      </c>
      <c r="AT489" s="40">
        <f>+VLOOKUP(K489,Seguimiento!$A:$J,4,FALSE)</f>
        <v>0</v>
      </c>
      <c r="AU489" s="22">
        <v>0</v>
      </c>
      <c r="AV489" s="22">
        <v>0</v>
      </c>
    </row>
    <row r="490" spans="1:48" x14ac:dyDescent="0.2">
      <c r="A490" s="20">
        <v>4</v>
      </c>
      <c r="B490" s="20" t="s">
        <v>1078</v>
      </c>
      <c r="C490" s="20">
        <v>2</v>
      </c>
      <c r="D490" s="20" t="s">
        <v>1184</v>
      </c>
      <c r="E490" s="20" t="s">
        <v>1185</v>
      </c>
      <c r="F490" s="20">
        <v>1</v>
      </c>
      <c r="G490" s="20" t="s">
        <v>1191</v>
      </c>
      <c r="H490" s="20" t="s">
        <v>1192</v>
      </c>
      <c r="I490" s="20">
        <v>12</v>
      </c>
      <c r="J490" s="20" t="s">
        <v>1961</v>
      </c>
      <c r="K490" s="20" t="s">
        <v>1200</v>
      </c>
      <c r="L490" s="20" t="s">
        <v>1201</v>
      </c>
      <c r="M490" s="20" t="s">
        <v>44</v>
      </c>
      <c r="N490" s="20">
        <v>-2</v>
      </c>
      <c r="O490" s="20">
        <v>576</v>
      </c>
      <c r="P490" s="20" t="s">
        <v>1202</v>
      </c>
      <c r="Q490" s="19">
        <f>+VLOOKUP(K490,Responsables!$A:$C,3,TRUE)</f>
        <v>952</v>
      </c>
      <c r="R490" s="19" t="str">
        <f>+VLOOKUP(K490,Responsables!$A:$C,2,TRUE)</f>
        <v>EPM</v>
      </c>
      <c r="S490" s="20" t="s">
        <v>46</v>
      </c>
      <c r="T490" s="20" t="s">
        <v>47</v>
      </c>
      <c r="U490" s="20">
        <f>+VLOOKUP(K490,Programación!$A:$F,3,FALSE)</f>
        <v>14</v>
      </c>
      <c r="V490" s="20">
        <f>+VLOOKUP(K490,Programación!$A:$F,4,FALSE)</f>
        <v>8</v>
      </c>
      <c r="W490" s="20">
        <f>+VLOOKUP(K490,Programación!$A:$F,5,FALSE)</f>
        <v>8</v>
      </c>
      <c r="X490" s="20">
        <f>+VLOOKUP(K490,Programación!$A:$F,6,FALSE)</f>
        <v>552</v>
      </c>
      <c r="Y490" s="20">
        <v>8</v>
      </c>
      <c r="Z490" s="20">
        <f>+VLOOKUP(K490,Seguimiento!$A:$C,3,FALSE)</f>
        <v>0</v>
      </c>
      <c r="AA490" s="23">
        <v>0</v>
      </c>
      <c r="AB490" s="22">
        <v>0</v>
      </c>
      <c r="AC490" s="20">
        <v>1.38888888888889E-2</v>
      </c>
      <c r="AD490" s="20">
        <f>+VLOOKUP(K490,Seguimiento!$A:$J,5,FALSE)</f>
        <v>1.3888889E-2</v>
      </c>
      <c r="AE490" s="22">
        <v>0</v>
      </c>
      <c r="AF490" s="22">
        <v>0</v>
      </c>
      <c r="AG490" s="20">
        <v>0.57142857142857095</v>
      </c>
      <c r="AH490" s="20">
        <f>+VLOOKUP(K490,Seguimiento!$A:$J,6,FALSE)</f>
        <v>0</v>
      </c>
      <c r="AI490" s="23">
        <v>0</v>
      </c>
      <c r="AJ490" s="23">
        <v>0</v>
      </c>
      <c r="AK490" s="23">
        <v>0</v>
      </c>
      <c r="AL490" s="20" t="str">
        <f>+VLOOKUP(K490,Seguimiento!$A:$J,7,FALSE)</f>
        <v>Al cierre de mayo 2021 se logró instalar 3 soluciones solares integrales en hogares y 1 en empresas del municipio de Medellín (Mujer Latina). EPM no reporta avance en el mes de junio</v>
      </c>
      <c r="AM490" s="20">
        <f t="shared" si="7"/>
        <v>1.3888889E-2</v>
      </c>
      <c r="AN490" s="22">
        <v>4.0152877071226501E-4</v>
      </c>
      <c r="AO490" s="22">
        <v>0</v>
      </c>
      <c r="AP490" s="22">
        <v>0</v>
      </c>
      <c r="AQ490" s="41">
        <f>+VLOOKUP(K490,Seguimiento!$A:$J,9,FALSE)</f>
        <v>7.6680800000000006E-6</v>
      </c>
      <c r="AR490" s="40">
        <f>+VLOOKUP(K490,Seguimiento!$A:$J,10,FALSE)</f>
        <v>1</v>
      </c>
      <c r="AS490" s="20">
        <v>8</v>
      </c>
      <c r="AT490" s="40">
        <f>+VLOOKUP(K490,Seguimiento!$A:$J,4,FALSE)</f>
        <v>8</v>
      </c>
      <c r="AU490" s="22">
        <v>0</v>
      </c>
      <c r="AV490" s="22">
        <v>0</v>
      </c>
    </row>
    <row r="491" spans="1:48" x14ac:dyDescent="0.2">
      <c r="A491" s="20">
        <v>4</v>
      </c>
      <c r="B491" s="20" t="s">
        <v>1078</v>
      </c>
      <c r="C491" s="20">
        <v>2</v>
      </c>
      <c r="D491" s="20" t="s">
        <v>1184</v>
      </c>
      <c r="E491" s="20" t="s">
        <v>1185</v>
      </c>
      <c r="F491" s="20"/>
      <c r="G491" s="20"/>
      <c r="H491" s="20"/>
      <c r="I491" s="20">
        <v>3</v>
      </c>
      <c r="J491" s="20" t="s">
        <v>1960</v>
      </c>
      <c r="K491" s="20" t="s">
        <v>1220</v>
      </c>
      <c r="L491" s="20" t="s">
        <v>1221</v>
      </c>
      <c r="M491" s="20" t="s">
        <v>50</v>
      </c>
      <c r="N491" s="20">
        <v>85.73</v>
      </c>
      <c r="O491" s="20">
        <v>95</v>
      </c>
      <c r="P491" s="20" t="s">
        <v>1195</v>
      </c>
      <c r="Q491" s="19">
        <f>+VLOOKUP(K491,Responsables!$A:$C,3,TRUE)</f>
        <v>762</v>
      </c>
      <c r="R491" s="19" t="str">
        <f>+VLOOKUP(K491,Responsables!$A:$C,2,TRUE)</f>
        <v>Secretaría de Gestión y Control Territorial</v>
      </c>
      <c r="S491" s="20" t="s">
        <v>51</v>
      </c>
      <c r="T491" s="20" t="s">
        <v>47</v>
      </c>
      <c r="U491" s="20">
        <f>+VLOOKUP(K491,Programación!$A:$F,3,FALSE)</f>
        <v>91.6</v>
      </c>
      <c r="V491" s="20">
        <f>+VLOOKUP(K491,Programación!$A:$F,4,FALSE)</f>
        <v>92.8</v>
      </c>
      <c r="W491" s="20">
        <f>+VLOOKUP(K491,Programación!$A:$F,5,FALSE)</f>
        <v>94</v>
      </c>
      <c r="X491" s="20">
        <f>+VLOOKUP(K491,Programación!$A:$F,6,FALSE)</f>
        <v>95</v>
      </c>
      <c r="Y491" s="20">
        <v>89.3</v>
      </c>
      <c r="Z491" s="20">
        <f>+VLOOKUP(K491,Seguimiento!$A:$C,3,FALSE)</f>
        <v>89.68</v>
      </c>
      <c r="AA491" s="23">
        <v>0</v>
      </c>
      <c r="AB491" s="22">
        <v>0</v>
      </c>
      <c r="AC491" s="20">
        <v>0.94</v>
      </c>
      <c r="AD491" s="20">
        <f>+VLOOKUP(K491,Seguimiento!$A:$J,5,FALSE)</f>
        <v>0.94399999999999995</v>
      </c>
      <c r="AE491" s="24">
        <v>0</v>
      </c>
      <c r="AF491" s="22">
        <v>0</v>
      </c>
      <c r="AG491" s="20">
        <v>0.97489082969432295</v>
      </c>
      <c r="AH491" s="20">
        <f>+VLOOKUP(K491,Seguimiento!$A:$J,6,FALSE)</f>
        <v>0.96637930999999999</v>
      </c>
      <c r="AI491" s="23">
        <v>0</v>
      </c>
      <c r="AJ491" s="23">
        <v>0</v>
      </c>
      <c r="AK491" s="23">
        <v>0</v>
      </c>
      <c r="AL491" s="20" t="str">
        <f>+VLOOKUP(K491,Seguimiento!$A:$J,7,FALSE)</f>
        <v>Del total de 772,398 viviendas anilladas, 692,403  se encuentran conectadas al servicio (fuente EPM)</v>
      </c>
      <c r="AM491" s="20">
        <f t="shared" si="7"/>
        <v>0.94399999999999995</v>
      </c>
      <c r="AN491" s="22">
        <v>0</v>
      </c>
      <c r="AO491" s="22">
        <v>0</v>
      </c>
      <c r="AP491" s="22">
        <v>0</v>
      </c>
      <c r="AQ491" s="41">
        <f>+VLOOKUP(K491,Seguimiento!$A:$J,9,FALSE)</f>
        <v>0</v>
      </c>
      <c r="AR491" s="40">
        <f>+VLOOKUP(K491,Seguimiento!$A:$J,10,FALSE)</f>
        <v>3</v>
      </c>
      <c r="AS491" s="20">
        <v>89.3</v>
      </c>
      <c r="AT491" s="40">
        <f>+VLOOKUP(K491,Seguimiento!$A:$J,4,FALSE)</f>
        <v>89.68</v>
      </c>
      <c r="AU491" s="22">
        <v>0</v>
      </c>
      <c r="AV491" s="22">
        <v>0</v>
      </c>
    </row>
    <row r="492" spans="1:48" x14ac:dyDescent="0.2">
      <c r="A492" s="20">
        <v>4</v>
      </c>
      <c r="B492" s="20" t="s">
        <v>1078</v>
      </c>
      <c r="C492" s="20">
        <v>2</v>
      </c>
      <c r="D492" s="20" t="s">
        <v>1184</v>
      </c>
      <c r="E492" s="20" t="s">
        <v>1185</v>
      </c>
      <c r="F492" s="20">
        <v>1</v>
      </c>
      <c r="G492" s="20" t="s">
        <v>1191</v>
      </c>
      <c r="H492" s="20" t="s">
        <v>1192</v>
      </c>
      <c r="I492" s="20">
        <v>1</v>
      </c>
      <c r="J492" s="20" t="s">
        <v>1961</v>
      </c>
      <c r="K492" s="20" t="s">
        <v>1239</v>
      </c>
      <c r="L492" s="20" t="s">
        <v>1240</v>
      </c>
      <c r="M492" s="20" t="s">
        <v>44</v>
      </c>
      <c r="N492" s="20">
        <v>31016</v>
      </c>
      <c r="O492" s="20">
        <v>90000</v>
      </c>
      <c r="P492" s="20" t="s">
        <v>1195</v>
      </c>
      <c r="Q492" s="19">
        <f>+VLOOKUP(K492,Responsables!$A:$C,3,TRUE)</f>
        <v>762</v>
      </c>
      <c r="R492" s="19" t="str">
        <f>+VLOOKUP(K492,Responsables!$A:$C,2,TRUE)</f>
        <v>Secretaría de Gestión y Control Territorial</v>
      </c>
      <c r="S492" s="20" t="s">
        <v>46</v>
      </c>
      <c r="T492" s="20" t="s">
        <v>47</v>
      </c>
      <c r="U492" s="20">
        <f>+VLOOKUP(K492,Programación!$A:$F,3,FALSE)</f>
        <v>18818</v>
      </c>
      <c r="V492" s="20">
        <f>+VLOOKUP(K492,Programación!$A:$F,4,FALSE)</f>
        <v>23587</v>
      </c>
      <c r="W492" s="20">
        <f>+VLOOKUP(K492,Programación!$A:$F,5,FALSE)</f>
        <v>24567</v>
      </c>
      <c r="X492" s="20">
        <f>+VLOOKUP(K492,Programación!$A:$F,6,FALSE)</f>
        <v>23158</v>
      </c>
      <c r="Y492" s="20">
        <v>18688</v>
      </c>
      <c r="Z492" s="20">
        <f>+VLOOKUP(K492,Seguimiento!$A:$C,3,FALSE)</f>
        <v>8578</v>
      </c>
      <c r="AA492" s="23">
        <v>0</v>
      </c>
      <c r="AB492" s="22">
        <v>0</v>
      </c>
      <c r="AC492" s="20">
        <v>0.20764444444444399</v>
      </c>
      <c r="AD492" s="20">
        <f>+VLOOKUP(K492,Seguimiento!$A:$J,5,FALSE)</f>
        <v>0.30295555600000001</v>
      </c>
      <c r="AE492" s="22">
        <v>0</v>
      </c>
      <c r="AF492" s="22">
        <v>0</v>
      </c>
      <c r="AG492" s="20">
        <v>0.99309172069295404</v>
      </c>
      <c r="AH492" s="20">
        <f>+VLOOKUP(K492,Seguimiento!$A:$J,6,FALSE)</f>
        <v>0.36367490600000002</v>
      </c>
      <c r="AI492" s="23">
        <v>0</v>
      </c>
      <c r="AJ492" s="23">
        <v>0</v>
      </c>
      <c r="AK492" s="23">
        <v>0</v>
      </c>
      <c r="AL492" s="20" t="str">
        <f>+VLOOKUP(K492,Seguimiento!$A:$J,7,FALSE)</f>
        <v>De enero a mayo de 2020 6.742 nuevas viviendas se han conectado al servicio de gas natural domiciliario (fuente EPM)</v>
      </c>
      <c r="AM492" s="20">
        <f t="shared" si="7"/>
        <v>0.30295555600000001</v>
      </c>
      <c r="AN492" s="22">
        <v>6.7689057655271636E-4</v>
      </c>
      <c r="AO492" s="22">
        <v>0</v>
      </c>
      <c r="AP492" s="22">
        <v>0</v>
      </c>
      <c r="AQ492" s="41">
        <f>+VLOOKUP(K492,Seguimiento!$A:$J,9,FALSE)</f>
        <v>1.74585E-4</v>
      </c>
      <c r="AR492" s="40">
        <f>+VLOOKUP(K492,Seguimiento!$A:$J,10,FALSE)</f>
        <v>2</v>
      </c>
      <c r="AS492" s="20">
        <v>18688</v>
      </c>
      <c r="AT492" s="40">
        <f>+VLOOKUP(K492,Seguimiento!$A:$J,4,FALSE)</f>
        <v>27266</v>
      </c>
      <c r="AU492" s="22">
        <v>0</v>
      </c>
      <c r="AV492" s="22">
        <v>0</v>
      </c>
    </row>
    <row r="493" spans="1:48" x14ac:dyDescent="0.2">
      <c r="A493" s="20">
        <v>4</v>
      </c>
      <c r="B493" s="20" t="s">
        <v>1078</v>
      </c>
      <c r="C493" s="20">
        <v>2</v>
      </c>
      <c r="D493" s="20" t="s">
        <v>1184</v>
      </c>
      <c r="E493" s="20" t="s">
        <v>1185</v>
      </c>
      <c r="F493" s="20">
        <v>1</v>
      </c>
      <c r="G493" s="20" t="s">
        <v>1191</v>
      </c>
      <c r="H493" s="20" t="s">
        <v>1192</v>
      </c>
      <c r="I493" s="20">
        <v>6</v>
      </c>
      <c r="J493" s="20" t="s">
        <v>1961</v>
      </c>
      <c r="K493" s="20" t="s">
        <v>1211</v>
      </c>
      <c r="L493" s="20" t="s">
        <v>1212</v>
      </c>
      <c r="M493" s="20" t="s">
        <v>44</v>
      </c>
      <c r="N493" s="20">
        <v>566389</v>
      </c>
      <c r="O493" s="20">
        <v>628236</v>
      </c>
      <c r="P493" s="20" t="s">
        <v>1195</v>
      </c>
      <c r="Q493" s="19">
        <f>+VLOOKUP(K493,Responsables!$A:$C,3,TRUE)</f>
        <v>762</v>
      </c>
      <c r="R493" s="19" t="str">
        <f>+VLOOKUP(K493,Responsables!$A:$C,2,TRUE)</f>
        <v>Secretaría de Gestión y Control Territorial</v>
      </c>
      <c r="S493" s="20" t="s">
        <v>51</v>
      </c>
      <c r="T493" s="20" t="s">
        <v>47</v>
      </c>
      <c r="U493" s="20">
        <f>+VLOOKUP(K493,Programación!$A:$F,3,FALSE)</f>
        <v>569692</v>
      </c>
      <c r="V493" s="20">
        <f>+VLOOKUP(K493,Programación!$A:$F,4,FALSE)</f>
        <v>624444</v>
      </c>
      <c r="W493" s="20">
        <f>+VLOOKUP(K493,Programación!$A:$F,5,FALSE)</f>
        <v>624444</v>
      </c>
      <c r="X493" s="20">
        <f>+VLOOKUP(K493,Programación!$A:$F,6,FALSE)</f>
        <v>628236</v>
      </c>
      <c r="Y493" s="20">
        <v>578765</v>
      </c>
      <c r="Z493" s="20">
        <f>+VLOOKUP(K493,Seguimiento!$A:$C,3,FALSE)</f>
        <v>586024</v>
      </c>
      <c r="AA493" s="23">
        <v>0</v>
      </c>
      <c r="AB493" s="22">
        <v>0</v>
      </c>
      <c r="AC493" s="20">
        <v>0.92125411469575103</v>
      </c>
      <c r="AD493" s="20">
        <f>+VLOOKUP(K493,Seguimiento!$A:$J,5,FALSE)</f>
        <v>0.93280869</v>
      </c>
      <c r="AE493" s="22">
        <v>0</v>
      </c>
      <c r="AF493" s="22">
        <v>0</v>
      </c>
      <c r="AG493" s="20">
        <v>1.0159261495685401</v>
      </c>
      <c r="AH493" s="20">
        <f>+VLOOKUP(K493,Seguimiento!$A:$J,6,FALSE)</f>
        <v>0.93847326600000003</v>
      </c>
      <c r="AI493" s="23">
        <v>0</v>
      </c>
      <c r="AJ493" s="23">
        <v>0</v>
      </c>
      <c r="AK493" s="23">
        <v>0</v>
      </c>
      <c r="AL493" s="20" t="str">
        <f>+VLOOKUP(K493,Seguimiento!$A:$J,7,FALSE)</f>
        <v>Fuente: Fondo de Solidaridad y Redistribución de Ingresos.</v>
      </c>
      <c r="AM493" s="20">
        <f t="shared" si="7"/>
        <v>0.93280869</v>
      </c>
      <c r="AN493" s="22">
        <v>3.7975492464844794E-3</v>
      </c>
      <c r="AO493" s="22">
        <v>0</v>
      </c>
      <c r="AP493" s="22">
        <v>0</v>
      </c>
      <c r="AQ493" s="41">
        <f>+VLOOKUP(K493,Seguimiento!$A:$J,9,FALSE)</f>
        <v>3.5227600000000002E-3</v>
      </c>
      <c r="AR493" s="40">
        <f>+VLOOKUP(K493,Seguimiento!$A:$J,10,FALSE)</f>
        <v>3</v>
      </c>
      <c r="AS493" s="20">
        <v>578765</v>
      </c>
      <c r="AT493" s="40">
        <f>+VLOOKUP(K493,Seguimiento!$A:$J,4,FALSE)</f>
        <v>586024</v>
      </c>
      <c r="AU493" s="22">
        <v>0</v>
      </c>
      <c r="AV493" s="22">
        <v>0</v>
      </c>
    </row>
    <row r="494" spans="1:48" x14ac:dyDescent="0.2">
      <c r="A494" s="20">
        <v>4</v>
      </c>
      <c r="B494" s="20" t="s">
        <v>1078</v>
      </c>
      <c r="C494" s="20">
        <v>2</v>
      </c>
      <c r="D494" s="20" t="s">
        <v>1184</v>
      </c>
      <c r="E494" s="20" t="s">
        <v>1185</v>
      </c>
      <c r="F494" s="20">
        <v>1</v>
      </c>
      <c r="G494" s="20" t="s">
        <v>1191</v>
      </c>
      <c r="H494" s="20" t="s">
        <v>1192</v>
      </c>
      <c r="I494" s="20">
        <v>3</v>
      </c>
      <c r="J494" s="20" t="s">
        <v>1961</v>
      </c>
      <c r="K494" s="20" t="s">
        <v>1232</v>
      </c>
      <c r="L494" s="20" t="s">
        <v>1233</v>
      </c>
      <c r="M494" s="20" t="s">
        <v>44</v>
      </c>
      <c r="N494" s="20">
        <v>569</v>
      </c>
      <c r="O494" s="20">
        <v>2500</v>
      </c>
      <c r="P494" s="20" t="s">
        <v>1195</v>
      </c>
      <c r="Q494" s="19">
        <f>+VLOOKUP(K494,Responsables!$A:$C,3,TRUE)</f>
        <v>762</v>
      </c>
      <c r="R494" s="19" t="str">
        <f>+VLOOKUP(K494,Responsables!$A:$C,2,TRUE)</f>
        <v>Secretaría de Gestión y Control Territorial</v>
      </c>
      <c r="S494" s="20" t="s">
        <v>46</v>
      </c>
      <c r="T494" s="20" t="s">
        <v>47</v>
      </c>
      <c r="U494" s="20">
        <f>+VLOOKUP(K494,Programación!$A:$F,3,FALSE)</f>
        <v>600</v>
      </c>
      <c r="V494" s="20">
        <f>+VLOOKUP(K494,Programación!$A:$F,4,FALSE)</f>
        <v>660</v>
      </c>
      <c r="W494" s="20">
        <f>+VLOOKUP(K494,Programación!$A:$F,5,FALSE)</f>
        <v>600</v>
      </c>
      <c r="X494" s="20">
        <f>+VLOOKUP(K494,Programación!$A:$F,6,FALSE)</f>
        <v>1066</v>
      </c>
      <c r="Y494" s="20">
        <v>174</v>
      </c>
      <c r="Z494" s="20">
        <f>+VLOOKUP(K494,Seguimiento!$A:$C,3,FALSE)</f>
        <v>0</v>
      </c>
      <c r="AA494" s="23">
        <v>0</v>
      </c>
      <c r="AB494" s="22">
        <v>0</v>
      </c>
      <c r="AC494" s="20">
        <v>6.9599999999999995E-2</v>
      </c>
      <c r="AD494" s="20">
        <f>+VLOOKUP(K494,Seguimiento!$A:$J,5,FALSE)</f>
        <v>6.9599999999999995E-2</v>
      </c>
      <c r="AE494" s="22">
        <v>0</v>
      </c>
      <c r="AF494" s="22">
        <v>0</v>
      </c>
      <c r="AG494" s="20">
        <v>0.28999999999999998</v>
      </c>
      <c r="AH494" s="20">
        <f>+VLOOKUP(K494,Seguimiento!$A:$J,6,FALSE)</f>
        <v>0</v>
      </c>
      <c r="AI494" s="23">
        <v>0</v>
      </c>
      <c r="AJ494" s="23">
        <v>0</v>
      </c>
      <c r="AK494" s="23">
        <v>0</v>
      </c>
      <c r="AL494" s="20" t="str">
        <f>+VLOOKUP(K494,Seguimiento!$A:$J,7,FALSE)</f>
        <v>Está en proceso de entrega del alcantarillado vereda La Palma para ser operado por EPM. En el segundo semestre se inicia la instalación de los pozos sépticos.</v>
      </c>
      <c r="AM494" s="20">
        <f t="shared" si="7"/>
        <v>6.9599999999999995E-2</v>
      </c>
      <c r="AN494" s="22">
        <v>8.1873909803305376E-4</v>
      </c>
      <c r="AO494" s="22">
        <v>0</v>
      </c>
      <c r="AP494" s="22">
        <v>0</v>
      </c>
      <c r="AQ494" s="41">
        <f>+VLOOKUP(K494,Seguimiento!$A:$J,9,FALSE)</f>
        <v>5.6984200000000002E-5</v>
      </c>
      <c r="AR494" s="40">
        <f>+VLOOKUP(K494,Seguimiento!$A:$J,10,FALSE)</f>
        <v>1</v>
      </c>
      <c r="AS494" s="20">
        <v>174</v>
      </c>
      <c r="AT494" s="40">
        <f>+VLOOKUP(K494,Seguimiento!$A:$J,4,FALSE)</f>
        <v>174</v>
      </c>
      <c r="AU494" s="22">
        <v>0</v>
      </c>
      <c r="AV494" s="22">
        <v>0</v>
      </c>
    </row>
    <row r="495" spans="1:48" x14ac:dyDescent="0.2">
      <c r="A495" s="20">
        <v>4</v>
      </c>
      <c r="B495" s="20" t="s">
        <v>1078</v>
      </c>
      <c r="C495" s="20">
        <v>2</v>
      </c>
      <c r="D495" s="20" t="s">
        <v>1184</v>
      </c>
      <c r="E495" s="20" t="s">
        <v>1185</v>
      </c>
      <c r="F495" s="20"/>
      <c r="G495" s="20"/>
      <c r="H495" s="20"/>
      <c r="I495" s="20">
        <v>5</v>
      </c>
      <c r="J495" s="20" t="s">
        <v>1960</v>
      </c>
      <c r="K495" s="20" t="s">
        <v>1224</v>
      </c>
      <c r="L495" s="20" t="s">
        <v>1225</v>
      </c>
      <c r="M495" s="20" t="s">
        <v>50</v>
      </c>
      <c r="N495" s="20">
        <v>5</v>
      </c>
      <c r="O495" s="20">
        <v>100</v>
      </c>
      <c r="P495" s="20" t="s">
        <v>1195</v>
      </c>
      <c r="Q495" s="19">
        <f>+VLOOKUP(K495,Responsables!$A:$C,3,TRUE)</f>
        <v>762</v>
      </c>
      <c r="R495" s="19" t="str">
        <f>+VLOOKUP(K495,Responsables!$A:$C,2,TRUE)</f>
        <v>Secretaría de Gestión y Control Territorial</v>
      </c>
      <c r="S495" s="20" t="s">
        <v>51</v>
      </c>
      <c r="T495" s="20" t="s">
        <v>47</v>
      </c>
      <c r="U495" s="20">
        <f>+VLOOKUP(K495,Programación!$A:$F,3,FALSE)</f>
        <v>30</v>
      </c>
      <c r="V495" s="20">
        <f>+VLOOKUP(K495,Programación!$A:$F,4,FALSE)</f>
        <v>10</v>
      </c>
      <c r="W495" s="20">
        <f>+VLOOKUP(K495,Programación!$A:$F,5,FALSE)</f>
        <v>50</v>
      </c>
      <c r="X495" s="20">
        <f>+VLOOKUP(K495,Programación!$A:$F,6,FALSE)</f>
        <v>100</v>
      </c>
      <c r="Y495" s="20">
        <v>0</v>
      </c>
      <c r="Z495" s="20">
        <f>+VLOOKUP(K495,Seguimiento!$A:$C,3,FALSE)</f>
        <v>5</v>
      </c>
      <c r="AA495" s="23">
        <v>0</v>
      </c>
      <c r="AB495" s="22">
        <v>0</v>
      </c>
      <c r="AC495" s="20">
        <v>0</v>
      </c>
      <c r="AD495" s="20">
        <f>+VLOOKUP(K495,Seguimiento!$A:$J,5,FALSE)</f>
        <v>0.05</v>
      </c>
      <c r="AE495" s="24">
        <v>0</v>
      </c>
      <c r="AF495" s="22">
        <v>0</v>
      </c>
      <c r="AG495" s="20">
        <v>0</v>
      </c>
      <c r="AH495" s="20">
        <f>+VLOOKUP(K495,Seguimiento!$A:$J,6,FALSE)</f>
        <v>0.5</v>
      </c>
      <c r="AI495" s="23">
        <v>0</v>
      </c>
      <c r="AJ495" s="23">
        <v>0</v>
      </c>
      <c r="AK495" s="23">
        <v>0</v>
      </c>
      <c r="AL495" s="20" t="str">
        <f>+VLOOKUP(K495,Seguimiento!$A:$J,7,FALSE)</f>
        <v>El primer hito es lograr la consolidaciòn predial, de los lotes ya se tienen disponibles el 95% de los predios; faltando resolver un 5% "Restos 1B", el cual pertenece a la Empresa Terminales de Transpote de Medellín y tiene una afectación de Lavadores de Servicio.  EPM - Emvarias estan pendientes de dar solucion para invertir los recursos en el predio para sanearlo y se pueda dar escrtitura publica del 100% de los predios para entregar a registro</v>
      </c>
      <c r="AM495" s="20">
        <f t="shared" si="7"/>
        <v>0.05</v>
      </c>
      <c r="AN495" s="22">
        <v>0</v>
      </c>
      <c r="AO495" s="22">
        <v>0</v>
      </c>
      <c r="AP495" s="22">
        <v>0</v>
      </c>
      <c r="AQ495" s="41">
        <f>+VLOOKUP(K495,Seguimiento!$A:$J,9,FALSE)</f>
        <v>0</v>
      </c>
      <c r="AR495" s="40">
        <f>+VLOOKUP(K495,Seguimiento!$A:$J,10,FALSE)</f>
        <v>1</v>
      </c>
      <c r="AS495" s="20">
        <v>0</v>
      </c>
      <c r="AT495" s="40">
        <f>+VLOOKUP(K495,Seguimiento!$A:$J,4,FALSE)</f>
        <v>5</v>
      </c>
      <c r="AU495" s="22">
        <v>0</v>
      </c>
      <c r="AV495" s="22">
        <v>0</v>
      </c>
    </row>
    <row r="496" spans="1:48" x14ac:dyDescent="0.2">
      <c r="A496" s="20">
        <v>4</v>
      </c>
      <c r="B496" s="20" t="s">
        <v>1078</v>
      </c>
      <c r="C496" s="20">
        <v>2</v>
      </c>
      <c r="D496" s="20" t="s">
        <v>1184</v>
      </c>
      <c r="E496" s="20" t="s">
        <v>1185</v>
      </c>
      <c r="F496" s="20"/>
      <c r="G496" s="20"/>
      <c r="H496" s="20"/>
      <c r="I496" s="20">
        <v>7</v>
      </c>
      <c r="J496" s="20" t="s">
        <v>1960</v>
      </c>
      <c r="K496" s="20" t="s">
        <v>1228</v>
      </c>
      <c r="L496" s="20" t="s">
        <v>1229</v>
      </c>
      <c r="M496" s="20" t="s">
        <v>50</v>
      </c>
      <c r="N496" s="20">
        <v>25</v>
      </c>
      <c r="O496" s="20">
        <v>35</v>
      </c>
      <c r="P496" s="20" t="s">
        <v>1190</v>
      </c>
      <c r="Q496" s="19">
        <f>+VLOOKUP(K496,Responsables!$A:$C,3,TRUE)</f>
        <v>742</v>
      </c>
      <c r="R496" s="19" t="str">
        <f>+VLOOKUP(K496,Responsables!$A:$C,2,TRUE)</f>
        <v>Secretaría de Medio Ambiente</v>
      </c>
      <c r="S496" s="20" t="s">
        <v>51</v>
      </c>
      <c r="T496" s="20" t="s">
        <v>47</v>
      </c>
      <c r="U496" s="20">
        <f>+VLOOKUP(K496,Programación!$A:$F,3,FALSE)</f>
        <v>26</v>
      </c>
      <c r="V496" s="20">
        <f>+VLOOKUP(K496,Programación!$A:$F,4,FALSE)</f>
        <v>29.16</v>
      </c>
      <c r="W496" s="20">
        <f>+VLOOKUP(K496,Programación!$A:$F,5,FALSE)</f>
        <v>32</v>
      </c>
      <c r="X496" s="20">
        <f>+VLOOKUP(K496,Programación!$A:$F,6,FALSE)</f>
        <v>35</v>
      </c>
      <c r="Y496" s="20">
        <v>29.16</v>
      </c>
      <c r="Z496" s="20">
        <f>+VLOOKUP(K496,Seguimiento!$A:$C,3,FALSE)</f>
        <v>29.16</v>
      </c>
      <c r="AA496" s="23">
        <v>0</v>
      </c>
      <c r="AB496" s="22">
        <v>0</v>
      </c>
      <c r="AC496" s="20">
        <v>0.83314285714285696</v>
      </c>
      <c r="AD496" s="20">
        <f>+VLOOKUP(K496,Seguimiento!$A:$J,5,FALSE)</f>
        <v>0.83314285700000001</v>
      </c>
      <c r="AE496" s="24">
        <v>0</v>
      </c>
      <c r="AF496" s="22">
        <v>0</v>
      </c>
      <c r="AG496" s="20">
        <v>1.12153846153846</v>
      </c>
      <c r="AH496" s="20">
        <f>+VLOOKUP(K496,Seguimiento!$A:$J,6,FALSE)</f>
        <v>1</v>
      </c>
      <c r="AI496" s="23">
        <v>0</v>
      </c>
      <c r="AJ496" s="23">
        <v>0</v>
      </c>
      <c r="AK496" s="23">
        <v>0</v>
      </c>
      <c r="AL496" s="20" t="str">
        <f>+VLOOKUP(K496,Seguimiento!$A:$J,7,FALSE)</f>
        <v>El reporte deberá continuarse con una periodicidad anual debido a que el proceso de solicitud de información a gestores de las diferentes corrientes de residuos se hace año a año y no es posible de forma mensual.</v>
      </c>
      <c r="AM496" s="20">
        <f t="shared" si="7"/>
        <v>0.83314285700000001</v>
      </c>
      <c r="AN496" s="22">
        <v>0</v>
      </c>
      <c r="AO496" s="22">
        <v>0</v>
      </c>
      <c r="AP496" s="22">
        <v>0</v>
      </c>
      <c r="AQ496" s="41">
        <f>+VLOOKUP(K496,Seguimiento!$A:$J,9,FALSE)</f>
        <v>0</v>
      </c>
      <c r="AR496" s="40">
        <f>+VLOOKUP(K496,Seguimiento!$A:$J,10,FALSE)</f>
        <v>3</v>
      </c>
      <c r="AS496" s="20">
        <v>29.16</v>
      </c>
      <c r="AT496" s="40">
        <f>+VLOOKUP(K496,Seguimiento!$A:$J,4,FALSE)</f>
        <v>29.16</v>
      </c>
      <c r="AU496" s="22">
        <v>0</v>
      </c>
      <c r="AV496" s="22">
        <v>0</v>
      </c>
    </row>
    <row r="497" spans="1:48" x14ac:dyDescent="0.2">
      <c r="A497" s="20">
        <v>4</v>
      </c>
      <c r="B497" s="20" t="s">
        <v>1078</v>
      </c>
      <c r="C497" s="20">
        <v>2</v>
      </c>
      <c r="D497" s="20" t="s">
        <v>1184</v>
      </c>
      <c r="E497" s="20" t="s">
        <v>1185</v>
      </c>
      <c r="F497" s="20">
        <v>1</v>
      </c>
      <c r="G497" s="20" t="s">
        <v>1191</v>
      </c>
      <c r="H497" s="20" t="s">
        <v>1192</v>
      </c>
      <c r="I497" s="20">
        <v>4</v>
      </c>
      <c r="J497" s="20" t="s">
        <v>1961</v>
      </c>
      <c r="K497" s="20" t="s">
        <v>1235</v>
      </c>
      <c r="L497" s="20" t="s">
        <v>1236</v>
      </c>
      <c r="M497" s="20" t="s">
        <v>44</v>
      </c>
      <c r="N497" s="20">
        <v>268964</v>
      </c>
      <c r="O497" s="20">
        <v>268964</v>
      </c>
      <c r="P497" s="20" t="s">
        <v>1195</v>
      </c>
      <c r="Q497" s="19">
        <f>+VLOOKUP(K497,Responsables!$A:$C,3,TRUE)</f>
        <v>762</v>
      </c>
      <c r="R497" s="19" t="str">
        <f>+VLOOKUP(K497,Responsables!$A:$C,2,TRUE)</f>
        <v>Secretaría de Gestión y Control Territorial</v>
      </c>
      <c r="S497" s="20" t="s">
        <v>70</v>
      </c>
      <c r="T497" s="20" t="s">
        <v>47</v>
      </c>
      <c r="U497" s="20">
        <f>+VLOOKUP(K497,Programación!$A:$F,3,FALSE)</f>
        <v>268964</v>
      </c>
      <c r="V497" s="20">
        <f>+VLOOKUP(K497,Programación!$A:$F,4,FALSE)</f>
        <v>268964</v>
      </c>
      <c r="W497" s="20">
        <f>+VLOOKUP(K497,Programación!$A:$F,5,FALSE)</f>
        <v>268964</v>
      </c>
      <c r="X497" s="20">
        <f>+VLOOKUP(K497,Programación!$A:$F,6,FALSE)</f>
        <v>268964</v>
      </c>
      <c r="Y497" s="20">
        <v>271293</v>
      </c>
      <c r="Z497" s="20">
        <f>+VLOOKUP(K497,Seguimiento!$A:$C,3,FALSE)</f>
        <v>268309</v>
      </c>
      <c r="AA497" s="23">
        <v>0</v>
      </c>
      <c r="AB497" s="22">
        <v>0</v>
      </c>
      <c r="AC497" s="20">
        <v>0.25216478785264901</v>
      </c>
      <c r="AD497" s="20">
        <f>+VLOOKUP(K497,Seguimiento!$A:$J,5,FALSE)</f>
        <v>0.37686037900000002</v>
      </c>
      <c r="AE497" s="22">
        <v>0</v>
      </c>
      <c r="AF497" s="22">
        <v>0</v>
      </c>
      <c r="AG497" s="20">
        <v>1.0086591514106</v>
      </c>
      <c r="AH497" s="20">
        <f>+VLOOKUP(K497,Seguimiento!$A:$J,6,FALSE)</f>
        <v>0.49878236500000001</v>
      </c>
      <c r="AI497" s="23">
        <v>0</v>
      </c>
      <c r="AJ497" s="23">
        <v>0</v>
      </c>
      <c r="AK497" s="23">
        <v>0</v>
      </c>
      <c r="AL497" s="20" t="str">
        <f>+VLOOKUP(K497,Seguimiento!$A:$J,7,FALSE)</f>
        <v>Beneficiarios atendidos por EPM 251.184 y por acueductos veredales 17.125. La diferencia se presenta principalmente por suscriptores que se encuentran en mora en el pago de la facturación.</v>
      </c>
      <c r="AM497" s="20">
        <f t="shared" si="7"/>
        <v>0.37686037900000002</v>
      </c>
      <c r="AN497" s="22">
        <v>1.3708485428829147E-3</v>
      </c>
      <c r="AO497" s="22">
        <v>0</v>
      </c>
      <c r="AP497" s="22">
        <v>0</v>
      </c>
      <c r="AQ497" s="41">
        <f>+VLOOKUP(K497,Seguimiento!$A:$J,9,FALSE)</f>
        <v>4.3200399999999999E-4</v>
      </c>
      <c r="AR497" s="40">
        <f>+VLOOKUP(K497,Seguimiento!$A:$J,10,FALSE)</f>
        <v>3</v>
      </c>
      <c r="AS497" s="20">
        <v>271293</v>
      </c>
      <c r="AT497" s="40">
        <f>+VLOOKUP(K497,Seguimiento!$A:$J,4,FALSE)</f>
        <v>268309</v>
      </c>
      <c r="AU497" s="22">
        <v>0</v>
      </c>
      <c r="AV497" s="22">
        <v>0</v>
      </c>
    </row>
    <row r="498" spans="1:48" x14ac:dyDescent="0.2">
      <c r="A498" s="20">
        <v>4</v>
      </c>
      <c r="B498" s="20" t="s">
        <v>1078</v>
      </c>
      <c r="C498" s="20">
        <v>2</v>
      </c>
      <c r="D498" s="20" t="s">
        <v>1184</v>
      </c>
      <c r="E498" s="20" t="s">
        <v>1185</v>
      </c>
      <c r="F498" s="20">
        <v>1</v>
      </c>
      <c r="G498" s="20" t="s">
        <v>1191</v>
      </c>
      <c r="H498" s="20" t="s">
        <v>1192</v>
      </c>
      <c r="I498" s="20">
        <v>10</v>
      </c>
      <c r="J498" s="20" t="s">
        <v>1961</v>
      </c>
      <c r="K498" s="20" t="s">
        <v>1196</v>
      </c>
      <c r="L498" s="20" t="s">
        <v>1197</v>
      </c>
      <c r="M498" s="20" t="s">
        <v>44</v>
      </c>
      <c r="N498" s="20">
        <v>-1</v>
      </c>
      <c r="O498" s="20">
        <v>3</v>
      </c>
      <c r="P498" s="20" t="s">
        <v>1195</v>
      </c>
      <c r="Q498" s="19">
        <f>+VLOOKUP(K498,Responsables!$A:$C,3,TRUE)</f>
        <v>762</v>
      </c>
      <c r="R498" s="19" t="str">
        <f>+VLOOKUP(K498,Responsables!$A:$C,2,TRUE)</f>
        <v>Secretaría de Gestión y Control Territorial</v>
      </c>
      <c r="S498" s="20" t="s">
        <v>46</v>
      </c>
      <c r="T498" s="20" t="s">
        <v>47</v>
      </c>
      <c r="U498" s="20">
        <f>+VLOOKUP(K498,Programación!$A:$F,3,FALSE)</f>
        <v>0</v>
      </c>
      <c r="V498" s="20">
        <f>+VLOOKUP(K498,Programación!$A:$F,4,FALSE)</f>
        <v>0</v>
      </c>
      <c r="W498" s="20">
        <f>+VLOOKUP(K498,Programación!$A:$F,5,FALSE)</f>
        <v>1</v>
      </c>
      <c r="X498" s="20">
        <f>+VLOOKUP(K498,Programación!$A:$F,6,FALSE)</f>
        <v>2</v>
      </c>
      <c r="Y498" s="20">
        <v>-1</v>
      </c>
      <c r="Z498" s="20">
        <f>+VLOOKUP(K498,Seguimiento!$A:$C,3,FALSE)</f>
        <v>0</v>
      </c>
      <c r="AA498" s="23">
        <v>0</v>
      </c>
      <c r="AB498" s="22">
        <v>0</v>
      </c>
      <c r="AC498" s="20">
        <v>-1</v>
      </c>
      <c r="AD498" s="20">
        <f>+VLOOKUP(K498,Seguimiento!$A:$J,5,FALSE)</f>
        <v>0</v>
      </c>
      <c r="AE498" s="22">
        <v>0</v>
      </c>
      <c r="AF498" s="22">
        <v>0</v>
      </c>
      <c r="AG498" s="20">
        <v>-1</v>
      </c>
      <c r="AH498" s="20">
        <v>-1</v>
      </c>
      <c r="AI498" s="23">
        <v>0</v>
      </c>
      <c r="AJ498" s="23">
        <v>0</v>
      </c>
      <c r="AK498" s="23">
        <v>0</v>
      </c>
      <c r="AL498" s="20" t="str">
        <f>+VLOOKUP(K498,Seguimiento!$A:$J,7,FALSE)</f>
        <v>Pendiente mesa técnica con la Secretaría de Infraestructur Física para definir los escenarios que serán objeto de intervención</v>
      </c>
      <c r="AM498" s="20">
        <f t="shared" si="7"/>
        <v>0</v>
      </c>
      <c r="AN498" s="22">
        <v>4.5489699525662916E-4</v>
      </c>
      <c r="AO498" s="22">
        <v>0</v>
      </c>
      <c r="AP498" s="22">
        <v>0</v>
      </c>
      <c r="AQ498" s="41">
        <f>+VLOOKUP(K498,Seguimiento!$A:$J,9,FALSE)</f>
        <v>0</v>
      </c>
      <c r="AR498" s="40">
        <f>+VLOOKUP(K498,Seguimiento!$A:$J,10,FALSE)</f>
        <v>0</v>
      </c>
      <c r="AS498" s="20">
        <v>-1</v>
      </c>
      <c r="AT498" s="40">
        <f>+VLOOKUP(K498,Seguimiento!$A:$J,4,FALSE)</f>
        <v>0</v>
      </c>
      <c r="AU498" s="22">
        <v>0</v>
      </c>
      <c r="AV498" s="22">
        <v>0</v>
      </c>
    </row>
    <row r="499" spans="1:48" x14ac:dyDescent="0.2">
      <c r="A499" s="20">
        <v>4</v>
      </c>
      <c r="B499" s="20" t="s">
        <v>1078</v>
      </c>
      <c r="C499" s="20">
        <v>2</v>
      </c>
      <c r="D499" s="20" t="s">
        <v>1184</v>
      </c>
      <c r="E499" s="20" t="s">
        <v>1185</v>
      </c>
      <c r="F499" s="20">
        <v>1</v>
      </c>
      <c r="G499" s="20" t="s">
        <v>1191</v>
      </c>
      <c r="H499" s="20" t="s">
        <v>1192</v>
      </c>
      <c r="I499" s="20">
        <v>11</v>
      </c>
      <c r="J499" s="20" t="s">
        <v>1961</v>
      </c>
      <c r="K499" s="20" t="s">
        <v>1198</v>
      </c>
      <c r="L499" s="20" t="s">
        <v>1199</v>
      </c>
      <c r="M499" s="20" t="s">
        <v>44</v>
      </c>
      <c r="N499" s="20">
        <v>-1</v>
      </c>
      <c r="O499" s="20">
        <v>1</v>
      </c>
      <c r="P499" s="20" t="s">
        <v>1195</v>
      </c>
      <c r="Q499" s="19">
        <f>+VLOOKUP(K499,Responsables!$A:$C,3,TRUE)</f>
        <v>762</v>
      </c>
      <c r="R499" s="19" t="str">
        <f>+VLOOKUP(K499,Responsables!$A:$C,2,TRUE)</f>
        <v>Secretaría de Gestión y Control Territorial</v>
      </c>
      <c r="S499" s="20" t="s">
        <v>51</v>
      </c>
      <c r="T499" s="20" t="s">
        <v>47</v>
      </c>
      <c r="U499" s="20">
        <f>+VLOOKUP(K499,Programación!$A:$F,3,FALSE)</f>
        <v>0</v>
      </c>
      <c r="V499" s="20">
        <f>+VLOOKUP(K499,Programación!$A:$F,4,FALSE)</f>
        <v>0</v>
      </c>
      <c r="W499" s="20">
        <f>+VLOOKUP(K499,Programación!$A:$F,5,FALSE)</f>
        <v>0</v>
      </c>
      <c r="X499" s="20">
        <f>+VLOOKUP(K499,Programación!$A:$F,6,FALSE)</f>
        <v>1</v>
      </c>
      <c r="Y499" s="20">
        <v>-1</v>
      </c>
      <c r="Z499" s="20">
        <f>+VLOOKUP(K499,Seguimiento!$A:$C,3,FALSE)</f>
        <v>0</v>
      </c>
      <c r="AA499" s="23">
        <v>0</v>
      </c>
      <c r="AB499" s="22">
        <v>0</v>
      </c>
      <c r="AC499" s="20">
        <v>-1</v>
      </c>
      <c r="AD499" s="20">
        <f>+VLOOKUP(K499,Seguimiento!$A:$J,5,FALSE)</f>
        <v>0</v>
      </c>
      <c r="AE499" s="22">
        <v>0</v>
      </c>
      <c r="AF499" s="22">
        <v>0</v>
      </c>
      <c r="AG499" s="20">
        <v>-1</v>
      </c>
      <c r="AH499" s="20">
        <v>-1</v>
      </c>
      <c r="AI499" s="23">
        <v>0</v>
      </c>
      <c r="AJ499" s="23">
        <v>0</v>
      </c>
      <c r="AK499" s="23">
        <v>0</v>
      </c>
      <c r="AL499" s="20" t="str">
        <f>+VLOOKUP(K499,Seguimiento!$A:$J,7,FALSE)</f>
        <v>La actividad se encuentra en etapa de planificación y orientaciones por parte de la Secretaría de Innovación Digital.</v>
      </c>
      <c r="AM499" s="20">
        <f t="shared" si="7"/>
        <v>0</v>
      </c>
      <c r="AN499" s="22">
        <v>4.1013986819546432E-4</v>
      </c>
      <c r="AO499" s="22">
        <v>0</v>
      </c>
      <c r="AP499" s="22">
        <v>0</v>
      </c>
      <c r="AQ499" s="41">
        <f>+VLOOKUP(K499,Seguimiento!$A:$J,9,FALSE)</f>
        <v>0</v>
      </c>
      <c r="AR499" s="40">
        <f>+VLOOKUP(K499,Seguimiento!$A:$J,10,FALSE)</f>
        <v>0</v>
      </c>
      <c r="AS499" s="20">
        <v>-1</v>
      </c>
      <c r="AT499" s="40">
        <f>+VLOOKUP(K499,Seguimiento!$A:$J,4,FALSE)</f>
        <v>0</v>
      </c>
      <c r="AU499" s="22">
        <v>0</v>
      </c>
      <c r="AV499" s="22">
        <v>0</v>
      </c>
    </row>
    <row r="500" spans="1:48" x14ac:dyDescent="0.2">
      <c r="A500" s="20">
        <v>4</v>
      </c>
      <c r="B500" s="20" t="s">
        <v>1078</v>
      </c>
      <c r="C500" s="20">
        <v>2</v>
      </c>
      <c r="D500" s="20" t="s">
        <v>1184</v>
      </c>
      <c r="E500" s="20" t="s">
        <v>1185</v>
      </c>
      <c r="F500" s="20">
        <v>1</v>
      </c>
      <c r="G500" s="20" t="s">
        <v>1191</v>
      </c>
      <c r="H500" s="20" t="s">
        <v>1192</v>
      </c>
      <c r="I500" s="20">
        <v>9</v>
      </c>
      <c r="J500" s="20" t="s">
        <v>1961</v>
      </c>
      <c r="K500" s="20" t="s">
        <v>1237</v>
      </c>
      <c r="L500" s="20" t="s">
        <v>1238</v>
      </c>
      <c r="M500" s="20" t="s">
        <v>44</v>
      </c>
      <c r="N500" s="20">
        <v>16</v>
      </c>
      <c r="O500" s="20">
        <v>20</v>
      </c>
      <c r="P500" s="20" t="s">
        <v>1195</v>
      </c>
      <c r="Q500" s="19">
        <f>+VLOOKUP(K500,Responsables!$A:$C,3,TRUE)</f>
        <v>762</v>
      </c>
      <c r="R500" s="19" t="str">
        <f>+VLOOKUP(K500,Responsables!$A:$C,2,TRUE)</f>
        <v>Secretaría de Gestión y Control Territorial</v>
      </c>
      <c r="S500" s="20" t="s">
        <v>51</v>
      </c>
      <c r="T500" s="20" t="s">
        <v>47</v>
      </c>
      <c r="U500" s="20">
        <f>+VLOOKUP(K500,Programación!$A:$F,3,FALSE)</f>
        <v>16</v>
      </c>
      <c r="V500" s="20">
        <f>+VLOOKUP(K500,Programación!$A:$F,4,FALSE)</f>
        <v>17</v>
      </c>
      <c r="W500" s="20">
        <f>+VLOOKUP(K500,Programación!$A:$F,5,FALSE)</f>
        <v>18</v>
      </c>
      <c r="X500" s="20">
        <f>+VLOOKUP(K500,Programación!$A:$F,6,FALSE)</f>
        <v>20</v>
      </c>
      <c r="Y500" s="20">
        <v>17</v>
      </c>
      <c r="Z500" s="20">
        <f>+VLOOKUP(K500,Seguimiento!$A:$C,3,FALSE)</f>
        <v>10</v>
      </c>
      <c r="AA500" s="23">
        <v>0</v>
      </c>
      <c r="AB500" s="22">
        <v>0</v>
      </c>
      <c r="AC500" s="20">
        <v>0.85</v>
      </c>
      <c r="AD500" s="20">
        <f>+VLOOKUP(K500,Seguimiento!$A:$J,5,FALSE)</f>
        <v>0.5</v>
      </c>
      <c r="AE500" s="22">
        <v>0</v>
      </c>
      <c r="AF500" s="22">
        <v>0</v>
      </c>
      <c r="AG500" s="20">
        <v>1.0625</v>
      </c>
      <c r="AH500" s="20">
        <f>+VLOOKUP(K500,Seguimiento!$A:$J,6,FALSE)</f>
        <v>0.58823529399999996</v>
      </c>
      <c r="AI500" s="23">
        <v>0</v>
      </c>
      <c r="AJ500" s="23">
        <v>0</v>
      </c>
      <c r="AK500" s="23">
        <v>0</v>
      </c>
      <c r="AL500" s="20" t="str">
        <f>+VLOOKUP(K500,Seguimiento!$A:$J,7,FALSE)</f>
        <v>"Se culminó con la actividad del seminario el cual se certificadará en el mes de julio. Se encuentra en etapa de planeación actividades formativas para el segundo semestre 2021 A corte del presente informe, no se ha registrado ningún nuevo CDCS. "</v>
      </c>
      <c r="AM500" s="20">
        <f t="shared" si="7"/>
        <v>0.5</v>
      </c>
      <c r="AN500" s="22">
        <v>1.2092767938424816E-4</v>
      </c>
      <c r="AO500" s="22">
        <v>0</v>
      </c>
      <c r="AP500" s="22">
        <v>0</v>
      </c>
      <c r="AQ500" s="41">
        <f>+VLOOKUP(K500,Seguimiento!$A:$J,9,FALSE)</f>
        <v>1.0278899999999999E-4</v>
      </c>
      <c r="AR500" s="40">
        <f>+VLOOKUP(K500,Seguimiento!$A:$J,10,FALSE)</f>
        <v>3</v>
      </c>
      <c r="AS500" s="20">
        <v>17</v>
      </c>
      <c r="AT500" s="40">
        <f>+VLOOKUP(K500,Seguimiento!$A:$J,4,FALSE)</f>
        <v>10</v>
      </c>
      <c r="AU500" s="22">
        <v>0</v>
      </c>
      <c r="AV500" s="22">
        <v>0</v>
      </c>
    </row>
    <row r="501" spans="1:48" x14ac:dyDescent="0.2">
      <c r="A501" s="20">
        <v>4</v>
      </c>
      <c r="B501" s="20" t="s">
        <v>1078</v>
      </c>
      <c r="C501" s="20">
        <v>2</v>
      </c>
      <c r="D501" s="20" t="s">
        <v>1184</v>
      </c>
      <c r="E501" s="20" t="s">
        <v>1185</v>
      </c>
      <c r="F501" s="20">
        <v>2</v>
      </c>
      <c r="G501" s="20" t="s">
        <v>1186</v>
      </c>
      <c r="H501" s="20" t="s">
        <v>1187</v>
      </c>
      <c r="I501" s="20">
        <v>1</v>
      </c>
      <c r="J501" s="20" t="s">
        <v>1961</v>
      </c>
      <c r="K501" s="20" t="s">
        <v>1203</v>
      </c>
      <c r="L501" s="20" t="s">
        <v>1204</v>
      </c>
      <c r="M501" s="20" t="s">
        <v>44</v>
      </c>
      <c r="N501" s="20">
        <v>6500</v>
      </c>
      <c r="O501" s="20">
        <v>25000</v>
      </c>
      <c r="P501" s="20" t="s">
        <v>1195</v>
      </c>
      <c r="Q501" s="19">
        <f>+VLOOKUP(K501,Responsables!$A:$C,3,TRUE)</f>
        <v>762</v>
      </c>
      <c r="R501" s="19" t="str">
        <f>+VLOOKUP(K501,Responsables!$A:$C,2,TRUE)</f>
        <v>Secretaría de Gestión y Control Territorial</v>
      </c>
      <c r="S501" s="20" t="s">
        <v>46</v>
      </c>
      <c r="T501" s="20" t="s">
        <v>47</v>
      </c>
      <c r="U501" s="20">
        <f>+VLOOKUP(K501,Programación!$A:$F,3,FALSE)</f>
        <v>0</v>
      </c>
      <c r="V501" s="20">
        <f>+VLOOKUP(K501,Programación!$A:$F,4,FALSE)</f>
        <v>7000</v>
      </c>
      <c r="W501" s="20">
        <f>+VLOOKUP(K501,Programación!$A:$F,5,FALSE)</f>
        <v>9000</v>
      </c>
      <c r="X501" s="20">
        <f>+VLOOKUP(K501,Programación!$A:$F,6,FALSE)</f>
        <v>9000</v>
      </c>
      <c r="Y501" s="20">
        <v>-1</v>
      </c>
      <c r="Z501" s="20">
        <f>+VLOOKUP(K501,Seguimiento!$A:$C,3,FALSE)</f>
        <v>6700</v>
      </c>
      <c r="AA501" s="23">
        <v>0</v>
      </c>
      <c r="AB501" s="22">
        <v>0</v>
      </c>
      <c r="AC501" s="20">
        <v>-1</v>
      </c>
      <c r="AD501" s="20">
        <f>+VLOOKUP(K501,Seguimiento!$A:$J,5,FALSE)</f>
        <v>0.26800000000000002</v>
      </c>
      <c r="AE501" s="22">
        <v>0</v>
      </c>
      <c r="AF501" s="22">
        <v>0</v>
      </c>
      <c r="AG501" s="20">
        <v>-1</v>
      </c>
      <c r="AH501" s="20">
        <f>+VLOOKUP(K501,Seguimiento!$A:$J,6,FALSE)</f>
        <v>0.95714285700000001</v>
      </c>
      <c r="AI501" s="23">
        <v>0</v>
      </c>
      <c r="AJ501" s="23">
        <v>0</v>
      </c>
      <c r="AK501" s="23">
        <v>0</v>
      </c>
      <c r="AL501" s="20" t="str">
        <f>+VLOOKUP(K501,Seguimiento!$A:$J,7,FALSE)</f>
        <v>Se realizaron 6700 visitas en el segundo trimestre, quedando únicamente pendientes de 300.</v>
      </c>
      <c r="AM501" s="20">
        <f t="shared" si="7"/>
        <v>0.26800000000000002</v>
      </c>
      <c r="AN501" s="22">
        <v>1.170085259674634E-3</v>
      </c>
      <c r="AO501" s="22">
        <v>0</v>
      </c>
      <c r="AP501" s="22">
        <v>0</v>
      </c>
      <c r="AQ501" s="41">
        <f>+VLOOKUP(K501,Seguimiento!$A:$J,9,FALSE)</f>
        <v>2.8550100000000002E-4</v>
      </c>
      <c r="AR501" s="40">
        <f>+VLOOKUP(K501,Seguimiento!$A:$J,10,FALSE)</f>
        <v>2</v>
      </c>
      <c r="AS501" s="20">
        <v>-1</v>
      </c>
      <c r="AT501" s="40">
        <f>+VLOOKUP(K501,Seguimiento!$A:$J,4,FALSE)</f>
        <v>6700</v>
      </c>
      <c r="AU501" s="22">
        <v>0</v>
      </c>
      <c r="AV501" s="22">
        <v>0</v>
      </c>
    </row>
    <row r="502" spans="1:48" x14ac:dyDescent="0.2">
      <c r="A502" s="20">
        <v>4</v>
      </c>
      <c r="B502" s="20" t="s">
        <v>1078</v>
      </c>
      <c r="C502" s="20">
        <v>2</v>
      </c>
      <c r="D502" s="20" t="s">
        <v>1184</v>
      </c>
      <c r="E502" s="20" t="s">
        <v>1185</v>
      </c>
      <c r="F502" s="20">
        <v>2</v>
      </c>
      <c r="G502" s="20" t="s">
        <v>1186</v>
      </c>
      <c r="H502" s="20" t="s">
        <v>1187</v>
      </c>
      <c r="I502" s="20">
        <v>2</v>
      </c>
      <c r="J502" s="20" t="s">
        <v>1961</v>
      </c>
      <c r="K502" s="20" t="s">
        <v>1215</v>
      </c>
      <c r="L502" s="20" t="s">
        <v>1216</v>
      </c>
      <c r="M502" s="20" t="s">
        <v>44</v>
      </c>
      <c r="N502" s="20">
        <v>0</v>
      </c>
      <c r="O502" s="20">
        <v>4</v>
      </c>
      <c r="P502" s="20" t="s">
        <v>1190</v>
      </c>
      <c r="Q502" s="19">
        <f>+VLOOKUP(K502,Responsables!$A:$C,3,TRUE)</f>
        <v>742</v>
      </c>
      <c r="R502" s="19" t="str">
        <f>+VLOOKUP(K502,Responsables!$A:$C,2,TRUE)</f>
        <v>Secretaría de Medio Ambiente</v>
      </c>
      <c r="S502" s="20" t="s">
        <v>46</v>
      </c>
      <c r="T502" s="20" t="s">
        <v>47</v>
      </c>
      <c r="U502" s="20">
        <f>+VLOOKUP(K502,Programación!$A:$F,3,FALSE)</f>
        <v>1</v>
      </c>
      <c r="V502" s="20">
        <f>+VLOOKUP(K502,Programación!$A:$F,4,FALSE)</f>
        <v>1</v>
      </c>
      <c r="W502" s="20">
        <f>+VLOOKUP(K502,Programación!$A:$F,5,FALSE)</f>
        <v>1</v>
      </c>
      <c r="X502" s="20">
        <f>+VLOOKUP(K502,Programación!$A:$F,6,FALSE)</f>
        <v>1</v>
      </c>
      <c r="Y502" s="20">
        <v>1</v>
      </c>
      <c r="Z502" s="20">
        <f>+VLOOKUP(K502,Seguimiento!$A:$C,3,FALSE)</f>
        <v>0</v>
      </c>
      <c r="AA502" s="23">
        <v>0</v>
      </c>
      <c r="AB502" s="22">
        <v>0</v>
      </c>
      <c r="AC502" s="20">
        <v>0.25</v>
      </c>
      <c r="AD502" s="20">
        <f>+VLOOKUP(K502,Seguimiento!$A:$J,5,FALSE)</f>
        <v>0.25</v>
      </c>
      <c r="AE502" s="22">
        <v>0</v>
      </c>
      <c r="AF502" s="22">
        <v>0</v>
      </c>
      <c r="AG502" s="20">
        <v>1</v>
      </c>
      <c r="AH502" s="20">
        <f>+VLOOKUP(K502,Seguimiento!$A:$J,6,FALSE)</f>
        <v>0</v>
      </c>
      <c r="AI502" s="23">
        <v>0</v>
      </c>
      <c r="AJ502" s="23">
        <v>0</v>
      </c>
      <c r="AK502" s="23">
        <v>0</v>
      </c>
      <c r="AL502" s="20" t="str">
        <f>+VLOOKUP(K502,Seguimiento!$A:$J,7,FALSE)</f>
        <v>Hasta el mes de junio no se desarrollaron actividades del proyecto de diagnóstico, educación y gestión de RCD, puesto que no se contaba con el personal de apoyo técnico para la ejecución del proyecto.</v>
      </c>
      <c r="AM502" s="20">
        <f t="shared" si="7"/>
        <v>0.25</v>
      </c>
      <c r="AN502" s="22">
        <v>1.1267074707060609E-3</v>
      </c>
      <c r="AO502" s="22">
        <v>0</v>
      </c>
      <c r="AP502" s="22">
        <v>0</v>
      </c>
      <c r="AQ502" s="41">
        <f>+VLOOKUP(K502,Seguimiento!$A:$J,9,FALSE)</f>
        <v>2.8167699999999998E-4</v>
      </c>
      <c r="AR502" s="40">
        <f>+VLOOKUP(K502,Seguimiento!$A:$J,10,FALSE)</f>
        <v>2</v>
      </c>
      <c r="AS502" s="20">
        <v>1</v>
      </c>
      <c r="AT502" s="40">
        <f>+VLOOKUP(K502,Seguimiento!$A:$J,4,FALSE)</f>
        <v>1</v>
      </c>
      <c r="AU502" s="22">
        <v>0</v>
      </c>
      <c r="AV502" s="22">
        <v>0</v>
      </c>
    </row>
    <row r="503" spans="1:48" x14ac:dyDescent="0.2">
      <c r="A503" s="20">
        <v>4</v>
      </c>
      <c r="B503" s="20" t="s">
        <v>1078</v>
      </c>
      <c r="C503" s="20">
        <v>2</v>
      </c>
      <c r="D503" s="20" t="s">
        <v>1184</v>
      </c>
      <c r="E503" s="20" t="s">
        <v>1185</v>
      </c>
      <c r="F503" s="20">
        <v>2</v>
      </c>
      <c r="G503" s="20" t="s">
        <v>1186</v>
      </c>
      <c r="H503" s="20" t="s">
        <v>1187</v>
      </c>
      <c r="I503" s="20">
        <v>4</v>
      </c>
      <c r="J503" s="20" t="s">
        <v>1961</v>
      </c>
      <c r="K503" s="20" t="s">
        <v>1188</v>
      </c>
      <c r="L503" s="20" t="s">
        <v>1189</v>
      </c>
      <c r="M503" s="20" t="s">
        <v>44</v>
      </c>
      <c r="N503" s="20">
        <v>105</v>
      </c>
      <c r="O503" s="20">
        <v>65</v>
      </c>
      <c r="P503" s="20" t="s">
        <v>1190</v>
      </c>
      <c r="Q503" s="19">
        <f>+VLOOKUP(K503,Responsables!$A:$C,3,TRUE)</f>
        <v>742</v>
      </c>
      <c r="R503" s="19" t="str">
        <f>+VLOOKUP(K503,Responsables!$A:$C,2,TRUE)</f>
        <v>Secretaría de Medio Ambiente</v>
      </c>
      <c r="S503" s="20" t="s">
        <v>51</v>
      </c>
      <c r="T503" s="20" t="s">
        <v>356</v>
      </c>
      <c r="U503" s="20">
        <f>+VLOOKUP(K503,Programación!$A:$F,3,FALSE)</f>
        <v>95</v>
      </c>
      <c r="V503" s="20">
        <f>+VLOOKUP(K503,Programación!$A:$F,4,FALSE)</f>
        <v>85</v>
      </c>
      <c r="W503" s="20">
        <f>+VLOOKUP(K503,Programación!$A:$F,5,FALSE)</f>
        <v>75</v>
      </c>
      <c r="X503" s="20">
        <f>+VLOOKUP(K503,Programación!$A:$F,6,FALSE)</f>
        <v>65</v>
      </c>
      <c r="Y503" s="20">
        <v>95</v>
      </c>
      <c r="Z503" s="20">
        <f>+VLOOKUP(K503,Seguimiento!$A:$C,3,FALSE)</f>
        <v>91</v>
      </c>
      <c r="AA503" s="23">
        <v>0</v>
      </c>
      <c r="AB503" s="22">
        <v>0</v>
      </c>
      <c r="AC503" s="20">
        <v>0.25</v>
      </c>
      <c r="AD503" s="20">
        <f>+VLOOKUP(K503,Seguimiento!$A:$J,5,FALSE)</f>
        <v>0.35</v>
      </c>
      <c r="AE503" s="22">
        <v>0</v>
      </c>
      <c r="AF503" s="22">
        <v>0</v>
      </c>
      <c r="AG503" s="20">
        <v>1</v>
      </c>
      <c r="AH503" s="20">
        <f>+VLOOKUP(K503,Seguimiento!$A:$J,6,FALSE)</f>
        <v>0.4</v>
      </c>
      <c r="AI503" s="23">
        <v>0</v>
      </c>
      <c r="AJ503" s="23">
        <v>0</v>
      </c>
      <c r="AK503" s="23">
        <v>0</v>
      </c>
      <c r="AL503" s="20" t="str">
        <f>+VLOOKUP(K503,Seguimiento!$A:$J,7,FALSE)</f>
        <v>En el año 2021 se ha recuperado 4 puntos críticos de residuos sólidos.</v>
      </c>
      <c r="AM503" s="20">
        <f t="shared" si="7"/>
        <v>0.35</v>
      </c>
      <c r="AN503" s="22">
        <v>1.1252124005637612E-3</v>
      </c>
      <c r="AO503" s="22">
        <v>0</v>
      </c>
      <c r="AP503" s="22">
        <v>0</v>
      </c>
      <c r="AQ503" s="41">
        <f>+VLOOKUP(K503,Seguimiento!$A:$J,9,FALSE)</f>
        <v>2.81303E-4</v>
      </c>
      <c r="AR503" s="40">
        <f>+VLOOKUP(K503,Seguimiento!$A:$J,10,FALSE)</f>
        <v>3</v>
      </c>
      <c r="AS503" s="20">
        <v>95</v>
      </c>
      <c r="AT503" s="40">
        <f>+VLOOKUP(K503,Seguimiento!$A:$J,4,FALSE)</f>
        <v>91</v>
      </c>
      <c r="AU503" s="22">
        <v>0</v>
      </c>
      <c r="AV503" s="22">
        <v>0</v>
      </c>
    </row>
    <row r="504" spans="1:48" x14ac:dyDescent="0.2">
      <c r="A504" s="20">
        <v>4</v>
      </c>
      <c r="B504" s="20" t="s">
        <v>1078</v>
      </c>
      <c r="C504" s="20">
        <v>2</v>
      </c>
      <c r="D504" s="20" t="s">
        <v>1184</v>
      </c>
      <c r="E504" s="20" t="s">
        <v>1185</v>
      </c>
      <c r="F504" s="20">
        <v>2</v>
      </c>
      <c r="G504" s="20" t="s">
        <v>1186</v>
      </c>
      <c r="H504" s="20" t="s">
        <v>1187</v>
      </c>
      <c r="I504" s="20">
        <v>5</v>
      </c>
      <c r="J504" s="20" t="s">
        <v>1961</v>
      </c>
      <c r="K504" s="20" t="s">
        <v>1209</v>
      </c>
      <c r="L504" s="20" t="s">
        <v>1210</v>
      </c>
      <c r="M504" s="20" t="s">
        <v>44</v>
      </c>
      <c r="N504" s="20">
        <v>0</v>
      </c>
      <c r="O504" s="20">
        <v>1</v>
      </c>
      <c r="P504" s="20" t="s">
        <v>1190</v>
      </c>
      <c r="Q504" s="19">
        <f>+VLOOKUP(K504,Responsables!$A:$C,3,TRUE)</f>
        <v>742</v>
      </c>
      <c r="R504" s="19" t="str">
        <f>+VLOOKUP(K504,Responsables!$A:$C,2,TRUE)</f>
        <v>Secretaría de Medio Ambiente</v>
      </c>
      <c r="S504" s="20" t="s">
        <v>46</v>
      </c>
      <c r="T504" s="20" t="s">
        <v>47</v>
      </c>
      <c r="U504" s="20">
        <f>+VLOOKUP(K504,Programación!$A:$F,3,FALSE)</f>
        <v>-1</v>
      </c>
      <c r="V504" s="20">
        <f>+VLOOKUP(K504,Programación!$A:$F,4,FALSE)</f>
        <v>-1</v>
      </c>
      <c r="W504" s="20">
        <f>+VLOOKUP(K504,Programación!$A:$F,5,FALSE)</f>
        <v>-1</v>
      </c>
      <c r="X504" s="20">
        <f>+VLOOKUP(K504,Programación!$A:$F,6,FALSE)</f>
        <v>1</v>
      </c>
      <c r="Y504" s="20">
        <v>-1</v>
      </c>
      <c r="Z504" s="20">
        <v>-1</v>
      </c>
      <c r="AA504" s="23">
        <v>0</v>
      </c>
      <c r="AB504" s="22">
        <v>0</v>
      </c>
      <c r="AC504" s="20">
        <v>-1</v>
      </c>
      <c r="AD504" s="20">
        <v>-1</v>
      </c>
      <c r="AE504" s="22">
        <v>0</v>
      </c>
      <c r="AF504" s="22">
        <v>0</v>
      </c>
      <c r="AG504" s="20">
        <v>-1</v>
      </c>
      <c r="AH504" s="20">
        <v>-1</v>
      </c>
      <c r="AI504" s="23">
        <v>0</v>
      </c>
      <c r="AJ504" s="23">
        <v>0</v>
      </c>
      <c r="AK504" s="23">
        <v>0</v>
      </c>
      <c r="AL504" s="20">
        <f>+VLOOKUP(K504,Seguimiento!$A:$J,7,FALSE)</f>
        <v>0</v>
      </c>
      <c r="AM504" s="20">
        <f t="shared" si="7"/>
        <v>-1</v>
      </c>
      <c r="AN504" s="22">
        <v>1.4694373501268905E-3</v>
      </c>
      <c r="AO504" s="22">
        <v>0</v>
      </c>
      <c r="AP504" s="22">
        <v>0</v>
      </c>
      <c r="AQ504" s="41">
        <f>+VLOOKUP(K504,Seguimiento!$A:$J,9,FALSE)</f>
        <v>0</v>
      </c>
      <c r="AR504" s="40">
        <f>+VLOOKUP(K504,Seguimiento!$A:$J,10,FALSE)</f>
        <v>0</v>
      </c>
      <c r="AS504" s="20">
        <v>-1</v>
      </c>
      <c r="AT504" s="40">
        <f>+VLOOKUP(K504,Seguimiento!$A:$J,4,FALSE)</f>
        <v>0</v>
      </c>
      <c r="AU504" s="22">
        <v>0</v>
      </c>
      <c r="AV504" s="22">
        <v>0</v>
      </c>
    </row>
    <row r="505" spans="1:48" x14ac:dyDescent="0.2">
      <c r="A505" s="20">
        <v>4</v>
      </c>
      <c r="B505" s="20" t="s">
        <v>1078</v>
      </c>
      <c r="C505" s="20">
        <v>2</v>
      </c>
      <c r="D505" s="20" t="s">
        <v>1184</v>
      </c>
      <c r="E505" s="20" t="s">
        <v>1185</v>
      </c>
      <c r="F505" s="20">
        <v>2</v>
      </c>
      <c r="G505" s="20" t="s">
        <v>1186</v>
      </c>
      <c r="H505" s="20" t="s">
        <v>1187</v>
      </c>
      <c r="I505" s="20">
        <v>6</v>
      </c>
      <c r="J505" s="20" t="s">
        <v>1961</v>
      </c>
      <c r="K505" s="20" t="s">
        <v>1205</v>
      </c>
      <c r="L505" s="20" t="s">
        <v>1206</v>
      </c>
      <c r="M505" s="20" t="s">
        <v>44</v>
      </c>
      <c r="N505" s="20">
        <v>0</v>
      </c>
      <c r="O505" s="20">
        <v>1</v>
      </c>
      <c r="P505" s="20" t="s">
        <v>1190</v>
      </c>
      <c r="Q505" s="19">
        <f>+VLOOKUP(K505,Responsables!$A:$C,3,TRUE)</f>
        <v>742</v>
      </c>
      <c r="R505" s="19" t="str">
        <f>+VLOOKUP(K505,Responsables!$A:$C,2,TRUE)</f>
        <v>Secretaría de Medio Ambiente</v>
      </c>
      <c r="S505" s="20" t="s">
        <v>46</v>
      </c>
      <c r="T505" s="20" t="s">
        <v>47</v>
      </c>
      <c r="U505" s="20">
        <f>+VLOOKUP(K505,Programación!$A:$F,3,FALSE)</f>
        <v>-1</v>
      </c>
      <c r="V505" s="20">
        <f>+VLOOKUP(K505,Programación!$A:$F,4,FALSE)</f>
        <v>-1</v>
      </c>
      <c r="W505" s="20">
        <f>+VLOOKUP(K505,Programación!$A:$F,5,FALSE)</f>
        <v>-1</v>
      </c>
      <c r="X505" s="20">
        <f>+VLOOKUP(K505,Programación!$A:$F,6,FALSE)</f>
        <v>1</v>
      </c>
      <c r="Y505" s="20">
        <v>-1</v>
      </c>
      <c r="Z505" s="20">
        <v>-1</v>
      </c>
      <c r="AA505" s="23">
        <v>0</v>
      </c>
      <c r="AB505" s="22">
        <v>0</v>
      </c>
      <c r="AC505" s="20">
        <v>-1</v>
      </c>
      <c r="AD505" s="20">
        <v>-1</v>
      </c>
      <c r="AE505" s="22">
        <v>0</v>
      </c>
      <c r="AF505" s="22">
        <v>0</v>
      </c>
      <c r="AG505" s="20">
        <v>-1</v>
      </c>
      <c r="AH505" s="20">
        <v>-1</v>
      </c>
      <c r="AI505" s="23">
        <v>0</v>
      </c>
      <c r="AJ505" s="23">
        <v>0</v>
      </c>
      <c r="AK505" s="23">
        <v>0</v>
      </c>
      <c r="AL505" s="20">
        <f>+VLOOKUP(K505,Seguimiento!$A:$J,7,FALSE)</f>
        <v>0</v>
      </c>
      <c r="AM505" s="20">
        <f t="shared" si="7"/>
        <v>-1</v>
      </c>
      <c r="AN505" s="22">
        <v>1.1282025408483609E-3</v>
      </c>
      <c r="AO505" s="22">
        <v>0</v>
      </c>
      <c r="AP505" s="22">
        <v>0</v>
      </c>
      <c r="AQ505" s="41">
        <f>+VLOOKUP(K505,Seguimiento!$A:$J,9,FALSE)</f>
        <v>0</v>
      </c>
      <c r="AR505" s="40">
        <f>+VLOOKUP(K505,Seguimiento!$A:$J,10,FALSE)</f>
        <v>0</v>
      </c>
      <c r="AS505" s="20">
        <v>-1</v>
      </c>
      <c r="AT505" s="40">
        <f>+VLOOKUP(K505,Seguimiento!$A:$J,4,FALSE)</f>
        <v>0</v>
      </c>
      <c r="AU505" s="22">
        <v>0</v>
      </c>
      <c r="AV505" s="22">
        <v>0</v>
      </c>
    </row>
    <row r="506" spans="1:48" x14ac:dyDescent="0.2">
      <c r="A506" s="20">
        <v>4</v>
      </c>
      <c r="B506" s="20" t="s">
        <v>1078</v>
      </c>
      <c r="C506" s="20">
        <v>2</v>
      </c>
      <c r="D506" s="20" t="s">
        <v>1184</v>
      </c>
      <c r="E506" s="20" t="s">
        <v>1185</v>
      </c>
      <c r="F506" s="20"/>
      <c r="G506" s="20"/>
      <c r="H506" s="20"/>
      <c r="I506" s="20">
        <v>1</v>
      </c>
      <c r="J506" s="20" t="s">
        <v>1960</v>
      </c>
      <c r="K506" s="20" t="s">
        <v>1191</v>
      </c>
      <c r="L506" s="20" t="s">
        <v>1234</v>
      </c>
      <c r="M506" s="20" t="s">
        <v>50</v>
      </c>
      <c r="N506" s="20">
        <v>92.02</v>
      </c>
      <c r="O506" s="20">
        <v>95</v>
      </c>
      <c r="P506" s="20" t="s">
        <v>1195</v>
      </c>
      <c r="Q506" s="19">
        <f>+VLOOKUP(K506,Responsables!$A:$C,3,TRUE)</f>
        <v>762</v>
      </c>
      <c r="R506" s="19" t="str">
        <f>+VLOOKUP(K506,Responsables!$A:$C,2,TRUE)</f>
        <v>Secretaría de Gestión y Control Territorial</v>
      </c>
      <c r="S506" s="20" t="s">
        <v>51</v>
      </c>
      <c r="T506" s="20" t="s">
        <v>47</v>
      </c>
      <c r="U506" s="20">
        <f>+VLOOKUP(K506,Programación!$A:$F,3,FALSE)</f>
        <v>92.05</v>
      </c>
      <c r="V506" s="20">
        <f>+VLOOKUP(K506,Programación!$A:$F,4,FALSE)</f>
        <v>90</v>
      </c>
      <c r="W506" s="20">
        <f>+VLOOKUP(K506,Programación!$A:$F,5,FALSE)</f>
        <v>92</v>
      </c>
      <c r="X506" s="20">
        <f>+VLOOKUP(K506,Programación!$A:$F,6,FALSE)</f>
        <v>95</v>
      </c>
      <c r="Y506" s="20">
        <v>85.92</v>
      </c>
      <c r="Z506" s="20">
        <v>-2</v>
      </c>
      <c r="AA506" s="23">
        <v>0</v>
      </c>
      <c r="AB506" s="22">
        <v>0</v>
      </c>
      <c r="AC506" s="20">
        <v>0.90442105263157901</v>
      </c>
      <c r="AD506" s="20">
        <f>+VLOOKUP(K506,Seguimiento!$A:$J,5,FALSE)</f>
        <v>0.90442105299999997</v>
      </c>
      <c r="AE506" s="24">
        <v>0</v>
      </c>
      <c r="AF506" s="22">
        <v>0</v>
      </c>
      <c r="AG506" s="20">
        <v>0.93340575774035905</v>
      </c>
      <c r="AH506" s="20">
        <v>-2</v>
      </c>
      <c r="AI506" s="23">
        <v>0</v>
      </c>
      <c r="AJ506" s="23">
        <v>0</v>
      </c>
      <c r="AK506" s="23">
        <v>0</v>
      </c>
      <c r="AL506" s="20" t="str">
        <f>+VLOOKUP(K506,Seguimiento!$A:$J,7,FALSE)</f>
        <v>Se cargará nuevamente la información al SUI, a fin de contar con datos confiables de cobertura.</v>
      </c>
      <c r="AM506" s="20">
        <f t="shared" si="7"/>
        <v>0.90442105299999997</v>
      </c>
      <c r="AN506" s="22">
        <v>0</v>
      </c>
      <c r="AO506" s="22">
        <v>0</v>
      </c>
      <c r="AP506" s="22">
        <v>0</v>
      </c>
      <c r="AQ506" s="41">
        <f>+VLOOKUP(K506,Seguimiento!$A:$J,9,FALSE)</f>
        <v>0</v>
      </c>
      <c r="AR506" s="40">
        <f>+VLOOKUP(K506,Seguimiento!$A:$J,10,FALSE)</f>
        <v>3</v>
      </c>
      <c r="AS506" s="20">
        <v>85.92</v>
      </c>
      <c r="AT506" s="40">
        <f>+VLOOKUP(K506,Seguimiento!$A:$J,4,FALSE)</f>
        <v>85.92</v>
      </c>
      <c r="AU506" s="22">
        <v>0</v>
      </c>
      <c r="AV506" s="22">
        <v>0</v>
      </c>
    </row>
    <row r="507" spans="1:48" x14ac:dyDescent="0.2">
      <c r="A507" s="20">
        <v>4</v>
      </c>
      <c r="B507" s="20" t="s">
        <v>1078</v>
      </c>
      <c r="C507" s="20">
        <v>2</v>
      </c>
      <c r="D507" s="20" t="s">
        <v>1184</v>
      </c>
      <c r="E507" s="20" t="s">
        <v>1185</v>
      </c>
      <c r="F507" s="20"/>
      <c r="G507" s="20"/>
      <c r="H507" s="20"/>
      <c r="I507" s="20">
        <v>2</v>
      </c>
      <c r="J507" s="20" t="s">
        <v>1960</v>
      </c>
      <c r="K507" s="20" t="s">
        <v>1186</v>
      </c>
      <c r="L507" s="20" t="s">
        <v>1217</v>
      </c>
      <c r="M507" s="20" t="s">
        <v>50</v>
      </c>
      <c r="N507" s="20">
        <v>84.6</v>
      </c>
      <c r="O507" s="20">
        <v>90</v>
      </c>
      <c r="P507" s="20" t="s">
        <v>1195</v>
      </c>
      <c r="Q507" s="19">
        <f>+VLOOKUP(K507,Responsables!$A:$C,3,TRUE)</f>
        <v>762</v>
      </c>
      <c r="R507" s="19" t="str">
        <f>+VLOOKUP(K507,Responsables!$A:$C,2,TRUE)</f>
        <v>Secretaría de Gestión y Control Territorial</v>
      </c>
      <c r="S507" s="20" t="s">
        <v>51</v>
      </c>
      <c r="T507" s="20" t="s">
        <v>47</v>
      </c>
      <c r="U507" s="20">
        <f>+VLOOKUP(K507,Programación!$A:$F,3,FALSE)</f>
        <v>84.8</v>
      </c>
      <c r="V507" s="20">
        <f>+VLOOKUP(K507,Programación!$A:$F,4,FALSE)</f>
        <v>83</v>
      </c>
      <c r="W507" s="20">
        <f>+VLOOKUP(K507,Programación!$A:$F,5,FALSE)</f>
        <v>85</v>
      </c>
      <c r="X507" s="20">
        <f>+VLOOKUP(K507,Programación!$A:$F,6,FALSE)</f>
        <v>90</v>
      </c>
      <c r="Y507" s="20">
        <v>78.89</v>
      </c>
      <c r="Z507" s="20">
        <v>-2</v>
      </c>
      <c r="AA507" s="23">
        <v>0</v>
      </c>
      <c r="AB507" s="22">
        <v>0</v>
      </c>
      <c r="AC507" s="20">
        <v>0.87655555555555598</v>
      </c>
      <c r="AD507" s="20">
        <f>+VLOOKUP(K507,Seguimiento!$A:$J,5,FALSE)</f>
        <v>0.87655555600000001</v>
      </c>
      <c r="AE507" s="24">
        <v>0</v>
      </c>
      <c r="AF507" s="22">
        <v>0</v>
      </c>
      <c r="AG507" s="20">
        <v>0.93030660377358498</v>
      </c>
      <c r="AH507" s="20">
        <v>-2</v>
      </c>
      <c r="AI507" s="23">
        <v>0</v>
      </c>
      <c r="AJ507" s="23">
        <v>0</v>
      </c>
      <c r="AK507" s="23">
        <v>0</v>
      </c>
      <c r="AL507" s="20" t="str">
        <f>+VLOOKUP(K507,Seguimiento!$A:$J,7,FALSE)</f>
        <v>Se cargará nuevamente la información al SUI, a fin de contar con datos confiables de cobertura.</v>
      </c>
      <c r="AM507" s="20">
        <f t="shared" si="7"/>
        <v>0.87655555600000001</v>
      </c>
      <c r="AN507" s="22">
        <v>0</v>
      </c>
      <c r="AO507" s="22">
        <v>0</v>
      </c>
      <c r="AP507" s="22">
        <v>0</v>
      </c>
      <c r="AQ507" s="41">
        <f>+VLOOKUP(K507,Seguimiento!$A:$J,9,FALSE)</f>
        <v>0</v>
      </c>
      <c r="AR507" s="40">
        <f>+VLOOKUP(K507,Seguimiento!$A:$J,10,FALSE)</f>
        <v>3</v>
      </c>
      <c r="AS507" s="20">
        <v>78.89</v>
      </c>
      <c r="AT507" s="40">
        <f>+VLOOKUP(K507,Seguimiento!$A:$J,4,FALSE)</f>
        <v>78.89</v>
      </c>
      <c r="AU507" s="22">
        <v>0</v>
      </c>
      <c r="AV507" s="22">
        <v>0</v>
      </c>
    </row>
    <row r="508" spans="1:48" x14ac:dyDescent="0.2">
      <c r="A508" s="20">
        <v>4</v>
      </c>
      <c r="B508" s="20" t="s">
        <v>1078</v>
      </c>
      <c r="C508" s="20">
        <v>2</v>
      </c>
      <c r="D508" s="20" t="s">
        <v>1184</v>
      </c>
      <c r="E508" s="20" t="s">
        <v>1185</v>
      </c>
      <c r="F508" s="20"/>
      <c r="G508" s="20"/>
      <c r="H508" s="20"/>
      <c r="I508" s="20">
        <v>6</v>
      </c>
      <c r="J508" s="20" t="s">
        <v>1960</v>
      </c>
      <c r="K508" s="20" t="s">
        <v>1226</v>
      </c>
      <c r="L508" s="20" t="s">
        <v>1227</v>
      </c>
      <c r="M508" s="20" t="s">
        <v>44</v>
      </c>
      <c r="N508" s="20">
        <v>14890</v>
      </c>
      <c r="O508" s="20">
        <v>14200</v>
      </c>
      <c r="P508" s="20" t="s">
        <v>1195</v>
      </c>
      <c r="Q508" s="19">
        <f>+VLOOKUP(K508,Responsables!$A:$C,3,TRUE)</f>
        <v>762</v>
      </c>
      <c r="R508" s="19" t="str">
        <f>+VLOOKUP(K508,Responsables!$A:$C,2,TRUE)</f>
        <v>Secretaría de Gestión y Control Territorial</v>
      </c>
      <c r="S508" s="20" t="s">
        <v>46</v>
      </c>
      <c r="T508" s="20" t="s">
        <v>47</v>
      </c>
      <c r="U508" s="20">
        <f>+VLOOKUP(K508,Programación!$A:$F,3,FALSE)</f>
        <v>1800</v>
      </c>
      <c r="V508" s="20">
        <f>+VLOOKUP(K508,Programación!$A:$F,4,FALSE)</f>
        <v>3700</v>
      </c>
      <c r="W508" s="20">
        <f>+VLOOKUP(K508,Programación!$A:$F,5,FALSE)</f>
        <v>4800</v>
      </c>
      <c r="X508" s="20">
        <f>+VLOOKUP(K508,Programación!$A:$F,6,FALSE)</f>
        <v>3900</v>
      </c>
      <c r="Y508" s="20">
        <v>3229</v>
      </c>
      <c r="Z508" s="20">
        <f>+VLOOKUP(K508,Seguimiento!$A:$C,3,FALSE)</f>
        <v>481</v>
      </c>
      <c r="AA508" s="23">
        <v>0</v>
      </c>
      <c r="AB508" s="22">
        <v>0</v>
      </c>
      <c r="AC508" s="20">
        <v>0.22739436619718301</v>
      </c>
      <c r="AD508" s="20">
        <f>+VLOOKUP(K508,Seguimiento!$A:$J,5,FALSE)</f>
        <v>0.26126760599999999</v>
      </c>
      <c r="AE508" s="24">
        <v>0</v>
      </c>
      <c r="AF508" s="22">
        <v>0</v>
      </c>
      <c r="AG508" s="20">
        <v>1.79388888888889</v>
      </c>
      <c r="AH508" s="20">
        <f>+VLOOKUP(K508,Seguimiento!$A:$J,6,FALSE)</f>
        <v>0.13</v>
      </c>
      <c r="AI508" s="23">
        <v>0</v>
      </c>
      <c r="AJ508" s="23">
        <v>0</v>
      </c>
      <c r="AK508" s="23">
        <v>0</v>
      </c>
      <c r="AL508" s="20" t="str">
        <f>+VLOOKUP(K508,Seguimiento!$A:$J,7,FALSE)</f>
        <v>EPM reporta la informacion mes vencido, aun no se tiene reporte del mes de junio, por lo tanto se presentan las cifras consolidadas a mayo 31</v>
      </c>
      <c r="AM508" s="20">
        <f t="shared" si="7"/>
        <v>0.26126760599999999</v>
      </c>
      <c r="AN508" s="22">
        <v>0</v>
      </c>
      <c r="AO508" s="22">
        <v>0</v>
      </c>
      <c r="AP508" s="22">
        <v>0</v>
      </c>
      <c r="AQ508" s="41">
        <f>+VLOOKUP(K508,Seguimiento!$A:$J,9,FALSE)</f>
        <v>0</v>
      </c>
      <c r="AR508" s="40">
        <f>+VLOOKUP(K508,Seguimiento!$A:$J,10,FALSE)</f>
        <v>2</v>
      </c>
      <c r="AS508" s="20">
        <v>3229</v>
      </c>
      <c r="AT508" s="40">
        <f>+VLOOKUP(K508,Seguimiento!$A:$J,4,FALSE)</f>
        <v>3710</v>
      </c>
      <c r="AU508" s="22">
        <v>0</v>
      </c>
      <c r="AV508" s="22">
        <v>0</v>
      </c>
    </row>
    <row r="509" spans="1:48" x14ac:dyDescent="0.2">
      <c r="A509" s="20">
        <v>4</v>
      </c>
      <c r="B509" s="20" t="s">
        <v>1078</v>
      </c>
      <c r="C509" s="20">
        <v>2</v>
      </c>
      <c r="D509" s="20" t="s">
        <v>1184</v>
      </c>
      <c r="E509" s="20" t="s">
        <v>1185</v>
      </c>
      <c r="F509" s="20">
        <v>1</v>
      </c>
      <c r="G509" s="20" t="s">
        <v>1191</v>
      </c>
      <c r="H509" s="20" t="s">
        <v>1192</v>
      </c>
      <c r="I509" s="20">
        <v>2</v>
      </c>
      <c r="J509" s="20" t="s">
        <v>1961</v>
      </c>
      <c r="K509" s="20" t="s">
        <v>1230</v>
      </c>
      <c r="L509" s="20" t="s">
        <v>1231</v>
      </c>
      <c r="M509" s="20" t="s">
        <v>44</v>
      </c>
      <c r="N509" s="20">
        <v>1858</v>
      </c>
      <c r="O509" s="20">
        <v>2500</v>
      </c>
      <c r="P509" s="20" t="s">
        <v>1195</v>
      </c>
      <c r="Q509" s="19">
        <f>+VLOOKUP(K509,Responsables!$A:$C,3,TRUE)</f>
        <v>762</v>
      </c>
      <c r="R509" s="19" t="str">
        <f>+VLOOKUP(K509,Responsables!$A:$C,2,TRUE)</f>
        <v>Secretaría de Gestión y Control Territorial</v>
      </c>
      <c r="S509" s="20" t="s">
        <v>46</v>
      </c>
      <c r="T509" s="20" t="s">
        <v>47</v>
      </c>
      <c r="U509" s="20">
        <f>+VLOOKUP(K509,Programación!$A:$F,3,FALSE)</f>
        <v>600</v>
      </c>
      <c r="V509" s="20">
        <f>+VLOOKUP(K509,Programación!$A:$F,4,FALSE)</f>
        <v>80</v>
      </c>
      <c r="W509" s="20">
        <f>+VLOOKUP(K509,Programación!$A:$F,5,FALSE)</f>
        <v>720</v>
      </c>
      <c r="X509" s="20">
        <f>+VLOOKUP(K509,Programación!$A:$F,6,FALSE)</f>
        <v>1076</v>
      </c>
      <c r="Y509" s="20">
        <v>624</v>
      </c>
      <c r="Z509" s="20">
        <f>+VLOOKUP(K509,Seguimiento!$A:$C,3,FALSE)</f>
        <v>200</v>
      </c>
      <c r="AA509" s="23">
        <v>0</v>
      </c>
      <c r="AB509" s="22">
        <v>0</v>
      </c>
      <c r="AC509" s="20">
        <v>0.24959999999999999</v>
      </c>
      <c r="AD509" s="20">
        <f>+VLOOKUP(K509,Seguimiento!$A:$J,5,FALSE)</f>
        <v>0.3296</v>
      </c>
      <c r="AE509" s="22">
        <v>0</v>
      </c>
      <c r="AF509" s="22">
        <v>0</v>
      </c>
      <c r="AG509" s="20">
        <v>1.04</v>
      </c>
      <c r="AH509" s="20">
        <f>+VLOOKUP(K509,Seguimiento!$A:$J,6,FALSE)</f>
        <v>2.5</v>
      </c>
      <c r="AI509" s="23">
        <v>0</v>
      </c>
      <c r="AJ509" s="23">
        <v>0</v>
      </c>
      <c r="AK509" s="23">
        <v>0</v>
      </c>
      <c r="AL509" s="20" t="str">
        <f>+VLOOKUP(K509,Seguimiento!$A:$J,7,FALSE)</f>
        <v>Se conectan nuevos suscriptores a los servicios, producto de las obras terminadas en las vigencias anteriores.</v>
      </c>
      <c r="AM509" s="20">
        <f t="shared" si="7"/>
        <v>0.3296</v>
      </c>
      <c r="AN509" s="22">
        <v>8.1873909803305376E-4</v>
      </c>
      <c r="AO509" s="22">
        <v>0</v>
      </c>
      <c r="AP509" s="22">
        <v>0</v>
      </c>
      <c r="AQ509" s="41">
        <f>+VLOOKUP(K509,Seguimiento!$A:$J,9,FALSE)</f>
        <v>2.30557E-4</v>
      </c>
      <c r="AR509" s="40">
        <f>+VLOOKUP(K509,Seguimiento!$A:$J,10,FALSE)</f>
        <v>2</v>
      </c>
      <c r="AS509" s="20">
        <v>624</v>
      </c>
      <c r="AT509" s="40">
        <f>+VLOOKUP(K509,Seguimiento!$A:$J,4,FALSE)</f>
        <v>824</v>
      </c>
      <c r="AU509" s="22">
        <v>0</v>
      </c>
      <c r="AV509" s="22">
        <v>0</v>
      </c>
    </row>
    <row r="510" spans="1:48" x14ac:dyDescent="0.2">
      <c r="A510" s="20">
        <v>4</v>
      </c>
      <c r="B510" s="20" t="s">
        <v>1078</v>
      </c>
      <c r="C510" s="20">
        <v>2</v>
      </c>
      <c r="D510" s="20" t="s">
        <v>1184</v>
      </c>
      <c r="E510" s="20" t="s">
        <v>1185</v>
      </c>
      <c r="F510" s="20">
        <v>1</v>
      </c>
      <c r="G510" s="20" t="s">
        <v>1191</v>
      </c>
      <c r="H510" s="20" t="s">
        <v>1192</v>
      </c>
      <c r="I510" s="20">
        <v>5</v>
      </c>
      <c r="J510" s="20" t="s">
        <v>1961</v>
      </c>
      <c r="K510" s="20" t="s">
        <v>1218</v>
      </c>
      <c r="L510" s="20" t="s">
        <v>1219</v>
      </c>
      <c r="M510" s="20" t="s">
        <v>44</v>
      </c>
      <c r="N510" s="20">
        <v>7500</v>
      </c>
      <c r="O510" s="20">
        <v>140000</v>
      </c>
      <c r="P510" s="20" t="s">
        <v>1195</v>
      </c>
      <c r="Q510" s="19">
        <f>+VLOOKUP(K510,Responsables!$A:$C,3,TRUE)</f>
        <v>762</v>
      </c>
      <c r="R510" s="19" t="str">
        <f>+VLOOKUP(K510,Responsables!$A:$C,2,TRUE)</f>
        <v>Secretaría de Gestión y Control Territorial</v>
      </c>
      <c r="S510" s="20" t="s">
        <v>51</v>
      </c>
      <c r="T510" s="20" t="s">
        <v>47</v>
      </c>
      <c r="U510" s="20">
        <f>+VLOOKUP(K510,Programación!$A:$F,3,FALSE)</f>
        <v>8000</v>
      </c>
      <c r="V510" s="20">
        <f>+VLOOKUP(K510,Programación!$A:$F,4,FALSE)</f>
        <v>32692</v>
      </c>
      <c r="W510" s="20">
        <f>+VLOOKUP(K510,Programación!$A:$F,5,FALSE)</f>
        <v>108000</v>
      </c>
      <c r="X510" s="20">
        <f>+VLOOKUP(K510,Programación!$A:$F,6,FALSE)</f>
        <v>140000</v>
      </c>
      <c r="Y510" s="20">
        <v>2498</v>
      </c>
      <c r="Z510" s="20">
        <f>+VLOOKUP(K510,Seguimiento!$A:$C,3,FALSE)</f>
        <v>10769</v>
      </c>
      <c r="AA510" s="23">
        <v>0</v>
      </c>
      <c r="AB510" s="22">
        <v>0</v>
      </c>
      <c r="AC510" s="20">
        <v>1.7842857142857101E-2</v>
      </c>
      <c r="AD510" s="20">
        <f>+VLOOKUP(K510,Seguimiento!$A:$J,5,FALSE)</f>
        <v>7.6921428999999999E-2</v>
      </c>
      <c r="AE510" s="22">
        <v>0</v>
      </c>
      <c r="AF510" s="22">
        <v>0</v>
      </c>
      <c r="AG510" s="20">
        <v>0.31225000000000003</v>
      </c>
      <c r="AH510" s="20">
        <f>+VLOOKUP(K510,Seguimiento!$A:$J,6,FALSE)</f>
        <v>0.32940780600000003</v>
      </c>
      <c r="AI510" s="23">
        <v>0</v>
      </c>
      <c r="AJ510" s="23">
        <v>0</v>
      </c>
      <c r="AK510" s="23">
        <v>0</v>
      </c>
      <c r="AL510" s="20" t="str">
        <f>+VLOOKUP(K510,Seguimiento!$A:$J,7,FALSE)</f>
        <v>De acuerdo con la reunión de aclaración a la formalización de cifras del lunes 28 de Junio, el reporte realizado hasta el momento refleja los siguientes errores, el logro alcanzado en enero/21 que recopila Dic/20 es de 191 luminarias de LED, en abril que recopila la ejecución de Ene- Feb-Mz/21 es de 188 y en Junio que recopila abr-may/21 fueron 193, en total una acumulado para 2021 de 572. Por esta razón y dado que a la fecha del reporte no se tiene lo ejecutado en Junio y  esperando que se ejecute una cantidad alta en noviembre, se reporta el mes de Junio en cero, a la espera de poder compensar los reportes.</v>
      </c>
      <c r="AM510" s="20">
        <f t="shared" si="7"/>
        <v>7.6921428999999999E-2</v>
      </c>
      <c r="AN510" s="22">
        <v>5.6849830006043206E-3</v>
      </c>
      <c r="AO510" s="22">
        <v>0</v>
      </c>
      <c r="AP510" s="22">
        <v>0</v>
      </c>
      <c r="AQ510" s="41">
        <f>+VLOOKUP(K510,Seguimiento!$A:$J,9,FALSE)</f>
        <v>1.13943E-4</v>
      </c>
      <c r="AR510" s="40">
        <f>+VLOOKUP(K510,Seguimiento!$A:$J,10,FALSE)</f>
        <v>1</v>
      </c>
      <c r="AS510" s="20">
        <v>2498</v>
      </c>
      <c r="AT510" s="40">
        <f>+VLOOKUP(K510,Seguimiento!$A:$J,4,FALSE)</f>
        <v>10769</v>
      </c>
      <c r="AU510" s="22">
        <v>0</v>
      </c>
      <c r="AV510" s="22">
        <v>0</v>
      </c>
    </row>
    <row r="511" spans="1:48" x14ac:dyDescent="0.2">
      <c r="A511" s="20">
        <v>4</v>
      </c>
      <c r="B511" s="20" t="s">
        <v>1078</v>
      </c>
      <c r="C511" s="20">
        <v>2</v>
      </c>
      <c r="D511" s="20" t="s">
        <v>1184</v>
      </c>
      <c r="E511" s="20" t="s">
        <v>1185</v>
      </c>
      <c r="F511" s="20">
        <v>2</v>
      </c>
      <c r="G511" s="20" t="s">
        <v>1186</v>
      </c>
      <c r="H511" s="20" t="s">
        <v>1187</v>
      </c>
      <c r="I511" s="20">
        <v>3</v>
      </c>
      <c r="J511" s="20" t="s">
        <v>1961</v>
      </c>
      <c r="K511" s="20" t="s">
        <v>1207</v>
      </c>
      <c r="L511" s="20" t="s">
        <v>1208</v>
      </c>
      <c r="M511" s="20" t="s">
        <v>44</v>
      </c>
      <c r="N511" s="20">
        <v>850</v>
      </c>
      <c r="O511" s="20">
        <v>3080</v>
      </c>
      <c r="P511" s="20" t="s">
        <v>1190</v>
      </c>
      <c r="Q511" s="19">
        <f>+VLOOKUP(K511,Responsables!$A:$C,3,TRUE)</f>
        <v>742</v>
      </c>
      <c r="R511" s="19" t="str">
        <f>+VLOOKUP(K511,Responsables!$A:$C,2,TRUE)</f>
        <v>Secretaría de Medio Ambiente</v>
      </c>
      <c r="S511" s="20" t="s">
        <v>46</v>
      </c>
      <c r="T511" s="20" t="s">
        <v>47</v>
      </c>
      <c r="U511" s="20">
        <f>+VLOOKUP(K511,Programación!$A:$F,3,FALSE)</f>
        <v>500</v>
      </c>
      <c r="V511" s="20">
        <f>+VLOOKUP(K511,Programación!$A:$F,4,FALSE)</f>
        <v>852</v>
      </c>
      <c r="W511" s="20">
        <f>+VLOOKUP(K511,Programación!$A:$F,5,FALSE)</f>
        <v>852</v>
      </c>
      <c r="X511" s="20">
        <f>+VLOOKUP(K511,Programación!$A:$F,6,FALSE)</f>
        <v>852</v>
      </c>
      <c r="Y511" s="20">
        <v>524</v>
      </c>
      <c r="Z511" s="20">
        <f>+VLOOKUP(K511,Seguimiento!$A:$C,3,FALSE)</f>
        <v>1757</v>
      </c>
      <c r="AA511" s="23">
        <v>0</v>
      </c>
      <c r="AB511" s="22">
        <v>0</v>
      </c>
      <c r="AC511" s="20">
        <v>0.17012987012986999</v>
      </c>
      <c r="AD511" s="20">
        <f>+VLOOKUP(K511,Seguimiento!$A:$J,5,FALSE)</f>
        <v>0.74058441600000002</v>
      </c>
      <c r="AE511" s="22">
        <v>0</v>
      </c>
      <c r="AF511" s="22">
        <v>0</v>
      </c>
      <c r="AG511" s="20">
        <v>1.048</v>
      </c>
      <c r="AH511" s="20">
        <f>+VLOOKUP(K511,Seguimiento!$A:$J,6,FALSE)</f>
        <v>2.0622065730000001</v>
      </c>
      <c r="AI511" s="23">
        <v>0</v>
      </c>
      <c r="AJ511" s="23">
        <v>0</v>
      </c>
      <c r="AK511" s="23">
        <v>0</v>
      </c>
      <c r="AL511" s="20" t="str">
        <f>+VLOOKUP(K511,Seguimiento!$A:$J,7,FALSE)</f>
        <v>Se ha superado la meta ya que se han ejecutado procesos contractuales y de gestión interna que no se tenían previstos durante el año 2020 tales como: Trabajo con ONG Mercy Corps, articulación para la entrega de renta básica a recicladores de oficio con la SEcretaría de Inclusión Social, Familia y Derechos Humanos, feria de servicios para la atención de recicladores en el marco del Plan de Acciones Afirmativas. Adicionalmente se dio continuidad al proceso de certificación en competencias laborales de recicladores de oficio con el SENA.</v>
      </c>
      <c r="AM511" s="20">
        <f t="shared" si="7"/>
        <v>0.74058441600000002</v>
      </c>
      <c r="AN511" s="22">
        <v>1.1267074707060609E-3</v>
      </c>
      <c r="AO511" s="22">
        <v>0</v>
      </c>
      <c r="AP511" s="22">
        <v>0</v>
      </c>
      <c r="AQ511" s="41">
        <f>+VLOOKUP(K511,Seguimiento!$A:$J,9,FALSE)</f>
        <v>4.6604699999999998E-4</v>
      </c>
      <c r="AR511" s="40">
        <f>+VLOOKUP(K511,Seguimiento!$A:$J,10,FALSE)</f>
        <v>3</v>
      </c>
      <c r="AS511" s="20">
        <v>524</v>
      </c>
      <c r="AT511" s="40">
        <f>+VLOOKUP(K511,Seguimiento!$A:$J,4,FALSE)</f>
        <v>2281</v>
      </c>
      <c r="AU511" s="22">
        <v>0</v>
      </c>
      <c r="AV511" s="22">
        <v>0</v>
      </c>
    </row>
    <row r="512" spans="1:48" x14ac:dyDescent="0.2">
      <c r="A512" s="20">
        <v>4</v>
      </c>
      <c r="B512" s="20" t="s">
        <v>1078</v>
      </c>
      <c r="C512" s="20">
        <v>2</v>
      </c>
      <c r="D512" s="20" t="s">
        <v>1184</v>
      </c>
      <c r="E512" s="20" t="s">
        <v>1185</v>
      </c>
      <c r="F512" s="20">
        <v>1</v>
      </c>
      <c r="G512" s="20" t="s">
        <v>1191</v>
      </c>
      <c r="H512" s="20" t="s">
        <v>1192</v>
      </c>
      <c r="I512" s="20">
        <v>7</v>
      </c>
      <c r="J512" s="20" t="s">
        <v>1961</v>
      </c>
      <c r="K512" s="20" t="s">
        <v>1213</v>
      </c>
      <c r="L512" s="20" t="s">
        <v>1214</v>
      </c>
      <c r="M512" s="20" t="s">
        <v>44</v>
      </c>
      <c r="N512" s="20">
        <v>537720</v>
      </c>
      <c r="O512" s="20">
        <v>590066</v>
      </c>
      <c r="P512" s="20" t="s">
        <v>1195</v>
      </c>
      <c r="Q512" s="19">
        <f>+VLOOKUP(K512,Responsables!$A:$C,3,TRUE)</f>
        <v>762</v>
      </c>
      <c r="R512" s="19" t="str">
        <f>+VLOOKUP(K512,Responsables!$A:$C,2,TRUE)</f>
        <v>Secretaría de Gestión y Control Territorial</v>
      </c>
      <c r="S512" s="20" t="s">
        <v>51</v>
      </c>
      <c r="T512" s="20" t="s">
        <v>47</v>
      </c>
      <c r="U512" s="20">
        <f>+VLOOKUP(K512,Programación!$A:$F,3,FALSE)</f>
        <v>544886</v>
      </c>
      <c r="V512" s="20">
        <f>+VLOOKUP(K512,Programación!$A:$F,4,FALSE)</f>
        <v>590066</v>
      </c>
      <c r="W512" s="20">
        <f>+VLOOKUP(K512,Programación!$A:$F,5,FALSE)</f>
        <v>590066</v>
      </c>
      <c r="X512" s="20">
        <f>+VLOOKUP(K512,Programación!$A:$F,6,FALSE)</f>
        <v>590066</v>
      </c>
      <c r="Y512" s="20">
        <v>548184</v>
      </c>
      <c r="Z512" s="20">
        <f>+VLOOKUP(K512,Seguimiento!$A:$C,3,FALSE)</f>
        <v>555610</v>
      </c>
      <c r="AA512" s="23">
        <v>0</v>
      </c>
      <c r="AB512" s="22">
        <v>0</v>
      </c>
      <c r="AC512" s="20">
        <v>0.92902149928990996</v>
      </c>
      <c r="AD512" s="20">
        <f>+VLOOKUP(K512,Seguimiento!$A:$J,5,FALSE)</f>
        <v>0.941606532</v>
      </c>
      <c r="AE512" s="22">
        <v>0</v>
      </c>
      <c r="AF512" s="22">
        <v>0</v>
      </c>
      <c r="AG512" s="20">
        <v>1.0060526422040601</v>
      </c>
      <c r="AH512" s="20">
        <f>+VLOOKUP(K512,Seguimiento!$A:$J,6,FALSE)</f>
        <v>0.941606532</v>
      </c>
      <c r="AI512" s="23">
        <v>0</v>
      </c>
      <c r="AJ512" s="23">
        <v>0</v>
      </c>
      <c r="AK512" s="23">
        <v>0</v>
      </c>
      <c r="AL512" s="20" t="str">
        <f>+VLOOKUP(K512,Seguimiento!$A:$J,7,FALSE)</f>
        <v>Fuente: Fondo de Solidaridad y Redistribución de Ingresos.</v>
      </c>
      <c r="AM512" s="20">
        <f t="shared" si="7"/>
        <v>0.941606532</v>
      </c>
      <c r="AN512" s="22">
        <v>3.6976662913147085E-3</v>
      </c>
      <c r="AO512" s="22">
        <v>0</v>
      </c>
      <c r="AP512" s="22">
        <v>0</v>
      </c>
      <c r="AQ512" s="41">
        <f>+VLOOKUP(K512,Seguimiento!$A:$J,9,FALSE)</f>
        <v>3.4607790000000002E-3</v>
      </c>
      <c r="AR512" s="40">
        <f>+VLOOKUP(K512,Seguimiento!$A:$J,10,FALSE)</f>
        <v>3</v>
      </c>
      <c r="AS512" s="20">
        <v>548184</v>
      </c>
      <c r="AT512" s="40">
        <f>+VLOOKUP(K512,Seguimiento!$A:$J,4,FALSE)</f>
        <v>555610</v>
      </c>
      <c r="AU512" s="22">
        <v>0</v>
      </c>
      <c r="AV512" s="22">
        <v>0</v>
      </c>
    </row>
    <row r="513" spans="1:48" x14ac:dyDescent="0.2">
      <c r="A513" s="20">
        <v>4</v>
      </c>
      <c r="B513" s="20" t="s">
        <v>1078</v>
      </c>
      <c r="C513" s="20">
        <v>2</v>
      </c>
      <c r="D513" s="20" t="s">
        <v>1184</v>
      </c>
      <c r="E513" s="20" t="s">
        <v>1185</v>
      </c>
      <c r="F513" s="20">
        <v>1</v>
      </c>
      <c r="G513" s="20" t="s">
        <v>1191</v>
      </c>
      <c r="H513" s="20" t="s">
        <v>1192</v>
      </c>
      <c r="I513" s="20">
        <v>8</v>
      </c>
      <c r="J513" s="20" t="s">
        <v>1961</v>
      </c>
      <c r="K513" s="20" t="s">
        <v>1193</v>
      </c>
      <c r="L513" s="20" t="s">
        <v>1194</v>
      </c>
      <c r="M513" s="20" t="s">
        <v>44</v>
      </c>
      <c r="N513" s="20">
        <v>604756</v>
      </c>
      <c r="O513" s="20">
        <v>657151</v>
      </c>
      <c r="P513" s="20" t="s">
        <v>1195</v>
      </c>
      <c r="Q513" s="19">
        <f>+VLOOKUP(K513,Responsables!$A:$C,3,TRUE)</f>
        <v>762</v>
      </c>
      <c r="R513" s="19" t="str">
        <f>+VLOOKUP(K513,Responsables!$A:$C,2,TRUE)</f>
        <v>Secretaría de Gestión y Control Territorial</v>
      </c>
      <c r="S513" s="20" t="s">
        <v>51</v>
      </c>
      <c r="T513" s="20" t="s">
        <v>47</v>
      </c>
      <c r="U513" s="20">
        <f>+VLOOKUP(K513,Programación!$A:$F,3,FALSE)</f>
        <v>614154</v>
      </c>
      <c r="V513" s="20">
        <f>+VLOOKUP(K513,Programación!$A:$F,4,FALSE)</f>
        <v>657151</v>
      </c>
      <c r="W513" s="20">
        <f>+VLOOKUP(K513,Programación!$A:$F,5,FALSE)</f>
        <v>657151</v>
      </c>
      <c r="X513" s="20">
        <f>+VLOOKUP(K513,Programación!$A:$F,6,FALSE)</f>
        <v>657151</v>
      </c>
      <c r="Y513" s="20">
        <v>619580</v>
      </c>
      <c r="Z513" s="20">
        <f>+VLOOKUP(K513,Seguimiento!$A:$C,3,FALSE)</f>
        <v>631769</v>
      </c>
      <c r="AA513" s="23">
        <v>0</v>
      </c>
      <c r="AB513" s="22">
        <v>0</v>
      </c>
      <c r="AC513" s="20">
        <v>0.94282744757293202</v>
      </c>
      <c r="AD513" s="20">
        <f>+VLOOKUP(K513,Seguimiento!$A:$J,5,FALSE)</f>
        <v>0.96137569599999995</v>
      </c>
      <c r="AE513" s="22">
        <v>0</v>
      </c>
      <c r="AF513" s="22">
        <v>0</v>
      </c>
      <c r="AG513" s="20">
        <v>1.0088349176265199</v>
      </c>
      <c r="AH513" s="20">
        <f>+VLOOKUP(K513,Seguimiento!$A:$J,6,FALSE)</f>
        <v>0.96137569599999995</v>
      </c>
      <c r="AI513" s="23">
        <v>0</v>
      </c>
      <c r="AJ513" s="23">
        <v>0</v>
      </c>
      <c r="AK513" s="23">
        <v>0</v>
      </c>
      <c r="AL513" s="20" t="str">
        <f>+VLOOKUP(K513,Seguimiento!$A:$J,7,FALSE)</f>
        <v>Fuente: Fondo de Solidaridad y Redistribución de Ingresos.</v>
      </c>
      <c r="AM513" s="20">
        <f t="shared" si="7"/>
        <v>0.96137569599999995</v>
      </c>
      <c r="AN513" s="22">
        <v>3.6976662913147085E-3</v>
      </c>
      <c r="AO513" s="22">
        <v>0</v>
      </c>
      <c r="AP513" s="22">
        <v>0</v>
      </c>
      <c r="AQ513" s="41">
        <f>+VLOOKUP(K513,Seguimiento!$A:$J,9,FALSE)</f>
        <v>3.5098550000000001E-3</v>
      </c>
      <c r="AR513" s="40">
        <f>+VLOOKUP(K513,Seguimiento!$A:$J,10,FALSE)</f>
        <v>3</v>
      </c>
      <c r="AS513" s="20">
        <v>619580</v>
      </c>
      <c r="AT513" s="40">
        <f>+VLOOKUP(K513,Seguimiento!$A:$J,4,FALSE)</f>
        <v>631769</v>
      </c>
      <c r="AU513" s="22">
        <v>0</v>
      </c>
      <c r="AV513" s="22">
        <v>0</v>
      </c>
    </row>
    <row r="514" spans="1:48" x14ac:dyDescent="0.2">
      <c r="A514" s="20">
        <v>4</v>
      </c>
      <c r="B514" s="20" t="s">
        <v>1078</v>
      </c>
      <c r="C514" s="20">
        <v>2</v>
      </c>
      <c r="D514" s="20" t="s">
        <v>1184</v>
      </c>
      <c r="E514" s="20" t="s">
        <v>1185</v>
      </c>
      <c r="F514" s="20"/>
      <c r="G514" s="20"/>
      <c r="H514" s="20"/>
      <c r="I514" s="20">
        <v>4</v>
      </c>
      <c r="J514" s="20" t="s">
        <v>1960</v>
      </c>
      <c r="K514" s="20" t="s">
        <v>1222</v>
      </c>
      <c r="L514" s="20" t="s">
        <v>1223</v>
      </c>
      <c r="M514" s="20" t="s">
        <v>44</v>
      </c>
      <c r="N514" s="20">
        <v>500</v>
      </c>
      <c r="O514" s="20">
        <v>3618</v>
      </c>
      <c r="P514" s="20" t="s">
        <v>1195</v>
      </c>
      <c r="Q514" s="19">
        <f>+VLOOKUP(K514,Responsables!$A:$C,3,TRUE)</f>
        <v>762</v>
      </c>
      <c r="R514" s="19" t="str">
        <f>+VLOOKUP(K514,Responsables!$A:$C,2,TRUE)</f>
        <v>Secretaría de Gestión y Control Territorial</v>
      </c>
      <c r="S514" s="20" t="s">
        <v>46</v>
      </c>
      <c r="T514" s="20" t="s">
        <v>47</v>
      </c>
      <c r="U514" s="20">
        <f>+VLOOKUP(K514,Programación!$A:$F,3,FALSE)</f>
        <v>318</v>
      </c>
      <c r="V514" s="20">
        <f>+VLOOKUP(K514,Programación!$A:$F,4,FALSE)</f>
        <v>900</v>
      </c>
      <c r="W514" s="20">
        <f>+VLOOKUP(K514,Programación!$A:$F,5,FALSE)</f>
        <v>1200</v>
      </c>
      <c r="X514" s="20">
        <f>+VLOOKUP(K514,Programación!$A:$F,6,FALSE)</f>
        <v>1200</v>
      </c>
      <c r="Y514" s="20">
        <v>433</v>
      </c>
      <c r="Z514" s="20">
        <f>+VLOOKUP(K514,Seguimiento!$A:$C,3,FALSE)</f>
        <v>0</v>
      </c>
      <c r="AA514" s="23">
        <v>0</v>
      </c>
      <c r="AB514" s="22">
        <v>0</v>
      </c>
      <c r="AC514" s="20">
        <v>0.119679380873411</v>
      </c>
      <c r="AD514" s="20">
        <f>+VLOOKUP(K514,Seguimiento!$A:$J,5,FALSE)</f>
        <v>0.119679381</v>
      </c>
      <c r="AE514" s="24">
        <v>0</v>
      </c>
      <c r="AF514" s="22">
        <v>0</v>
      </c>
      <c r="AG514" s="20">
        <v>1.36163522012579</v>
      </c>
      <c r="AH514" s="20">
        <f>+VLOOKUP(K514,Seguimiento!$A:$J,6,FALSE)</f>
        <v>0</v>
      </c>
      <c r="AI514" s="23">
        <v>0</v>
      </c>
      <c r="AJ514" s="23">
        <v>0</v>
      </c>
      <c r="AK514" s="23">
        <v>0</v>
      </c>
      <c r="AL514" s="20" t="str">
        <f>+VLOOKUP(K514,Seguimiento!$A:$J,7,FALSE)</f>
        <v>Este indicador se empezará a reportar en el segundo semestre, debido a que Emvarias se encuentra en un proceso de compra de unos lifters para adoptarlos en los vehículos y recoger lo residuos de los contenedores.</v>
      </c>
      <c r="AM514" s="20">
        <f t="shared" si="7"/>
        <v>0.119679381</v>
      </c>
      <c r="AN514" s="22">
        <v>0</v>
      </c>
      <c r="AO514" s="22">
        <v>0</v>
      </c>
      <c r="AP514" s="22">
        <v>0</v>
      </c>
      <c r="AQ514" s="41">
        <f>+VLOOKUP(K514,Seguimiento!$A:$J,9,FALSE)</f>
        <v>0</v>
      </c>
      <c r="AR514" s="40">
        <f>+VLOOKUP(K514,Seguimiento!$A:$J,10,FALSE)</f>
        <v>1</v>
      </c>
      <c r="AS514" s="20">
        <v>433</v>
      </c>
      <c r="AT514" s="40">
        <f>+VLOOKUP(K514,Seguimiento!$A:$J,4,FALSE)</f>
        <v>433</v>
      </c>
      <c r="AU514" s="22">
        <v>0</v>
      </c>
      <c r="AV514" s="22">
        <v>0</v>
      </c>
    </row>
    <row r="515" spans="1:48" x14ac:dyDescent="0.2">
      <c r="A515" s="20">
        <v>4</v>
      </c>
      <c r="B515" s="20" t="s">
        <v>1078</v>
      </c>
      <c r="C515" s="20">
        <v>3</v>
      </c>
      <c r="D515" s="20" t="s">
        <v>1241</v>
      </c>
      <c r="E515" s="20" t="s">
        <v>1242</v>
      </c>
      <c r="F515" s="20">
        <v>2</v>
      </c>
      <c r="G515" s="20" t="s">
        <v>1288</v>
      </c>
      <c r="H515" s="20" t="s">
        <v>1292</v>
      </c>
      <c r="I515" s="20">
        <v>1</v>
      </c>
      <c r="J515" s="20" t="s">
        <v>1961</v>
      </c>
      <c r="K515" s="20" t="s">
        <v>1293</v>
      </c>
      <c r="L515" s="20" t="s">
        <v>1294</v>
      </c>
      <c r="M515" s="20" t="s">
        <v>44</v>
      </c>
      <c r="N515" s="20">
        <v>4942</v>
      </c>
      <c r="O515" s="20">
        <v>4500</v>
      </c>
      <c r="P515" s="20" t="s">
        <v>1190</v>
      </c>
      <c r="Q515" s="19">
        <f>+VLOOKUP(K515,Responsables!$A:$C,3,TRUE)</f>
        <v>742</v>
      </c>
      <c r="R515" s="19" t="str">
        <f>+VLOOKUP(K515,Responsables!$A:$C,2,TRUE)</f>
        <v>Secretaría de Medio Ambiente</v>
      </c>
      <c r="S515" s="20" t="s">
        <v>46</v>
      </c>
      <c r="T515" s="20" t="s">
        <v>47</v>
      </c>
      <c r="U515" s="20">
        <f>+VLOOKUP(K515,Programación!$A:$F,3,FALSE)</f>
        <v>1000</v>
      </c>
      <c r="V515" s="20">
        <f>+VLOOKUP(K515,Programación!$A:$F,4,FALSE)</f>
        <v>994</v>
      </c>
      <c r="W515" s="20">
        <f>+VLOOKUP(K515,Programación!$A:$F,5,FALSE)</f>
        <v>1209</v>
      </c>
      <c r="X515" s="20">
        <f>+VLOOKUP(K515,Programación!$A:$F,6,FALSE)</f>
        <v>1209</v>
      </c>
      <c r="Y515" s="20">
        <v>1088</v>
      </c>
      <c r="Z515" s="20">
        <f>+VLOOKUP(K515,Seguimiento!$A:$C,3,FALSE)</f>
        <v>530</v>
      </c>
      <c r="AA515" s="23">
        <v>0</v>
      </c>
      <c r="AB515" s="22">
        <v>0</v>
      </c>
      <c r="AC515" s="20">
        <v>0.24177777777777801</v>
      </c>
      <c r="AD515" s="20">
        <f>+VLOOKUP(K515,Seguimiento!$A:$J,5,FALSE)</f>
        <v>0.359555556</v>
      </c>
      <c r="AE515" s="22">
        <v>0</v>
      </c>
      <c r="AF515" s="22">
        <v>0</v>
      </c>
      <c r="AG515" s="20">
        <v>1.0880000000000001</v>
      </c>
      <c r="AH515" s="20">
        <f>+VLOOKUP(K515,Seguimiento!$A:$J,6,FALSE)</f>
        <v>0.53319919500000001</v>
      </c>
      <c r="AI515" s="23">
        <v>0</v>
      </c>
      <c r="AJ515" s="23">
        <v>0</v>
      </c>
      <c r="AK515" s="23">
        <v>0</v>
      </c>
      <c r="AL515" s="20" t="str">
        <f>+VLOOKUP(K515,Seguimiento!$A:$J,7,FALSE)</f>
        <v>En Junio se tuvo un avance de 11,67 %  con respecto a la meta anual.</v>
      </c>
      <c r="AM515" s="20">
        <f t="shared" ref="AM515:AM578" si="8">+AD515</f>
        <v>0.359555556</v>
      </c>
      <c r="AN515" s="22">
        <v>6.587821083837035E-4</v>
      </c>
      <c r="AO515" s="22">
        <v>0</v>
      </c>
      <c r="AP515" s="22">
        <v>0</v>
      </c>
      <c r="AQ515" s="41">
        <f>+VLOOKUP(K515,Seguimiento!$A:$J,9,FALSE)</f>
        <v>1.9836699999999999E-4</v>
      </c>
      <c r="AR515" s="40">
        <f>+VLOOKUP(K515,Seguimiento!$A:$J,10,FALSE)</f>
        <v>3</v>
      </c>
      <c r="AS515" s="20">
        <v>1088</v>
      </c>
      <c r="AT515" s="40">
        <f>+VLOOKUP(K515,Seguimiento!$A:$J,4,FALSE)</f>
        <v>1618</v>
      </c>
      <c r="AU515" s="22">
        <v>0</v>
      </c>
      <c r="AV515" s="22">
        <v>0</v>
      </c>
    </row>
    <row r="516" spans="1:48" x14ac:dyDescent="0.2">
      <c r="A516" s="20">
        <v>4</v>
      </c>
      <c r="B516" s="20" t="s">
        <v>1078</v>
      </c>
      <c r="C516" s="20">
        <v>3</v>
      </c>
      <c r="D516" s="20" t="s">
        <v>1241</v>
      </c>
      <c r="E516" s="20" t="s">
        <v>1242</v>
      </c>
      <c r="F516" s="20"/>
      <c r="G516" s="20"/>
      <c r="H516" s="20"/>
      <c r="I516" s="20">
        <v>2</v>
      </c>
      <c r="J516" s="20" t="s">
        <v>1960</v>
      </c>
      <c r="K516" s="20" t="s">
        <v>1288</v>
      </c>
      <c r="L516" s="20" t="s">
        <v>1289</v>
      </c>
      <c r="M516" s="20" t="s">
        <v>50</v>
      </c>
      <c r="N516" s="20">
        <v>33</v>
      </c>
      <c r="O516" s="20">
        <v>35</v>
      </c>
      <c r="P516" s="20" t="s">
        <v>1190</v>
      </c>
      <c r="Q516" s="19">
        <f>+VLOOKUP(K516,Responsables!$A:$C,3,TRUE)</f>
        <v>742</v>
      </c>
      <c r="R516" s="19" t="str">
        <f>+VLOOKUP(K516,Responsables!$A:$C,2,TRUE)</f>
        <v>Secretaría de Medio Ambiente</v>
      </c>
      <c r="S516" s="20" t="s">
        <v>51</v>
      </c>
      <c r="T516" s="20" t="s">
        <v>47</v>
      </c>
      <c r="U516" s="20">
        <f>+VLOOKUP(K516,Programación!$A:$F,3,FALSE)</f>
        <v>33</v>
      </c>
      <c r="V516" s="20">
        <f>+VLOOKUP(K516,Programación!$A:$F,4,FALSE)</f>
        <v>33</v>
      </c>
      <c r="W516" s="20">
        <f>+VLOOKUP(K516,Programación!$A:$F,5,FALSE)</f>
        <v>34</v>
      </c>
      <c r="X516" s="20">
        <f>+VLOOKUP(K516,Programación!$A:$F,6,FALSE)</f>
        <v>35</v>
      </c>
      <c r="Y516" s="20">
        <v>26</v>
      </c>
      <c r="Z516" s="20">
        <f>+VLOOKUP(K516,Seguimiento!$A:$C,3,FALSE)</f>
        <v>27.22</v>
      </c>
      <c r="AA516" s="23">
        <v>0</v>
      </c>
      <c r="AB516" s="22">
        <v>0</v>
      </c>
      <c r="AC516" s="20">
        <v>0.74285714285714299</v>
      </c>
      <c r="AD516" s="20">
        <f>+VLOOKUP(K516,Seguimiento!$A:$J,5,FALSE)</f>
        <v>0.77771428600000003</v>
      </c>
      <c r="AE516" s="24">
        <v>0</v>
      </c>
      <c r="AF516" s="22">
        <v>0</v>
      </c>
      <c r="AG516" s="20">
        <v>0.78787878787878796</v>
      </c>
      <c r="AH516" s="20">
        <f>+VLOOKUP(K516,Seguimiento!$A:$J,6,FALSE)</f>
        <v>0.82484848499999996</v>
      </c>
      <c r="AI516" s="23">
        <v>0</v>
      </c>
      <c r="AJ516" s="23">
        <v>0</v>
      </c>
      <c r="AK516" s="23">
        <v>0</v>
      </c>
      <c r="AL516" s="20" t="str">
        <f>+VLOOKUP(K516,Seguimiento!$A:$J,7,FALSE)</f>
        <v>"En el mes de Junio se adoptaron 116 animales y se rescataron  un total de 344 animales. A junio se tiene un acumulado de 530 animales adoptados y 1947 animales rescatados."</v>
      </c>
      <c r="AM516" s="20">
        <f t="shared" si="8"/>
        <v>0.77771428600000003</v>
      </c>
      <c r="AN516" s="22">
        <v>0</v>
      </c>
      <c r="AO516" s="22">
        <v>0</v>
      </c>
      <c r="AP516" s="22">
        <v>0</v>
      </c>
      <c r="AQ516" s="41">
        <f>+VLOOKUP(K516,Seguimiento!$A:$J,9,FALSE)</f>
        <v>0</v>
      </c>
      <c r="AR516" s="40">
        <f>+VLOOKUP(K516,Seguimiento!$A:$J,10,FALSE)</f>
        <v>3</v>
      </c>
      <c r="AS516" s="20">
        <v>26</v>
      </c>
      <c r="AT516" s="40">
        <f>+VLOOKUP(K516,Seguimiento!$A:$J,4,FALSE)</f>
        <v>27.22</v>
      </c>
      <c r="AU516" s="22">
        <v>0</v>
      </c>
      <c r="AV516" s="22">
        <v>0</v>
      </c>
    </row>
    <row r="517" spans="1:48" x14ac:dyDescent="0.2">
      <c r="A517" s="20">
        <v>4</v>
      </c>
      <c r="B517" s="20" t="s">
        <v>1078</v>
      </c>
      <c r="C517" s="20">
        <v>3</v>
      </c>
      <c r="D517" s="20" t="s">
        <v>1241</v>
      </c>
      <c r="E517" s="20" t="s">
        <v>1242</v>
      </c>
      <c r="F517" s="20">
        <v>4</v>
      </c>
      <c r="G517" s="20" t="s">
        <v>1243</v>
      </c>
      <c r="H517" s="20" t="s">
        <v>1244</v>
      </c>
      <c r="I517" s="20">
        <v>4</v>
      </c>
      <c r="J517" s="20" t="s">
        <v>1961</v>
      </c>
      <c r="K517" s="20" t="s">
        <v>1245</v>
      </c>
      <c r="L517" s="20" t="s">
        <v>1246</v>
      </c>
      <c r="M517" s="20" t="s">
        <v>1093</v>
      </c>
      <c r="N517" s="20">
        <v>10800</v>
      </c>
      <c r="O517" s="20">
        <v>6000</v>
      </c>
      <c r="P517" s="20" t="s">
        <v>1190</v>
      </c>
      <c r="Q517" s="19">
        <f>+VLOOKUP(K517,Responsables!$A:$C,3,TRUE)</f>
        <v>742</v>
      </c>
      <c r="R517" s="19" t="str">
        <f>+VLOOKUP(K517,Responsables!$A:$C,2,TRUE)</f>
        <v>Secretaría de Medio Ambiente</v>
      </c>
      <c r="S517" s="20" t="s">
        <v>46</v>
      </c>
      <c r="T517" s="20" t="s">
        <v>47</v>
      </c>
      <c r="U517" s="20">
        <f>+VLOOKUP(K517,Programación!$A:$F,3,FALSE)</f>
        <v>800</v>
      </c>
      <c r="V517" s="20">
        <f>+VLOOKUP(K517,Programación!$A:$F,4,FALSE)</f>
        <v>1200</v>
      </c>
      <c r="W517" s="20">
        <f>+VLOOKUP(K517,Programación!$A:$F,5,FALSE)</f>
        <v>2000</v>
      </c>
      <c r="X517" s="20">
        <f>+VLOOKUP(K517,Programación!$A:$F,6,FALSE)</f>
        <v>2000</v>
      </c>
      <c r="Y517" s="20">
        <v>1793</v>
      </c>
      <c r="Z517" s="20">
        <f>+VLOOKUP(K517,Seguimiento!$A:$C,3,FALSE)</f>
        <v>1929</v>
      </c>
      <c r="AA517" s="23">
        <v>0</v>
      </c>
      <c r="AB517" s="22">
        <v>0</v>
      </c>
      <c r="AC517" s="20">
        <v>0.29883333333333301</v>
      </c>
      <c r="AD517" s="20">
        <f>+VLOOKUP(K517,Seguimiento!$A:$J,5,FALSE)</f>
        <v>0.62033333300000004</v>
      </c>
      <c r="AE517" s="22">
        <v>0</v>
      </c>
      <c r="AF517" s="22">
        <v>0</v>
      </c>
      <c r="AG517" s="20">
        <v>2.24125</v>
      </c>
      <c r="AH517" s="20">
        <f>+VLOOKUP(K517,Seguimiento!$A:$J,6,FALSE)</f>
        <v>1.6074999999999999</v>
      </c>
      <c r="AI517" s="23">
        <v>0</v>
      </c>
      <c r="AJ517" s="23">
        <v>0</v>
      </c>
      <c r="AK517" s="23">
        <v>0</v>
      </c>
      <c r="AL517" s="20" t="str">
        <f>+VLOOKUP(K517,Seguimiento!$A:$J,7,FALSE)</f>
        <v>Cantidades acumuladas 2021 (1929ml): Contratos 2020 (proyecto 160131) ha recibido: 958 ml (278obra +680mant). Contratos 2020 PP (proyecto 190107) ha recibido  mantenmto: 580ml. Cuadrilla interna (proyecto 200343) ha recibido mantenmto: 391ml.</v>
      </c>
      <c r="AM517" s="20">
        <f t="shared" si="8"/>
        <v>0.62033333300000004</v>
      </c>
      <c r="AN517" s="22">
        <v>8.9085924800645362E-4</v>
      </c>
      <c r="AO517" s="22">
        <v>0</v>
      </c>
      <c r="AP517" s="22">
        <v>0</v>
      </c>
      <c r="AQ517" s="41">
        <f>+VLOOKUP(K517,Seguimiento!$A:$J,9,FALSE)</f>
        <v>4.4439000000000002E-4</v>
      </c>
      <c r="AR517" s="40">
        <f>+VLOOKUP(K517,Seguimiento!$A:$J,10,FALSE)</f>
        <v>3</v>
      </c>
      <c r="AS517" s="20">
        <v>1793</v>
      </c>
      <c r="AT517" s="40">
        <f>+VLOOKUP(K517,Seguimiento!$A:$J,4,FALSE)</f>
        <v>3722</v>
      </c>
      <c r="AU517" s="22">
        <v>0</v>
      </c>
      <c r="AV517" s="22">
        <v>0</v>
      </c>
    </row>
    <row r="518" spans="1:48" x14ac:dyDescent="0.2">
      <c r="A518" s="20">
        <v>4</v>
      </c>
      <c r="B518" s="20" t="s">
        <v>1078</v>
      </c>
      <c r="C518" s="20">
        <v>3</v>
      </c>
      <c r="D518" s="20" t="s">
        <v>1241</v>
      </c>
      <c r="E518" s="20" t="s">
        <v>1242</v>
      </c>
      <c r="F518" s="20"/>
      <c r="G518" s="20"/>
      <c r="H518" s="20"/>
      <c r="I518" s="20">
        <v>1</v>
      </c>
      <c r="J518" s="20" t="s">
        <v>1960</v>
      </c>
      <c r="K518" s="20" t="s">
        <v>1274</v>
      </c>
      <c r="L518" s="20" t="s">
        <v>1281</v>
      </c>
      <c r="M518" s="20" t="s">
        <v>50</v>
      </c>
      <c r="N518" s="20">
        <v>-1</v>
      </c>
      <c r="O518" s="20">
        <v>60</v>
      </c>
      <c r="P518" s="20" t="s">
        <v>1190</v>
      </c>
      <c r="Q518" s="19">
        <f>+VLOOKUP(K518,Responsables!$A:$C,3,TRUE)</f>
        <v>742</v>
      </c>
      <c r="R518" s="19" t="str">
        <f>+VLOOKUP(K518,Responsables!$A:$C,2,TRUE)</f>
        <v>Secretaría de Medio Ambiente</v>
      </c>
      <c r="S518" s="20" t="s">
        <v>51</v>
      </c>
      <c r="T518" s="20" t="s">
        <v>47</v>
      </c>
      <c r="U518" s="20">
        <f>+VLOOKUP(K518,Programación!$A:$F,3,FALSE)</f>
        <v>-1</v>
      </c>
      <c r="V518" s="20">
        <f>+VLOOKUP(K518,Programación!$A:$F,4,FALSE)</f>
        <v>10</v>
      </c>
      <c r="W518" s="20">
        <f>+VLOOKUP(K518,Programación!$A:$F,5,FALSE)</f>
        <v>40</v>
      </c>
      <c r="X518" s="20">
        <f>+VLOOKUP(K518,Programación!$A:$F,6,FALSE)</f>
        <v>60</v>
      </c>
      <c r="Y518" s="20">
        <v>-1</v>
      </c>
      <c r="Z518" s="20">
        <f>+VLOOKUP(K518,Seguimiento!$A:$C,3,FALSE)</f>
        <v>0</v>
      </c>
      <c r="AA518" s="23">
        <v>0</v>
      </c>
      <c r="AB518" s="22">
        <v>0</v>
      </c>
      <c r="AC518" s="20">
        <v>-1</v>
      </c>
      <c r="AD518" s="20">
        <f>+VLOOKUP(K518,Seguimiento!$A:$J,5,FALSE)</f>
        <v>0</v>
      </c>
      <c r="AE518" s="24">
        <v>0</v>
      </c>
      <c r="AF518" s="22">
        <v>0</v>
      </c>
      <c r="AG518" s="20">
        <v>-1</v>
      </c>
      <c r="AH518" s="20">
        <f>+VLOOKUP(K518,Seguimiento!$A:$J,6,FALSE)</f>
        <v>0</v>
      </c>
      <c r="AI518" s="23">
        <v>0</v>
      </c>
      <c r="AJ518" s="23">
        <v>0</v>
      </c>
      <c r="AK518" s="23">
        <v>0</v>
      </c>
      <c r="AL518" s="20" t="str">
        <f>+VLOOKUP(K518,Seguimiento!$A:$J,7,FALSE)</f>
        <v>El plan de acción, se encuentra en verificación por parte del despacho de la Secretaría.</v>
      </c>
      <c r="AM518" s="20">
        <f t="shared" si="8"/>
        <v>0</v>
      </c>
      <c r="AN518" s="22">
        <v>0</v>
      </c>
      <c r="AO518" s="22">
        <v>0</v>
      </c>
      <c r="AP518" s="22">
        <v>0</v>
      </c>
      <c r="AQ518" s="41">
        <f>+VLOOKUP(K518,Seguimiento!$A:$J,9,FALSE)</f>
        <v>0</v>
      </c>
      <c r="AR518" s="40">
        <f>+VLOOKUP(K518,Seguimiento!$A:$J,10,FALSE)</f>
        <v>1</v>
      </c>
      <c r="AS518" s="20">
        <v>-1</v>
      </c>
      <c r="AT518" s="40">
        <f>+VLOOKUP(K518,Seguimiento!$A:$J,4,FALSE)</f>
        <v>0</v>
      </c>
      <c r="AU518" s="22">
        <v>0</v>
      </c>
      <c r="AV518" s="22">
        <v>0</v>
      </c>
    </row>
    <row r="519" spans="1:48" x14ac:dyDescent="0.2">
      <c r="A519" s="20">
        <v>4</v>
      </c>
      <c r="B519" s="20" t="s">
        <v>1078</v>
      </c>
      <c r="C519" s="20">
        <v>3</v>
      </c>
      <c r="D519" s="20" t="s">
        <v>1241</v>
      </c>
      <c r="E519" s="20" t="s">
        <v>1242</v>
      </c>
      <c r="F519" s="20"/>
      <c r="G519" s="20"/>
      <c r="H519" s="20"/>
      <c r="I519" s="20">
        <v>4</v>
      </c>
      <c r="J519" s="20" t="s">
        <v>1960</v>
      </c>
      <c r="K519" s="20" t="s">
        <v>1243</v>
      </c>
      <c r="L519" s="20" t="s">
        <v>1283</v>
      </c>
      <c r="M519" s="20" t="s">
        <v>50</v>
      </c>
      <c r="N519" s="20">
        <v>-2</v>
      </c>
      <c r="O519" s="20">
        <v>20</v>
      </c>
      <c r="P519" s="20" t="s">
        <v>1190</v>
      </c>
      <c r="Q519" s="19">
        <f>+VLOOKUP(K519,Responsables!$A:$C,3,TRUE)</f>
        <v>742</v>
      </c>
      <c r="R519" s="19" t="str">
        <f>+VLOOKUP(K519,Responsables!$A:$C,2,TRUE)</f>
        <v>Secretaría de Medio Ambiente</v>
      </c>
      <c r="S519" s="20" t="s">
        <v>51</v>
      </c>
      <c r="T519" s="20" t="s">
        <v>47</v>
      </c>
      <c r="U519" s="20">
        <f>+VLOOKUP(K519,Programación!$A:$F,3,FALSE)</f>
        <v>5</v>
      </c>
      <c r="V519" s="20">
        <f>+VLOOKUP(K519,Programación!$A:$F,4,FALSE)</f>
        <v>10</v>
      </c>
      <c r="W519" s="20">
        <f>+VLOOKUP(K519,Programación!$A:$F,5,FALSE)</f>
        <v>15</v>
      </c>
      <c r="X519" s="20">
        <f>+VLOOKUP(K519,Programación!$A:$F,6,FALSE)</f>
        <v>20</v>
      </c>
      <c r="Y519" s="20">
        <v>9.6999999999999993</v>
      </c>
      <c r="Z519" s="20">
        <f>+VLOOKUP(K519,Seguimiento!$A:$C,3,FALSE)</f>
        <v>9.8000000000000007</v>
      </c>
      <c r="AA519" s="23">
        <v>0</v>
      </c>
      <c r="AB519" s="22">
        <v>0</v>
      </c>
      <c r="AC519" s="20">
        <v>0.48499999999999999</v>
      </c>
      <c r="AD519" s="20">
        <f>+VLOOKUP(K519,Seguimiento!$A:$J,5,FALSE)</f>
        <v>0.49</v>
      </c>
      <c r="AE519" s="24">
        <v>0</v>
      </c>
      <c r="AF519" s="22">
        <v>0</v>
      </c>
      <c r="AG519" s="20">
        <v>1.94</v>
      </c>
      <c r="AH519" s="20">
        <f>+VLOOKUP(K519,Seguimiento!$A:$J,6,FALSE)</f>
        <v>0.98</v>
      </c>
      <c r="AI519" s="23">
        <v>0</v>
      </c>
      <c r="AJ519" s="23">
        <v>0</v>
      </c>
      <c r="AK519" s="23">
        <v>0</v>
      </c>
      <c r="AL519" s="20" t="str">
        <f>+VLOOKUP(K519,Seguimiento!$A:$J,7,FALSE)</f>
        <v>Durante el año 2021 se han sensibilizado 6.571 personas en procesos pedagógicos y culturales ambientales.</v>
      </c>
      <c r="AM519" s="20">
        <f t="shared" si="8"/>
        <v>0.49</v>
      </c>
      <c r="AN519" s="22">
        <v>0</v>
      </c>
      <c r="AO519" s="22">
        <v>0</v>
      </c>
      <c r="AP519" s="22">
        <v>0</v>
      </c>
      <c r="AQ519" s="41">
        <f>+VLOOKUP(K519,Seguimiento!$A:$J,9,FALSE)</f>
        <v>0</v>
      </c>
      <c r="AR519" s="40">
        <f>+VLOOKUP(K519,Seguimiento!$A:$J,10,FALSE)</f>
        <v>3</v>
      </c>
      <c r="AS519" s="20">
        <v>9.6999999999999993</v>
      </c>
      <c r="AT519" s="40">
        <f>+VLOOKUP(K519,Seguimiento!$A:$J,4,FALSE)</f>
        <v>9.8000000000000007</v>
      </c>
      <c r="AU519" s="22">
        <v>0</v>
      </c>
      <c r="AV519" s="22">
        <v>0</v>
      </c>
    </row>
    <row r="520" spans="1:48" x14ac:dyDescent="0.2">
      <c r="A520" s="20">
        <v>4</v>
      </c>
      <c r="B520" s="20" t="s">
        <v>1078</v>
      </c>
      <c r="C520" s="20">
        <v>3</v>
      </c>
      <c r="D520" s="20" t="s">
        <v>1241</v>
      </c>
      <c r="E520" s="20" t="s">
        <v>1242</v>
      </c>
      <c r="F520" s="20">
        <v>4</v>
      </c>
      <c r="G520" s="20" t="s">
        <v>1243</v>
      </c>
      <c r="H520" s="20" t="s">
        <v>1244</v>
      </c>
      <c r="I520" s="20">
        <v>1</v>
      </c>
      <c r="J520" s="20" t="s">
        <v>1961</v>
      </c>
      <c r="K520" s="20" t="s">
        <v>1278</v>
      </c>
      <c r="L520" s="20" t="s">
        <v>1279</v>
      </c>
      <c r="M520" s="20" t="s">
        <v>1280</v>
      </c>
      <c r="N520" s="20">
        <v>-2</v>
      </c>
      <c r="O520" s="20">
        <v>0.01</v>
      </c>
      <c r="P520" s="20" t="s">
        <v>1056</v>
      </c>
      <c r="Q520" s="19">
        <f>+VLOOKUP(K520,Responsables!$A:$C,3,TRUE)</f>
        <v>748</v>
      </c>
      <c r="R520" s="19" t="str">
        <f>+VLOOKUP(K520,Responsables!$A:$C,2,TRUE)</f>
        <v>Metroparques</v>
      </c>
      <c r="S520" s="20" t="s">
        <v>51</v>
      </c>
      <c r="T520" s="20" t="s">
        <v>356</v>
      </c>
      <c r="U520" s="20">
        <f>+VLOOKUP(K520,Programación!$A:$F,3,FALSE)</f>
        <v>8</v>
      </c>
      <c r="V520" s="20">
        <f>+VLOOKUP(K520,Programación!$A:$F,4,FALSE)</f>
        <v>6</v>
      </c>
      <c r="W520" s="20">
        <f>+VLOOKUP(K520,Programación!$A:$F,5,FALSE)</f>
        <v>3</v>
      </c>
      <c r="X520" s="20">
        <f>+VLOOKUP(K520,Programación!$A:$F,6,FALSE)</f>
        <v>0.01</v>
      </c>
      <c r="Y520" s="20">
        <v>-2</v>
      </c>
      <c r="Z520" s="20">
        <v>-2</v>
      </c>
      <c r="AA520" s="23">
        <v>0</v>
      </c>
      <c r="AB520" s="22">
        <v>0</v>
      </c>
      <c r="AC520" s="20">
        <v>0</v>
      </c>
      <c r="AD520" s="20">
        <v>-2</v>
      </c>
      <c r="AE520" s="22">
        <v>0</v>
      </c>
      <c r="AF520" s="22">
        <v>0</v>
      </c>
      <c r="AG520" s="20">
        <v>-2</v>
      </c>
      <c r="AH520" s="20">
        <v>-2</v>
      </c>
      <c r="AI520" s="23">
        <v>0</v>
      </c>
      <c r="AJ520" s="23">
        <v>0</v>
      </c>
      <c r="AK520" s="23">
        <v>0</v>
      </c>
      <c r="AL520" s="20" t="str">
        <f>+VLOOKUP(K520,Seguimiento!$A:$J,7,FALSE)</f>
        <v>De nuevo se reitera que la fecha Metroparques no ha recibido las indicaciones precisas de como sería la asignación de los recursos, toda vez que historicamente se hace a través de alguna de las Secretarias del Ente Central, razón por la cual no se ha iniciado la ejecución de estos importantes proyectos.</v>
      </c>
      <c r="AM520" s="20">
        <f t="shared" si="8"/>
        <v>-2</v>
      </c>
      <c r="AN520" s="22">
        <v>4.0152877071226501E-4</v>
      </c>
      <c r="AO520" s="22">
        <v>0</v>
      </c>
      <c r="AP520" s="22">
        <v>0</v>
      </c>
      <c r="AQ520" s="41">
        <f>+VLOOKUP(K520,Seguimiento!$A:$J,9,FALSE)</f>
        <v>0</v>
      </c>
      <c r="AR520" s="40">
        <f>+VLOOKUP(K520,Seguimiento!$A:$J,10,FALSE)</f>
        <v>3</v>
      </c>
      <c r="AS520" s="20">
        <v>-2</v>
      </c>
      <c r="AT520" s="40">
        <f>+VLOOKUP(K520,Seguimiento!$A:$J,4,FALSE)</f>
        <v>-2</v>
      </c>
      <c r="AU520" s="22">
        <v>0</v>
      </c>
      <c r="AV520" s="22">
        <v>0</v>
      </c>
    </row>
    <row r="521" spans="1:48" x14ac:dyDescent="0.2">
      <c r="A521" s="20">
        <v>4</v>
      </c>
      <c r="B521" s="20" t="s">
        <v>1078</v>
      </c>
      <c r="C521" s="20">
        <v>3</v>
      </c>
      <c r="D521" s="20" t="s">
        <v>1241</v>
      </c>
      <c r="E521" s="20" t="s">
        <v>1242</v>
      </c>
      <c r="F521" s="20">
        <v>3</v>
      </c>
      <c r="G521" s="20" t="s">
        <v>1247</v>
      </c>
      <c r="H521" s="20" t="s">
        <v>1248</v>
      </c>
      <c r="I521" s="20">
        <v>6</v>
      </c>
      <c r="J521" s="20" t="s">
        <v>1961</v>
      </c>
      <c r="K521" s="20" t="s">
        <v>1253</v>
      </c>
      <c r="L521" s="20" t="s">
        <v>1254</v>
      </c>
      <c r="M521" s="20" t="s">
        <v>44</v>
      </c>
      <c r="N521" s="20">
        <v>0</v>
      </c>
      <c r="O521" s="20">
        <v>4</v>
      </c>
      <c r="P521" s="20" t="s">
        <v>1190</v>
      </c>
      <c r="Q521" s="19">
        <f>+VLOOKUP(K521,Responsables!$A:$C,3,TRUE)</f>
        <v>742</v>
      </c>
      <c r="R521" s="19" t="str">
        <f>+VLOOKUP(K521,Responsables!$A:$C,2,TRUE)</f>
        <v>Secretaría de Medio Ambiente</v>
      </c>
      <c r="S521" s="20" t="s">
        <v>46</v>
      </c>
      <c r="T521" s="20" t="s">
        <v>47</v>
      </c>
      <c r="U521" s="20">
        <f>+VLOOKUP(K521,Programación!$A:$F,3,FALSE)</f>
        <v>1</v>
      </c>
      <c r="V521" s="20">
        <f>+VLOOKUP(K521,Programación!$A:$F,4,FALSE)</f>
        <v>1</v>
      </c>
      <c r="W521" s="20">
        <f>+VLOOKUP(K521,Programación!$A:$F,5,FALSE)</f>
        <v>1</v>
      </c>
      <c r="X521" s="20">
        <f>+VLOOKUP(K521,Programación!$A:$F,6,FALSE)</f>
        <v>1</v>
      </c>
      <c r="Y521" s="20">
        <v>1</v>
      </c>
      <c r="Z521" s="20">
        <f>+VLOOKUP(K521,Seguimiento!$A:$C,3,FALSE)</f>
        <v>1</v>
      </c>
      <c r="AA521" s="23">
        <v>0</v>
      </c>
      <c r="AB521" s="22">
        <v>0</v>
      </c>
      <c r="AC521" s="20">
        <v>0.25</v>
      </c>
      <c r="AD521" s="20">
        <f>+VLOOKUP(K521,Seguimiento!$A:$J,5,FALSE)</f>
        <v>0.5</v>
      </c>
      <c r="AE521" s="22">
        <v>0</v>
      </c>
      <c r="AF521" s="22">
        <v>0</v>
      </c>
      <c r="AG521" s="20">
        <v>1</v>
      </c>
      <c r="AH521" s="20">
        <f>+VLOOKUP(K521,Seguimiento!$A:$J,6,FALSE)</f>
        <v>1</v>
      </c>
      <c r="AI521" s="23">
        <v>0</v>
      </c>
      <c r="AJ521" s="23">
        <v>0</v>
      </c>
      <c r="AK521" s="23">
        <v>0</v>
      </c>
      <c r="AL521" s="20" t="str">
        <f>+VLOOKUP(K521,Seguimiento!$A:$J,7,FALSE)</f>
        <v>Desde el mes de mayo se inició la compaña comunicacional Ecociudadanos en la que se comparten   "Econsejos" relacionados con las buenas prácticas ambientales.</v>
      </c>
      <c r="AM521" s="20">
        <f t="shared" si="8"/>
        <v>0.5</v>
      </c>
      <c r="AN521" s="22">
        <v>4.0646250218185471E-4</v>
      </c>
      <c r="AO521" s="22">
        <v>0</v>
      </c>
      <c r="AP521" s="22">
        <v>0</v>
      </c>
      <c r="AQ521" s="41">
        <f>+VLOOKUP(K521,Seguimiento!$A:$J,9,FALSE)</f>
        <v>1.01616E-4</v>
      </c>
      <c r="AR521" s="40">
        <f>+VLOOKUP(K521,Seguimiento!$A:$J,10,FALSE)</f>
        <v>3</v>
      </c>
      <c r="AS521" s="20">
        <v>1</v>
      </c>
      <c r="AT521" s="40">
        <f>+VLOOKUP(K521,Seguimiento!$A:$J,4,FALSE)</f>
        <v>2</v>
      </c>
      <c r="AU521" s="22">
        <v>0</v>
      </c>
      <c r="AV521" s="22">
        <v>0</v>
      </c>
    </row>
    <row r="522" spans="1:48" x14ac:dyDescent="0.2">
      <c r="A522" s="20">
        <v>4</v>
      </c>
      <c r="B522" s="20" t="s">
        <v>1078</v>
      </c>
      <c r="C522" s="20">
        <v>3</v>
      </c>
      <c r="D522" s="20" t="s">
        <v>1241</v>
      </c>
      <c r="E522" s="20" t="s">
        <v>1242</v>
      </c>
      <c r="F522" s="20">
        <v>3</v>
      </c>
      <c r="G522" s="20" t="s">
        <v>1247</v>
      </c>
      <c r="H522" s="20" t="s">
        <v>1248</v>
      </c>
      <c r="I522" s="20">
        <v>4</v>
      </c>
      <c r="J522" s="20" t="s">
        <v>1961</v>
      </c>
      <c r="K522" s="20" t="s">
        <v>1249</v>
      </c>
      <c r="L522" s="20" t="s">
        <v>1250</v>
      </c>
      <c r="M522" s="20" t="s">
        <v>44</v>
      </c>
      <c r="N522" s="20">
        <v>175</v>
      </c>
      <c r="O522" s="20">
        <v>275</v>
      </c>
      <c r="P522" s="20" t="s">
        <v>1190</v>
      </c>
      <c r="Q522" s="19">
        <f>+VLOOKUP(K522,Responsables!$A:$C,3,TRUE)</f>
        <v>742</v>
      </c>
      <c r="R522" s="19" t="str">
        <f>+VLOOKUP(K522,Responsables!$A:$C,2,TRUE)</f>
        <v>Secretaría de Medio Ambiente</v>
      </c>
      <c r="S522" s="20" t="s">
        <v>51</v>
      </c>
      <c r="T522" s="20" t="s">
        <v>47</v>
      </c>
      <c r="U522" s="20">
        <f>+VLOOKUP(K522,Programación!$A:$F,3,FALSE)</f>
        <v>175</v>
      </c>
      <c r="V522" s="20">
        <f>+VLOOKUP(K522,Programación!$A:$F,4,FALSE)</f>
        <v>175</v>
      </c>
      <c r="W522" s="20">
        <f>+VLOOKUP(K522,Programación!$A:$F,5,FALSE)</f>
        <v>225</v>
      </c>
      <c r="X522" s="20">
        <f>+VLOOKUP(K522,Programación!$A:$F,6,FALSE)</f>
        <v>275</v>
      </c>
      <c r="Y522" s="20">
        <v>175</v>
      </c>
      <c r="Z522" s="20">
        <f>+VLOOKUP(K522,Seguimiento!$A:$C,3,FALSE)</f>
        <v>176</v>
      </c>
      <c r="AA522" s="23">
        <v>0</v>
      </c>
      <c r="AB522" s="22">
        <v>0</v>
      </c>
      <c r="AC522" s="20">
        <v>0.63636363636363602</v>
      </c>
      <c r="AD522" s="20">
        <f>+VLOOKUP(K522,Seguimiento!$A:$J,5,FALSE)</f>
        <v>0.64</v>
      </c>
      <c r="AE522" s="22">
        <v>0</v>
      </c>
      <c r="AF522" s="22">
        <v>0</v>
      </c>
      <c r="AG522" s="20">
        <v>1</v>
      </c>
      <c r="AH522" s="20">
        <f>+VLOOKUP(K522,Seguimiento!$A:$J,6,FALSE)</f>
        <v>1.0057142859999999</v>
      </c>
      <c r="AI522" s="23">
        <v>0</v>
      </c>
      <c r="AJ522" s="23">
        <v>0</v>
      </c>
      <c r="AK522" s="23">
        <v>0</v>
      </c>
      <c r="AL522" s="20" t="str">
        <f>+VLOOKUP(K522,Seguimiento!$A:$J,7,FALSE)</f>
        <v>Entre enero y marzo se vinculó a 1 nuevo firmante, por lo que el acumulado es 176.</v>
      </c>
      <c r="AM522" s="20">
        <f t="shared" si="8"/>
        <v>0.64</v>
      </c>
      <c r="AN522" s="22">
        <v>4.0646250218185471E-4</v>
      </c>
      <c r="AO522" s="22">
        <v>0</v>
      </c>
      <c r="AP522" s="22">
        <v>0</v>
      </c>
      <c r="AQ522" s="41">
        <f>+VLOOKUP(K522,Seguimiento!$A:$J,9,FALSE)</f>
        <v>2.5865799999999999E-4</v>
      </c>
      <c r="AR522" s="40">
        <f>+VLOOKUP(K522,Seguimiento!$A:$J,10,FALSE)</f>
        <v>3</v>
      </c>
      <c r="AS522" s="20">
        <v>175</v>
      </c>
      <c r="AT522" s="40">
        <f>+VLOOKUP(K522,Seguimiento!$A:$J,4,FALSE)</f>
        <v>176</v>
      </c>
      <c r="AU522" s="22">
        <v>0</v>
      </c>
      <c r="AV522" s="22">
        <v>0</v>
      </c>
    </row>
    <row r="523" spans="1:48" x14ac:dyDescent="0.2">
      <c r="A523" s="20">
        <v>4</v>
      </c>
      <c r="B523" s="20" t="s">
        <v>1078</v>
      </c>
      <c r="C523" s="20">
        <v>3</v>
      </c>
      <c r="D523" s="20" t="s">
        <v>1241</v>
      </c>
      <c r="E523" s="20" t="s">
        <v>1242</v>
      </c>
      <c r="F523" s="20">
        <v>1</v>
      </c>
      <c r="G523" s="20" t="s">
        <v>1274</v>
      </c>
      <c r="H523" s="20" t="s">
        <v>1275</v>
      </c>
      <c r="I523" s="20">
        <v>3</v>
      </c>
      <c r="J523" s="20" t="s">
        <v>1961</v>
      </c>
      <c r="K523" s="20" t="s">
        <v>1290</v>
      </c>
      <c r="L523" s="20" t="s">
        <v>1291</v>
      </c>
      <c r="M523" s="20" t="s">
        <v>1273</v>
      </c>
      <c r="N523" s="20">
        <v>-2</v>
      </c>
      <c r="O523" s="20">
        <v>78</v>
      </c>
      <c r="P523" s="20" t="s">
        <v>1190</v>
      </c>
      <c r="Q523" s="19">
        <f>+VLOOKUP(K523,Responsables!$A:$C,3,TRUE)</f>
        <v>742</v>
      </c>
      <c r="R523" s="19" t="str">
        <f>+VLOOKUP(K523,Responsables!$A:$C,2,TRUE)</f>
        <v>Secretaría de Medio Ambiente</v>
      </c>
      <c r="S523" s="20" t="s">
        <v>51</v>
      </c>
      <c r="T523" s="20" t="s">
        <v>47</v>
      </c>
      <c r="U523" s="20">
        <f>+VLOOKUP(K523,Programación!$A:$F,3,FALSE)</f>
        <v>-1</v>
      </c>
      <c r="V523" s="20">
        <f>+VLOOKUP(K523,Programación!$A:$F,4,FALSE)</f>
        <v>-1</v>
      </c>
      <c r="W523" s="20">
        <f>+VLOOKUP(K523,Programación!$A:$F,5,FALSE)</f>
        <v>78</v>
      </c>
      <c r="X523" s="20">
        <f>+VLOOKUP(K523,Programación!$A:$F,6,FALSE)</f>
        <v>78</v>
      </c>
      <c r="Y523" s="20">
        <v>-1</v>
      </c>
      <c r="Z523" s="20">
        <v>-1</v>
      </c>
      <c r="AA523" s="23">
        <v>0</v>
      </c>
      <c r="AB523" s="22">
        <v>0</v>
      </c>
      <c r="AC523" s="20">
        <v>-1</v>
      </c>
      <c r="AD523" s="20">
        <v>-1</v>
      </c>
      <c r="AE523" s="22">
        <v>0</v>
      </c>
      <c r="AF523" s="22">
        <v>0</v>
      </c>
      <c r="AG523" s="20">
        <v>-1</v>
      </c>
      <c r="AH523" s="20">
        <v>-1</v>
      </c>
      <c r="AI523" s="23">
        <v>0</v>
      </c>
      <c r="AJ523" s="23">
        <v>0</v>
      </c>
      <c r="AK523" s="23">
        <v>0</v>
      </c>
      <c r="AL523" s="20">
        <f>+VLOOKUP(K523,Seguimiento!$A:$J,7,FALSE)</f>
        <v>0</v>
      </c>
      <c r="AM523" s="20">
        <f t="shared" si="8"/>
        <v>-1</v>
      </c>
      <c r="AN523" s="22">
        <v>4.6188993621742213E-3</v>
      </c>
      <c r="AO523" s="22">
        <v>0</v>
      </c>
      <c r="AP523" s="22">
        <v>0</v>
      </c>
      <c r="AQ523" s="41">
        <f>+VLOOKUP(K523,Seguimiento!$A:$J,9,FALSE)</f>
        <v>0</v>
      </c>
      <c r="AR523" s="40">
        <f>+VLOOKUP(K523,Seguimiento!$A:$J,10,FALSE)</f>
        <v>0</v>
      </c>
      <c r="AS523" s="20">
        <v>-1</v>
      </c>
      <c r="AT523" s="40">
        <f>+VLOOKUP(K523,Seguimiento!$A:$J,4,FALSE)</f>
        <v>0</v>
      </c>
      <c r="AU523" s="22">
        <v>0</v>
      </c>
      <c r="AV523" s="22">
        <v>0</v>
      </c>
    </row>
    <row r="524" spans="1:48" x14ac:dyDescent="0.2">
      <c r="A524" s="20">
        <v>4</v>
      </c>
      <c r="B524" s="20" t="s">
        <v>1078</v>
      </c>
      <c r="C524" s="20">
        <v>3</v>
      </c>
      <c r="D524" s="20" t="s">
        <v>1241</v>
      </c>
      <c r="E524" s="20" t="s">
        <v>1242</v>
      </c>
      <c r="F524" s="20">
        <v>3</v>
      </c>
      <c r="G524" s="20" t="s">
        <v>1247</v>
      </c>
      <c r="H524" s="20" t="s">
        <v>1248</v>
      </c>
      <c r="I524" s="20">
        <v>7</v>
      </c>
      <c r="J524" s="20" t="s">
        <v>1961</v>
      </c>
      <c r="K524" s="20" t="s">
        <v>1255</v>
      </c>
      <c r="L524" s="20" t="s">
        <v>1256</v>
      </c>
      <c r="M524" s="20" t="s">
        <v>44</v>
      </c>
      <c r="N524" s="20">
        <v>69</v>
      </c>
      <c r="O524" s="20">
        <v>200</v>
      </c>
      <c r="P524" s="20" t="s">
        <v>1190</v>
      </c>
      <c r="Q524" s="19">
        <f>+VLOOKUP(K524,Responsables!$A:$C,3,TRUE)</f>
        <v>742</v>
      </c>
      <c r="R524" s="19" t="str">
        <f>+VLOOKUP(K524,Responsables!$A:$C,2,TRUE)</f>
        <v>Secretaría de Medio Ambiente</v>
      </c>
      <c r="S524" s="20" t="s">
        <v>46</v>
      </c>
      <c r="T524" s="20" t="s">
        <v>47</v>
      </c>
      <c r="U524" s="20">
        <f>+VLOOKUP(K524,Programación!$A:$F,3,FALSE)</f>
        <v>20</v>
      </c>
      <c r="V524" s="20">
        <f>+VLOOKUP(K524,Programación!$A:$F,4,FALSE)</f>
        <v>90</v>
      </c>
      <c r="W524" s="20">
        <f>+VLOOKUP(K524,Programación!$A:$F,5,FALSE)</f>
        <v>55</v>
      </c>
      <c r="X524" s="20">
        <f>+VLOOKUP(K524,Programación!$A:$F,6,FALSE)</f>
        <v>55</v>
      </c>
      <c r="Y524" s="20">
        <v>0</v>
      </c>
      <c r="Z524" s="20">
        <f>+VLOOKUP(K524,Seguimiento!$A:$C,3,FALSE)</f>
        <v>0</v>
      </c>
      <c r="AA524" s="23">
        <v>0</v>
      </c>
      <c r="AB524" s="22">
        <v>0</v>
      </c>
      <c r="AC524" s="20">
        <v>0</v>
      </c>
      <c r="AD524" s="20">
        <f>+VLOOKUP(K524,Seguimiento!$A:$J,5,FALSE)</f>
        <v>0</v>
      </c>
      <c r="AE524" s="22">
        <v>0</v>
      </c>
      <c r="AF524" s="22">
        <v>0</v>
      </c>
      <c r="AG524" s="20">
        <v>0</v>
      </c>
      <c r="AH524" s="20">
        <f>+VLOOKUP(K524,Seguimiento!$A:$J,6,FALSE)</f>
        <v>0</v>
      </c>
      <c r="AI524" s="23">
        <v>0</v>
      </c>
      <c r="AJ524" s="23">
        <v>0</v>
      </c>
      <c r="AK524" s="23">
        <v>0</v>
      </c>
      <c r="AL524" s="20" t="str">
        <f>+VLOOKUP(K524,Seguimiento!$A:$J,7,FALSE)</f>
        <v>El contrato que aporta a la meta aún no ha iniciado ejecución.</v>
      </c>
      <c r="AM524" s="20">
        <f t="shared" si="8"/>
        <v>0</v>
      </c>
      <c r="AN524" s="22">
        <v>4.0892936791664955E-4</v>
      </c>
      <c r="AO524" s="22">
        <v>0</v>
      </c>
      <c r="AP524" s="22">
        <v>0</v>
      </c>
      <c r="AQ524" s="41">
        <f>+VLOOKUP(K524,Seguimiento!$A:$J,9,FALSE)</f>
        <v>0</v>
      </c>
      <c r="AR524" s="40">
        <f>+VLOOKUP(K524,Seguimiento!$A:$J,10,FALSE)</f>
        <v>1</v>
      </c>
      <c r="AS524" s="20">
        <v>0</v>
      </c>
      <c r="AT524" s="40">
        <f>+VLOOKUP(K524,Seguimiento!$A:$J,4,FALSE)</f>
        <v>0</v>
      </c>
      <c r="AU524" s="22">
        <v>0</v>
      </c>
      <c r="AV524" s="22">
        <v>0</v>
      </c>
    </row>
    <row r="525" spans="1:48" x14ac:dyDescent="0.2">
      <c r="A525" s="20">
        <v>4</v>
      </c>
      <c r="B525" s="20" t="s">
        <v>1078</v>
      </c>
      <c r="C525" s="20">
        <v>3</v>
      </c>
      <c r="D525" s="20" t="s">
        <v>1241</v>
      </c>
      <c r="E525" s="20" t="s">
        <v>1242</v>
      </c>
      <c r="F525" s="20">
        <v>3</v>
      </c>
      <c r="G525" s="20" t="s">
        <v>1247</v>
      </c>
      <c r="H525" s="20" t="s">
        <v>1248</v>
      </c>
      <c r="I525" s="20">
        <v>3</v>
      </c>
      <c r="J525" s="20" t="s">
        <v>1961</v>
      </c>
      <c r="K525" s="20" t="s">
        <v>1267</v>
      </c>
      <c r="L525" s="20" t="s">
        <v>1268</v>
      </c>
      <c r="M525" s="20" t="s">
        <v>44</v>
      </c>
      <c r="N525" s="20">
        <v>90</v>
      </c>
      <c r="O525" s="20">
        <v>5000</v>
      </c>
      <c r="P525" s="20" t="s">
        <v>1190</v>
      </c>
      <c r="Q525" s="19">
        <f>+VLOOKUP(K525,Responsables!$A:$C,3,TRUE)</f>
        <v>742</v>
      </c>
      <c r="R525" s="19" t="str">
        <f>+VLOOKUP(K525,Responsables!$A:$C,2,TRUE)</f>
        <v>Secretaría de Medio Ambiente</v>
      </c>
      <c r="S525" s="20" t="s">
        <v>46</v>
      </c>
      <c r="T525" s="20" t="s">
        <v>47</v>
      </c>
      <c r="U525" s="20">
        <f>+VLOOKUP(K525,Programación!$A:$F,3,FALSE)</f>
        <v>1000</v>
      </c>
      <c r="V525" s="20">
        <f>+VLOOKUP(K525,Programación!$A:$F,4,FALSE)</f>
        <v>900</v>
      </c>
      <c r="W525" s="20">
        <f>+VLOOKUP(K525,Programación!$A:$F,5,FALSE)</f>
        <v>627</v>
      </c>
      <c r="X525" s="20">
        <f>+VLOOKUP(K525,Programación!$A:$F,6,FALSE)</f>
        <v>628</v>
      </c>
      <c r="Y525" s="20">
        <v>2845</v>
      </c>
      <c r="Z525" s="20">
        <f>+VLOOKUP(K525,Seguimiento!$A:$C,3,FALSE)</f>
        <v>184</v>
      </c>
      <c r="AA525" s="23">
        <v>0</v>
      </c>
      <c r="AB525" s="22">
        <v>0</v>
      </c>
      <c r="AC525" s="20">
        <v>0.56899999999999995</v>
      </c>
      <c r="AD525" s="20">
        <f>+VLOOKUP(K525,Seguimiento!$A:$J,5,FALSE)</f>
        <v>0.60580000000000001</v>
      </c>
      <c r="AE525" s="22">
        <v>0</v>
      </c>
      <c r="AF525" s="22">
        <v>0</v>
      </c>
      <c r="AG525" s="20">
        <v>2.8450000000000002</v>
      </c>
      <c r="AH525" s="20">
        <f>+VLOOKUP(K525,Seguimiento!$A:$J,6,FALSE)</f>
        <v>0.204444444</v>
      </c>
      <c r="AI525" s="23">
        <v>0</v>
      </c>
      <c r="AJ525" s="23">
        <v>0</v>
      </c>
      <c r="AK525" s="23">
        <v>0</v>
      </c>
      <c r="AL525" s="20" t="str">
        <f>+VLOOKUP(K525,Seguimiento!$A:$J,7,FALSE)</f>
        <v>En lo corrido del año 2021 se han sensibilizado 184 hogares en buenas prácticas de producción y consumo sostenible.</v>
      </c>
      <c r="AM525" s="20">
        <f t="shared" si="8"/>
        <v>0.60580000000000001</v>
      </c>
      <c r="AN525" s="22">
        <v>4.1632996512103399E-4</v>
      </c>
      <c r="AO525" s="22">
        <v>0</v>
      </c>
      <c r="AP525" s="22">
        <v>0</v>
      </c>
      <c r="AQ525" s="41">
        <f>+VLOOKUP(K525,Seguimiento!$A:$J,9,FALSE)</f>
        <v>2.3689199999999999E-4</v>
      </c>
      <c r="AR525" s="40">
        <f>+VLOOKUP(K525,Seguimiento!$A:$J,10,FALSE)</f>
        <v>3</v>
      </c>
      <c r="AS525" s="20">
        <v>2845</v>
      </c>
      <c r="AT525" s="40">
        <f>+VLOOKUP(K525,Seguimiento!$A:$J,4,FALSE)</f>
        <v>3029</v>
      </c>
      <c r="AU525" s="22">
        <v>0</v>
      </c>
      <c r="AV525" s="22">
        <v>0</v>
      </c>
    </row>
    <row r="526" spans="1:48" x14ac:dyDescent="0.2">
      <c r="A526" s="20">
        <v>4</v>
      </c>
      <c r="B526" s="20" t="s">
        <v>1078</v>
      </c>
      <c r="C526" s="20">
        <v>3</v>
      </c>
      <c r="D526" s="20" t="s">
        <v>1241</v>
      </c>
      <c r="E526" s="20" t="s">
        <v>1242</v>
      </c>
      <c r="F526" s="20">
        <v>2</v>
      </c>
      <c r="G526" s="20" t="s">
        <v>1288</v>
      </c>
      <c r="H526" s="20" t="s">
        <v>1292</v>
      </c>
      <c r="I526" s="20">
        <v>2</v>
      </c>
      <c r="J526" s="20" t="s">
        <v>1961</v>
      </c>
      <c r="K526" s="20" t="s">
        <v>1295</v>
      </c>
      <c r="L526" s="20" t="s">
        <v>1296</v>
      </c>
      <c r="M526" s="20" t="s">
        <v>44</v>
      </c>
      <c r="N526" s="20">
        <v>62579</v>
      </c>
      <c r="O526" s="20">
        <v>50000</v>
      </c>
      <c r="P526" s="20" t="s">
        <v>1190</v>
      </c>
      <c r="Q526" s="19">
        <f>+VLOOKUP(K526,Responsables!$A:$C,3,TRUE)</f>
        <v>742</v>
      </c>
      <c r="R526" s="19" t="str">
        <f>+VLOOKUP(K526,Responsables!$A:$C,2,TRUE)</f>
        <v>Secretaría de Medio Ambiente</v>
      </c>
      <c r="S526" s="20" t="s">
        <v>46</v>
      </c>
      <c r="T526" s="20" t="s">
        <v>47</v>
      </c>
      <c r="U526" s="20">
        <f>+VLOOKUP(K526,Programación!$A:$F,3,FALSE)</f>
        <v>3095</v>
      </c>
      <c r="V526" s="20">
        <f>+VLOOKUP(K526,Programación!$A:$F,4,FALSE)</f>
        <v>14233</v>
      </c>
      <c r="W526" s="20">
        <f>+VLOOKUP(K526,Programación!$A:$F,5,FALSE)</f>
        <v>15279</v>
      </c>
      <c r="X526" s="20">
        <f>+VLOOKUP(K526,Programación!$A:$F,6,FALSE)</f>
        <v>15279</v>
      </c>
      <c r="Y526" s="20">
        <v>5209</v>
      </c>
      <c r="Z526" s="20">
        <f>+VLOOKUP(K526,Seguimiento!$A:$C,3,FALSE)</f>
        <v>2770</v>
      </c>
      <c r="AA526" s="23">
        <v>0</v>
      </c>
      <c r="AB526" s="22">
        <v>0</v>
      </c>
      <c r="AC526" s="20">
        <v>0.10417999999999999</v>
      </c>
      <c r="AD526" s="20">
        <f>+VLOOKUP(K526,Seguimiento!$A:$J,5,FALSE)</f>
        <v>0.15958</v>
      </c>
      <c r="AE526" s="22">
        <v>0</v>
      </c>
      <c r="AF526" s="22">
        <v>0</v>
      </c>
      <c r="AG526" s="20">
        <v>1.68303715670436</v>
      </c>
      <c r="AH526" s="20">
        <f>+VLOOKUP(K526,Seguimiento!$A:$J,6,FALSE)</f>
        <v>0.19461814099999999</v>
      </c>
      <c r="AI526" s="23">
        <v>0</v>
      </c>
      <c r="AJ526" s="23">
        <v>0</v>
      </c>
      <c r="AK526" s="23">
        <v>0</v>
      </c>
      <c r="AL526" s="20" t="str">
        <f>+VLOOKUP(K526,Seguimiento!$A:$J,7,FALSE)</f>
        <v>En Junio se tuvo un avance de 2,54 %  con respecto a la meta anual.</v>
      </c>
      <c r="AM526" s="20">
        <f t="shared" si="8"/>
        <v>0.15958</v>
      </c>
      <c r="AN526" s="22">
        <v>5.558807733151281E-4</v>
      </c>
      <c r="AO526" s="22">
        <v>0</v>
      </c>
      <c r="AP526" s="22">
        <v>0</v>
      </c>
      <c r="AQ526" s="41">
        <f>+VLOOKUP(K526,Seguimiento!$A:$J,9,FALSE)</f>
        <v>7.6811599999999995E-5</v>
      </c>
      <c r="AR526" s="40">
        <f>+VLOOKUP(K526,Seguimiento!$A:$J,10,FALSE)</f>
        <v>1</v>
      </c>
      <c r="AS526" s="20">
        <v>5209</v>
      </c>
      <c r="AT526" s="40">
        <f>+VLOOKUP(K526,Seguimiento!$A:$J,4,FALSE)</f>
        <v>7979</v>
      </c>
      <c r="AU526" s="22">
        <v>0</v>
      </c>
      <c r="AV526" s="22">
        <v>0</v>
      </c>
    </row>
    <row r="527" spans="1:48" x14ac:dyDescent="0.2">
      <c r="A527" s="20">
        <v>4</v>
      </c>
      <c r="B527" s="20" t="s">
        <v>1078</v>
      </c>
      <c r="C527" s="20">
        <v>3</v>
      </c>
      <c r="D527" s="20" t="s">
        <v>1241</v>
      </c>
      <c r="E527" s="20" t="s">
        <v>1242</v>
      </c>
      <c r="F527" s="20">
        <v>4</v>
      </c>
      <c r="G527" s="20" t="s">
        <v>1243</v>
      </c>
      <c r="H527" s="20" t="s">
        <v>1244</v>
      </c>
      <c r="I527" s="20">
        <v>5</v>
      </c>
      <c r="J527" s="20" t="s">
        <v>1961</v>
      </c>
      <c r="K527" s="20" t="s">
        <v>1263</v>
      </c>
      <c r="L527" s="20" t="s">
        <v>1264</v>
      </c>
      <c r="M527" s="20" t="s">
        <v>50</v>
      </c>
      <c r="N527" s="20">
        <v>-1</v>
      </c>
      <c r="O527" s="20">
        <v>100</v>
      </c>
      <c r="P527" s="20" t="s">
        <v>1056</v>
      </c>
      <c r="Q527" s="19">
        <f>+VLOOKUP(K527,Responsables!$A:$C,3,TRUE)</f>
        <v>748</v>
      </c>
      <c r="R527" s="19" t="str">
        <f>+VLOOKUP(K527,Responsables!$A:$C,2,TRUE)</f>
        <v>Metroparques</v>
      </c>
      <c r="S527" s="20" t="s">
        <v>70</v>
      </c>
      <c r="T527" s="20" t="s">
        <v>47</v>
      </c>
      <c r="U527" s="20">
        <f>+VLOOKUP(K527,Programación!$A:$F,3,FALSE)</f>
        <v>100</v>
      </c>
      <c r="V527" s="20">
        <f>+VLOOKUP(K527,Programación!$A:$F,4,FALSE)</f>
        <v>100</v>
      </c>
      <c r="W527" s="20">
        <f>+VLOOKUP(K527,Programación!$A:$F,5,FALSE)</f>
        <v>100</v>
      </c>
      <c r="X527" s="20">
        <f>+VLOOKUP(K527,Programación!$A:$F,6,FALSE)</f>
        <v>100</v>
      </c>
      <c r="Y527" s="20">
        <v>0</v>
      </c>
      <c r="Z527" s="20">
        <f>+VLOOKUP(K527,Seguimiento!$A:$C,3,FALSE)</f>
        <v>0</v>
      </c>
      <c r="AA527" s="23">
        <v>0</v>
      </c>
      <c r="AB527" s="22">
        <v>0</v>
      </c>
      <c r="AC527" s="20">
        <v>0</v>
      </c>
      <c r="AD527" s="20">
        <f>+VLOOKUP(K527,Seguimiento!$A:$J,5,FALSE)</f>
        <v>0</v>
      </c>
      <c r="AE527" s="22">
        <v>0</v>
      </c>
      <c r="AF527" s="22">
        <v>0</v>
      </c>
      <c r="AG527" s="20">
        <v>0</v>
      </c>
      <c r="AH527" s="20">
        <f>+VLOOKUP(K527,Seguimiento!$A:$J,6,FALSE)</f>
        <v>0</v>
      </c>
      <c r="AI527" s="23">
        <v>0</v>
      </c>
      <c r="AJ527" s="23">
        <v>0</v>
      </c>
      <c r="AK527" s="23">
        <v>0</v>
      </c>
      <c r="AL527" s="20" t="str">
        <f>+VLOOKUP(K527,Seguimiento!$A:$J,7,FALSE)</f>
        <v>De nuevo se reitera que la fecha Metroparques no ha recibido las indicaciones precisas de como sería la asignación de los recursos, toda vez que historicamente se hace a través de alguna de las Secretarias del Entre Central, razón por la cual no se ha iniciado la ejecución de estos importantes proyectos.</v>
      </c>
      <c r="AM527" s="20">
        <f t="shared" si="8"/>
        <v>0</v>
      </c>
      <c r="AN527" s="22">
        <v>4.0152877071226501E-4</v>
      </c>
      <c r="AO527" s="22">
        <v>0</v>
      </c>
      <c r="AP527" s="22">
        <v>0</v>
      </c>
      <c r="AQ527" s="41">
        <f>+VLOOKUP(K527,Seguimiento!$A:$J,9,FALSE)</f>
        <v>0</v>
      </c>
      <c r="AR527" s="40">
        <f>+VLOOKUP(K527,Seguimiento!$A:$J,10,FALSE)</f>
        <v>1</v>
      </c>
      <c r="AS527" s="20">
        <v>0</v>
      </c>
      <c r="AT527" s="40">
        <f>+VLOOKUP(K527,Seguimiento!$A:$J,4,FALSE)</f>
        <v>0</v>
      </c>
      <c r="AU527" s="22">
        <v>0</v>
      </c>
      <c r="AV527" s="22">
        <v>0</v>
      </c>
    </row>
    <row r="528" spans="1:48" x14ac:dyDescent="0.2">
      <c r="A528" s="20">
        <v>4</v>
      </c>
      <c r="B528" s="20" t="s">
        <v>1078</v>
      </c>
      <c r="C528" s="20">
        <v>3</v>
      </c>
      <c r="D528" s="20" t="s">
        <v>1241</v>
      </c>
      <c r="E528" s="20" t="s">
        <v>1242</v>
      </c>
      <c r="F528" s="20">
        <v>3</v>
      </c>
      <c r="G528" s="20" t="s">
        <v>1247</v>
      </c>
      <c r="H528" s="20" t="s">
        <v>1248</v>
      </c>
      <c r="I528" s="20">
        <v>8</v>
      </c>
      <c r="J528" s="20" t="s">
        <v>1961</v>
      </c>
      <c r="K528" s="20" t="s">
        <v>1257</v>
      </c>
      <c r="L528" s="20" t="s">
        <v>1258</v>
      </c>
      <c r="M528" s="20" t="s">
        <v>50</v>
      </c>
      <c r="N528" s="20">
        <v>0</v>
      </c>
      <c r="O528" s="20">
        <v>100</v>
      </c>
      <c r="P528" s="20" t="s">
        <v>1190</v>
      </c>
      <c r="Q528" s="19">
        <f>+VLOOKUP(K528,Responsables!$A:$C,3,TRUE)</f>
        <v>742</v>
      </c>
      <c r="R528" s="19" t="str">
        <f>+VLOOKUP(K528,Responsables!$A:$C,2,TRUE)</f>
        <v>Secretaría de Medio Ambiente</v>
      </c>
      <c r="S528" s="20" t="s">
        <v>51</v>
      </c>
      <c r="T528" s="20" t="s">
        <v>47</v>
      </c>
      <c r="U528" s="20">
        <f>+VLOOKUP(K528,Programación!$A:$F,3,FALSE)</f>
        <v>10</v>
      </c>
      <c r="V528" s="20">
        <f>+VLOOKUP(K528,Programación!$A:$F,4,FALSE)</f>
        <v>60</v>
      </c>
      <c r="W528" s="20">
        <f>+VLOOKUP(K528,Programación!$A:$F,5,FALSE)</f>
        <v>80</v>
      </c>
      <c r="X528" s="20">
        <f>+VLOOKUP(K528,Programación!$A:$F,6,FALSE)</f>
        <v>100</v>
      </c>
      <c r="Y528" s="20">
        <v>10</v>
      </c>
      <c r="Z528" s="20">
        <f>+VLOOKUP(K528,Seguimiento!$A:$C,3,FALSE)</f>
        <v>10</v>
      </c>
      <c r="AA528" s="23">
        <v>0</v>
      </c>
      <c r="AB528" s="22">
        <v>0</v>
      </c>
      <c r="AC528" s="20">
        <v>0.1</v>
      </c>
      <c r="AD528" s="20">
        <f>+VLOOKUP(K528,Seguimiento!$A:$J,5,FALSE)</f>
        <v>0.1</v>
      </c>
      <c r="AE528" s="22">
        <v>0</v>
      </c>
      <c r="AF528" s="22">
        <v>0</v>
      </c>
      <c r="AG528" s="20">
        <v>1</v>
      </c>
      <c r="AH528" s="20">
        <f>+VLOOKUP(K528,Seguimiento!$A:$J,6,FALSE)</f>
        <v>0.16666666699999999</v>
      </c>
      <c r="AI528" s="23">
        <v>0</v>
      </c>
      <c r="AJ528" s="23">
        <v>0</v>
      </c>
      <c r="AK528" s="23">
        <v>0</v>
      </c>
      <c r="AL528" s="20" t="str">
        <f>+VLOOKUP(K528,Seguimiento!$A:$J,7,FALSE)</f>
        <v>Se terminó la elaboración del diágnostico. Se inició la etapa de planeación.</v>
      </c>
      <c r="AM528" s="20">
        <f t="shared" si="8"/>
        <v>0.1</v>
      </c>
      <c r="AN528" s="22">
        <v>4.0646250218185471E-4</v>
      </c>
      <c r="AO528" s="22">
        <v>0</v>
      </c>
      <c r="AP528" s="22">
        <v>0</v>
      </c>
      <c r="AQ528" s="41">
        <f>+VLOOKUP(K528,Seguimiento!$A:$J,9,FALSE)</f>
        <v>4.0646299999999997E-5</v>
      </c>
      <c r="AR528" s="40">
        <f>+VLOOKUP(K528,Seguimiento!$A:$J,10,FALSE)</f>
        <v>1</v>
      </c>
      <c r="AS528" s="20">
        <v>10</v>
      </c>
      <c r="AT528" s="40">
        <f>+VLOOKUP(K528,Seguimiento!$A:$J,4,FALSE)</f>
        <v>10</v>
      </c>
      <c r="AU528" s="22">
        <v>0</v>
      </c>
      <c r="AV528" s="22">
        <v>0</v>
      </c>
    </row>
    <row r="529" spans="1:48" x14ac:dyDescent="0.2">
      <c r="A529" s="20">
        <v>4</v>
      </c>
      <c r="B529" s="20" t="s">
        <v>1078</v>
      </c>
      <c r="C529" s="20">
        <v>3</v>
      </c>
      <c r="D529" s="20" t="s">
        <v>1241</v>
      </c>
      <c r="E529" s="20" t="s">
        <v>1242</v>
      </c>
      <c r="F529" s="20">
        <v>1</v>
      </c>
      <c r="G529" s="20" t="s">
        <v>1274</v>
      </c>
      <c r="H529" s="20" t="s">
        <v>1275</v>
      </c>
      <c r="I529" s="20">
        <v>1</v>
      </c>
      <c r="J529" s="20" t="s">
        <v>1961</v>
      </c>
      <c r="K529" s="20" t="s">
        <v>1303</v>
      </c>
      <c r="L529" s="20" t="s">
        <v>1304</v>
      </c>
      <c r="M529" s="20" t="s">
        <v>44</v>
      </c>
      <c r="N529" s="20">
        <v>8</v>
      </c>
      <c r="O529" s="20">
        <v>10</v>
      </c>
      <c r="P529" s="20" t="s">
        <v>1190</v>
      </c>
      <c r="Q529" s="19">
        <f>+VLOOKUP(K529,Responsables!$A:$C,3,TRUE)</f>
        <v>742</v>
      </c>
      <c r="R529" s="19" t="str">
        <f>+VLOOKUP(K529,Responsables!$A:$C,2,TRUE)</f>
        <v>Secretaría de Medio Ambiente</v>
      </c>
      <c r="S529" s="20" t="s">
        <v>51</v>
      </c>
      <c r="T529" s="20" t="s">
        <v>47</v>
      </c>
      <c r="U529" s="20">
        <f>+VLOOKUP(K529,Programación!$A:$F,3,FALSE)</f>
        <v>8</v>
      </c>
      <c r="V529" s="20">
        <f>+VLOOKUP(K529,Programación!$A:$F,4,FALSE)</f>
        <v>9</v>
      </c>
      <c r="W529" s="20">
        <f>+VLOOKUP(K529,Programación!$A:$F,5,FALSE)</f>
        <v>10</v>
      </c>
      <c r="X529" s="20">
        <f>+VLOOKUP(K529,Programación!$A:$F,6,FALSE)</f>
        <v>10</v>
      </c>
      <c r="Y529" s="20">
        <v>9</v>
      </c>
      <c r="Z529" s="20">
        <f>+VLOOKUP(K529,Seguimiento!$A:$C,3,FALSE)</f>
        <v>9</v>
      </c>
      <c r="AA529" s="23">
        <v>0</v>
      </c>
      <c r="AB529" s="22">
        <v>0</v>
      </c>
      <c r="AC529" s="20">
        <v>0.9</v>
      </c>
      <c r="AD529" s="20">
        <f>+VLOOKUP(K529,Seguimiento!$A:$J,5,FALSE)</f>
        <v>0.9</v>
      </c>
      <c r="AE529" s="22">
        <v>0</v>
      </c>
      <c r="AF529" s="22">
        <v>0</v>
      </c>
      <c r="AG529" s="20">
        <v>1.125</v>
      </c>
      <c r="AH529" s="20">
        <f>+VLOOKUP(K529,Seguimiento!$A:$J,6,FALSE)</f>
        <v>1</v>
      </c>
      <c r="AI529" s="23">
        <v>0</v>
      </c>
      <c r="AJ529" s="23">
        <v>0</v>
      </c>
      <c r="AK529" s="23">
        <v>0</v>
      </c>
      <c r="AL529" s="20" t="str">
        <f>+VLOOKUP(K529,Seguimiento!$A:$J,7,FALSE)</f>
        <v>DRMI Divisoria Valle de Aburrá - Río Cauca, RFP Río Nare, PNR Cerro El Volador, ARPE Cerro Nutivara, ARU Cerro La Asomadera, Tres Cruces, Picacho, Jardín Circunvalar y RFP San Miguel.</v>
      </c>
      <c r="AM529" s="20">
        <f t="shared" si="8"/>
        <v>0.9</v>
      </c>
      <c r="AN529" s="22">
        <v>4.1199426170836434E-4</v>
      </c>
      <c r="AO529" s="22">
        <v>0</v>
      </c>
      <c r="AP529" s="22">
        <v>0</v>
      </c>
      <c r="AQ529" s="41">
        <f>+VLOOKUP(K529,Seguimiento!$A:$J,9,FALSE)</f>
        <v>3.7079499999999999E-4</v>
      </c>
      <c r="AR529" s="40">
        <f>+VLOOKUP(K529,Seguimiento!$A:$J,10,FALSE)</f>
        <v>3</v>
      </c>
      <c r="AS529" s="20">
        <v>9</v>
      </c>
      <c r="AT529" s="40">
        <f>+VLOOKUP(K529,Seguimiento!$A:$J,4,FALSE)</f>
        <v>9</v>
      </c>
      <c r="AU529" s="22">
        <v>0</v>
      </c>
      <c r="AV529" s="22">
        <v>0</v>
      </c>
    </row>
    <row r="530" spans="1:48" x14ac:dyDescent="0.2">
      <c r="A530" s="20">
        <v>4</v>
      </c>
      <c r="B530" s="20" t="s">
        <v>1078</v>
      </c>
      <c r="C530" s="20">
        <v>3</v>
      </c>
      <c r="D530" s="20" t="s">
        <v>1241</v>
      </c>
      <c r="E530" s="20" t="s">
        <v>1242</v>
      </c>
      <c r="F530" s="20">
        <v>3</v>
      </c>
      <c r="G530" s="20" t="s">
        <v>1247</v>
      </c>
      <c r="H530" s="20" t="s">
        <v>1248</v>
      </c>
      <c r="I530" s="20">
        <v>1</v>
      </c>
      <c r="J530" s="20" t="s">
        <v>1961</v>
      </c>
      <c r="K530" s="20" t="s">
        <v>1301</v>
      </c>
      <c r="L530" s="20" t="s">
        <v>1302</v>
      </c>
      <c r="M530" s="20" t="s">
        <v>44</v>
      </c>
      <c r="N530" s="20">
        <v>13</v>
      </c>
      <c r="O530" s="20">
        <v>13</v>
      </c>
      <c r="P530" s="20" t="s">
        <v>1190</v>
      </c>
      <c r="Q530" s="19">
        <f>+VLOOKUP(K530,Responsables!$A:$C,3,TRUE)</f>
        <v>742</v>
      </c>
      <c r="R530" s="19" t="str">
        <f>+VLOOKUP(K530,Responsables!$A:$C,2,TRUE)</f>
        <v>Secretaría de Medio Ambiente</v>
      </c>
      <c r="S530" s="20" t="s">
        <v>70</v>
      </c>
      <c r="T530" s="20" t="s">
        <v>47</v>
      </c>
      <c r="U530" s="20">
        <f>+VLOOKUP(K530,Programación!$A:$F,3,FALSE)</f>
        <v>13</v>
      </c>
      <c r="V530" s="20">
        <f>+VLOOKUP(K530,Programación!$A:$F,4,FALSE)</f>
        <v>13</v>
      </c>
      <c r="W530" s="20">
        <f>+VLOOKUP(K530,Programación!$A:$F,5,FALSE)</f>
        <v>13</v>
      </c>
      <c r="X530" s="20">
        <f>+VLOOKUP(K530,Programación!$A:$F,6,FALSE)</f>
        <v>13</v>
      </c>
      <c r="Y530" s="20">
        <v>12</v>
      </c>
      <c r="Z530" s="20">
        <f>+VLOOKUP(K530,Seguimiento!$A:$C,3,FALSE)</f>
        <v>12</v>
      </c>
      <c r="AA530" s="23">
        <v>0</v>
      </c>
      <c r="AB530" s="22">
        <v>0</v>
      </c>
      <c r="AC530" s="20">
        <v>0.230769230769231</v>
      </c>
      <c r="AD530" s="20">
        <f>+VLOOKUP(K530,Seguimiento!$A:$J,5,FALSE)</f>
        <v>0.34615384599999999</v>
      </c>
      <c r="AE530" s="22">
        <v>0</v>
      </c>
      <c r="AF530" s="22">
        <v>0</v>
      </c>
      <c r="AG530" s="20">
        <v>0.92307692307692302</v>
      </c>
      <c r="AH530" s="20">
        <f>+VLOOKUP(K530,Seguimiento!$A:$J,6,FALSE)</f>
        <v>0.46153846199999998</v>
      </c>
      <c r="AI530" s="23">
        <v>0</v>
      </c>
      <c r="AJ530" s="23">
        <v>0</v>
      </c>
      <c r="AK530" s="23">
        <v>0</v>
      </c>
      <c r="AL530" s="20" t="str">
        <f>+VLOOKUP(K530,Seguimiento!$A:$J,7,FALSE)</f>
        <v>Se continúa con el  trabajo de las 11 comites y del grupo lider del SIGAM. Además se realizó la primer sesión  ordinaria  del Consejo Ambienatl Muniicapl (CAM.</v>
      </c>
      <c r="AM530" s="20">
        <f t="shared" si="8"/>
        <v>0.34615384599999999</v>
      </c>
      <c r="AN530" s="22">
        <v>5.0095093517520844E-4</v>
      </c>
      <c r="AO530" s="22">
        <v>0</v>
      </c>
      <c r="AP530" s="22">
        <v>0</v>
      </c>
      <c r="AQ530" s="41">
        <f>+VLOOKUP(K530,Seguimiento!$A:$J,9,FALSE)</f>
        <v>1.4450500000000001E-4</v>
      </c>
      <c r="AR530" s="40">
        <f>+VLOOKUP(K530,Seguimiento!$A:$J,10,FALSE)</f>
        <v>3</v>
      </c>
      <c r="AS530" s="20">
        <v>12</v>
      </c>
      <c r="AT530" s="40">
        <f>+VLOOKUP(K530,Seguimiento!$A:$J,4,FALSE)</f>
        <v>12</v>
      </c>
      <c r="AU530" s="22">
        <v>0</v>
      </c>
      <c r="AV530" s="22">
        <v>0</v>
      </c>
    </row>
    <row r="531" spans="1:48" x14ac:dyDescent="0.2">
      <c r="A531" s="20">
        <v>4</v>
      </c>
      <c r="B531" s="20" t="s">
        <v>1078</v>
      </c>
      <c r="C531" s="20">
        <v>3</v>
      </c>
      <c r="D531" s="20" t="s">
        <v>1241</v>
      </c>
      <c r="E531" s="20" t="s">
        <v>1242</v>
      </c>
      <c r="F531" s="20">
        <v>4</v>
      </c>
      <c r="G531" s="20" t="s">
        <v>1243</v>
      </c>
      <c r="H531" s="20" t="s">
        <v>1244</v>
      </c>
      <c r="I531" s="20">
        <v>2</v>
      </c>
      <c r="J531" s="20" t="s">
        <v>1961</v>
      </c>
      <c r="K531" s="20" t="s">
        <v>1271</v>
      </c>
      <c r="L531" s="20" t="s">
        <v>1272</v>
      </c>
      <c r="M531" s="20" t="s">
        <v>1273</v>
      </c>
      <c r="N531" s="20">
        <v>3424</v>
      </c>
      <c r="O531" s="20">
        <v>3574</v>
      </c>
      <c r="P531" s="20" t="s">
        <v>1190</v>
      </c>
      <c r="Q531" s="19">
        <f>+VLOOKUP(K531,Responsables!$A:$C,3,TRUE)</f>
        <v>742</v>
      </c>
      <c r="R531" s="19" t="str">
        <f>+VLOOKUP(K531,Responsables!$A:$C,2,TRUE)</f>
        <v>Secretaría de Medio Ambiente</v>
      </c>
      <c r="S531" s="20" t="s">
        <v>51</v>
      </c>
      <c r="T531" s="20" t="s">
        <v>47</v>
      </c>
      <c r="U531" s="20">
        <f>+VLOOKUP(K531,Programación!$A:$F,3,FALSE)</f>
        <v>3473</v>
      </c>
      <c r="V531" s="20">
        <f>+VLOOKUP(K531,Programación!$A:$F,4,FALSE)</f>
        <v>3508</v>
      </c>
      <c r="W531" s="20">
        <f>+VLOOKUP(K531,Programación!$A:$F,5,FALSE)</f>
        <v>3543</v>
      </c>
      <c r="X531" s="20">
        <f>+VLOOKUP(K531,Programación!$A:$F,6,FALSE)</f>
        <v>3574</v>
      </c>
      <c r="Y531" s="20">
        <v>3619</v>
      </c>
      <c r="Z531" s="20">
        <f>+VLOOKUP(K531,Seguimiento!$A:$C,3,FALSE)</f>
        <v>3619</v>
      </c>
      <c r="AA531" s="23">
        <v>0</v>
      </c>
      <c r="AB531" s="22">
        <v>0</v>
      </c>
      <c r="AC531" s="20">
        <v>1.01259093452714</v>
      </c>
      <c r="AD531" s="20">
        <f>+VLOOKUP(K531,Seguimiento!$A:$J,5,FALSE)</f>
        <v>1.012590935</v>
      </c>
      <c r="AE531" s="22">
        <v>0</v>
      </c>
      <c r="AF531" s="22">
        <v>0</v>
      </c>
      <c r="AG531" s="20">
        <v>1.04203858335733</v>
      </c>
      <c r="AH531" s="20">
        <f>+VLOOKUP(K531,Seguimiento!$A:$J,6,FALSE)</f>
        <v>1.0316419610000001</v>
      </c>
      <c r="AI531" s="23">
        <v>0</v>
      </c>
      <c r="AJ531" s="23">
        <v>0</v>
      </c>
      <c r="AK531" s="23">
        <v>0</v>
      </c>
      <c r="AL531" s="20" t="str">
        <f>+VLOOKUP(K531,Seguimiento!$A:$J,7,FALSE)</f>
        <v>"Se avanza en el proceso de contratación de PSA y compra de predios para mantener las areas beneficiadas hasta dic de 2021 y buscar aumento de las mismas. Se cumplio la meta del plan de desarrollo ya que durante la tercera convocatoria de PSA se pudo vincular a un mayor número de beneficiarios"</v>
      </c>
      <c r="AM531" s="20">
        <f t="shared" si="8"/>
        <v>1.012590935</v>
      </c>
      <c r="AN531" s="22">
        <v>1.6073585547408933E-3</v>
      </c>
      <c r="AO531" s="22">
        <v>0</v>
      </c>
      <c r="AP531" s="22">
        <v>0</v>
      </c>
      <c r="AQ531" s="41">
        <f>+VLOOKUP(K531,Seguimiento!$A:$J,9,FALSE)</f>
        <v>1.5776760000000001E-3</v>
      </c>
      <c r="AR531" s="40">
        <f>+VLOOKUP(K531,Seguimiento!$A:$J,10,FALSE)</f>
        <v>3</v>
      </c>
      <c r="AS531" s="20">
        <v>3619</v>
      </c>
      <c r="AT531" s="40">
        <f>+VLOOKUP(K531,Seguimiento!$A:$J,4,FALSE)</f>
        <v>3619</v>
      </c>
      <c r="AU531" s="22">
        <v>0</v>
      </c>
      <c r="AV531" s="22">
        <v>0</v>
      </c>
    </row>
    <row r="532" spans="1:48" x14ac:dyDescent="0.2">
      <c r="A532" s="20">
        <v>4</v>
      </c>
      <c r="B532" s="20" t="s">
        <v>1078</v>
      </c>
      <c r="C532" s="20">
        <v>3</v>
      </c>
      <c r="D532" s="20" t="s">
        <v>1241</v>
      </c>
      <c r="E532" s="20" t="s">
        <v>1242</v>
      </c>
      <c r="F532" s="20">
        <v>4</v>
      </c>
      <c r="G532" s="20" t="s">
        <v>1243</v>
      </c>
      <c r="H532" s="20" t="s">
        <v>1244</v>
      </c>
      <c r="I532" s="20">
        <v>3</v>
      </c>
      <c r="J532" s="20" t="s">
        <v>1961</v>
      </c>
      <c r="K532" s="20" t="s">
        <v>1265</v>
      </c>
      <c r="L532" s="20" t="s">
        <v>1266</v>
      </c>
      <c r="M532" s="20" t="s">
        <v>44</v>
      </c>
      <c r="N532" s="20">
        <v>-1</v>
      </c>
      <c r="O532" s="20">
        <v>2</v>
      </c>
      <c r="P532" s="20" t="s">
        <v>1190</v>
      </c>
      <c r="Q532" s="19">
        <f>+VLOOKUP(K532,Responsables!$A:$C,3,TRUE)</f>
        <v>742</v>
      </c>
      <c r="R532" s="19" t="str">
        <f>+VLOOKUP(K532,Responsables!$A:$C,2,TRUE)</f>
        <v>Secretaría de Medio Ambiente</v>
      </c>
      <c r="S532" s="20" t="s">
        <v>46</v>
      </c>
      <c r="T532" s="20" t="s">
        <v>47</v>
      </c>
      <c r="U532" s="20">
        <f>+VLOOKUP(K532,Programación!$A:$F,3,FALSE)</f>
        <v>0</v>
      </c>
      <c r="V532" s="20">
        <f>+VLOOKUP(K532,Programación!$A:$F,4,FALSE)</f>
        <v>1</v>
      </c>
      <c r="W532" s="20">
        <f>+VLOOKUP(K532,Programación!$A:$F,5,FALSE)</f>
        <v>0</v>
      </c>
      <c r="X532" s="20">
        <f>+VLOOKUP(K532,Programación!$A:$F,6,FALSE)</f>
        <v>1</v>
      </c>
      <c r="Y532" s="20">
        <v>0.82499999999999996</v>
      </c>
      <c r="Z532" s="20">
        <f>+VLOOKUP(K532,Seguimiento!$A:$C,3,FALSE)</f>
        <v>0.02</v>
      </c>
      <c r="AA532" s="23">
        <v>0</v>
      </c>
      <c r="AB532" s="22">
        <v>0</v>
      </c>
      <c r="AC532" s="20">
        <v>0.41249999999999998</v>
      </c>
      <c r="AD532" s="20">
        <f>+VLOOKUP(K532,Seguimiento!$A:$J,5,FALSE)</f>
        <v>0.42249999999999999</v>
      </c>
      <c r="AE532" s="22">
        <v>0</v>
      </c>
      <c r="AF532" s="22">
        <v>0</v>
      </c>
      <c r="AG532" s="20">
        <v>-1</v>
      </c>
      <c r="AH532" s="20">
        <f>+VLOOKUP(K532,Seguimiento!$A:$J,6,FALSE)</f>
        <v>0.02</v>
      </c>
      <c r="AI532" s="23">
        <v>0</v>
      </c>
      <c r="AJ532" s="23">
        <v>0</v>
      </c>
      <c r="AK532" s="23">
        <v>0</v>
      </c>
      <c r="AL532" s="20" t="str">
        <f>+VLOOKUP(K532,Seguimiento!$A:$J,7,FALSE)</f>
        <v>Se avanzó en un 2%, de la validación de información secundaria de la red hidrográfica urbana del Municipio de Medellín.</v>
      </c>
      <c r="AM532" s="20">
        <f t="shared" si="8"/>
        <v>0.42249999999999999</v>
      </c>
      <c r="AN532" s="22">
        <v>4.6129091049639046E-4</v>
      </c>
      <c r="AO532" s="22">
        <v>0</v>
      </c>
      <c r="AP532" s="22">
        <v>0</v>
      </c>
      <c r="AQ532" s="41">
        <f>+VLOOKUP(K532,Seguimiento!$A:$J,9,FALSE)</f>
        <v>1.9028299999999999E-4</v>
      </c>
      <c r="AR532" s="40">
        <f>+VLOOKUP(K532,Seguimiento!$A:$J,10,FALSE)</f>
        <v>3</v>
      </c>
      <c r="AS532" s="20">
        <v>0.82499999999999996</v>
      </c>
      <c r="AT532" s="40">
        <f>+VLOOKUP(K532,Seguimiento!$A:$J,4,FALSE)</f>
        <v>0.84499999999999997</v>
      </c>
      <c r="AU532" s="22">
        <v>0</v>
      </c>
      <c r="AV532" s="22">
        <v>0</v>
      </c>
    </row>
    <row r="533" spans="1:48" x14ac:dyDescent="0.2">
      <c r="A533" s="20">
        <v>4</v>
      </c>
      <c r="B533" s="20" t="s">
        <v>1078</v>
      </c>
      <c r="C533" s="20">
        <v>3</v>
      </c>
      <c r="D533" s="20" t="s">
        <v>1241</v>
      </c>
      <c r="E533" s="20" t="s">
        <v>1242</v>
      </c>
      <c r="F533" s="20">
        <v>1</v>
      </c>
      <c r="G533" s="20" t="s">
        <v>1274</v>
      </c>
      <c r="H533" s="20" t="s">
        <v>1275</v>
      </c>
      <c r="I533" s="20">
        <v>2</v>
      </c>
      <c r="J533" s="20" t="s">
        <v>1961</v>
      </c>
      <c r="K533" s="20" t="s">
        <v>1276</v>
      </c>
      <c r="L533" s="20" t="s">
        <v>1277</v>
      </c>
      <c r="M533" s="20" t="s">
        <v>44</v>
      </c>
      <c r="N533" s="20">
        <v>0</v>
      </c>
      <c r="O533" s="20">
        <v>1</v>
      </c>
      <c r="P533" s="20" t="s">
        <v>1190</v>
      </c>
      <c r="Q533" s="19">
        <f>+VLOOKUP(K533,Responsables!$A:$C,3,TRUE)</f>
        <v>742</v>
      </c>
      <c r="R533" s="19" t="str">
        <f>+VLOOKUP(K533,Responsables!$A:$C,2,TRUE)</f>
        <v>Secretaría de Medio Ambiente</v>
      </c>
      <c r="S533" s="20" t="s">
        <v>46</v>
      </c>
      <c r="T533" s="20" t="s">
        <v>47</v>
      </c>
      <c r="U533" s="20">
        <f>+VLOOKUP(K533,Programación!$A:$F,3,FALSE)</f>
        <v>0</v>
      </c>
      <c r="V533" s="20">
        <f>+VLOOKUP(K533,Programación!$A:$F,4,FALSE)</f>
        <v>0.2</v>
      </c>
      <c r="W533" s="20">
        <f>+VLOOKUP(K533,Programación!$A:$F,5,FALSE)</f>
        <v>-1</v>
      </c>
      <c r="X533" s="20">
        <f>+VLOOKUP(K533,Programación!$A:$F,6,FALSE)</f>
        <v>-1</v>
      </c>
      <c r="Y533" s="20">
        <v>0.8</v>
      </c>
      <c r="Z533" s="20">
        <f>+VLOOKUP(K533,Seguimiento!$A:$C,3,FALSE)</f>
        <v>0.1</v>
      </c>
      <c r="AA533" s="23">
        <v>0</v>
      </c>
      <c r="AB533" s="22">
        <v>0</v>
      </c>
      <c r="AC533" s="20">
        <v>0.8</v>
      </c>
      <c r="AD533" s="20">
        <f>+VLOOKUP(K533,Seguimiento!$A:$J,5,FALSE)</f>
        <v>0.9</v>
      </c>
      <c r="AE533" s="22">
        <v>0</v>
      </c>
      <c r="AF533" s="22">
        <v>0</v>
      </c>
      <c r="AG533" s="20">
        <v>1</v>
      </c>
      <c r="AH533" s="20">
        <f>+VLOOKUP(K533,Seguimiento!$A:$J,6,FALSE)</f>
        <v>0.5</v>
      </c>
      <c r="AI533" s="23">
        <v>0</v>
      </c>
      <c r="AJ533" s="23">
        <v>0</v>
      </c>
      <c r="AK533" s="23">
        <v>0</v>
      </c>
      <c r="AL533" s="20" t="str">
        <f>+VLOOKUP(K533,Seguimiento!$A:$J,7,FALSE)</f>
        <v>Pendiente validacion por parte del despacho.</v>
      </c>
      <c r="AM533" s="20">
        <f t="shared" si="8"/>
        <v>0.9</v>
      </c>
      <c r="AN533" s="22">
        <v>4.3450614845809139E-4</v>
      </c>
      <c r="AO533" s="22">
        <v>0</v>
      </c>
      <c r="AP533" s="22">
        <v>0</v>
      </c>
      <c r="AQ533" s="41">
        <f>+VLOOKUP(K533,Seguimiento!$A:$J,9,FALSE)</f>
        <v>3.9105599999999998E-4</v>
      </c>
      <c r="AR533" s="40">
        <f>+VLOOKUP(K533,Seguimiento!$A:$J,10,FALSE)</f>
        <v>3</v>
      </c>
      <c r="AS533" s="20">
        <v>0.8</v>
      </c>
      <c r="AT533" s="40">
        <f>+VLOOKUP(K533,Seguimiento!$A:$J,4,FALSE)</f>
        <v>0.9</v>
      </c>
      <c r="AU533" s="22">
        <v>0</v>
      </c>
      <c r="AV533" s="22">
        <v>0</v>
      </c>
    </row>
    <row r="534" spans="1:48" x14ac:dyDescent="0.2">
      <c r="A534" s="20">
        <v>4</v>
      </c>
      <c r="B534" s="20" t="s">
        <v>1078</v>
      </c>
      <c r="C534" s="20">
        <v>3</v>
      </c>
      <c r="D534" s="20" t="s">
        <v>1241</v>
      </c>
      <c r="E534" s="20" t="s">
        <v>1242</v>
      </c>
      <c r="F534" s="20">
        <v>3</v>
      </c>
      <c r="G534" s="20" t="s">
        <v>1247</v>
      </c>
      <c r="H534" s="20" t="s">
        <v>1248</v>
      </c>
      <c r="I534" s="20">
        <v>2</v>
      </c>
      <c r="J534" s="20" t="s">
        <v>1961</v>
      </c>
      <c r="K534" s="20" t="s">
        <v>1284</v>
      </c>
      <c r="L534" s="20" t="s">
        <v>1285</v>
      </c>
      <c r="M534" s="20" t="s">
        <v>50</v>
      </c>
      <c r="N534" s="20">
        <v>40</v>
      </c>
      <c r="O534" s="20">
        <v>100</v>
      </c>
      <c r="P534" s="20" t="s">
        <v>1190</v>
      </c>
      <c r="Q534" s="19">
        <f>+VLOOKUP(K534,Responsables!$A:$C,3,TRUE)</f>
        <v>742</v>
      </c>
      <c r="R534" s="19" t="str">
        <f>+VLOOKUP(K534,Responsables!$A:$C,2,TRUE)</f>
        <v>Secretaría de Medio Ambiente</v>
      </c>
      <c r="S534" s="20" t="s">
        <v>51</v>
      </c>
      <c r="T534" s="20" t="s">
        <v>47</v>
      </c>
      <c r="U534" s="20">
        <f>+VLOOKUP(K534,Programación!$A:$F,3,FALSE)</f>
        <v>50</v>
      </c>
      <c r="V534" s="20">
        <f>+VLOOKUP(K534,Programación!$A:$F,4,FALSE)</f>
        <v>75</v>
      </c>
      <c r="W534" s="20">
        <f>+VLOOKUP(K534,Programación!$A:$F,5,FALSE)</f>
        <v>90</v>
      </c>
      <c r="X534" s="20">
        <f>+VLOOKUP(K534,Programación!$A:$F,6,FALSE)</f>
        <v>100</v>
      </c>
      <c r="Y534" s="20">
        <v>63</v>
      </c>
      <c r="Z534" s="20">
        <f>+VLOOKUP(K534,Seguimiento!$A:$C,3,FALSE)</f>
        <v>69</v>
      </c>
      <c r="AA534" s="23">
        <v>0</v>
      </c>
      <c r="AB534" s="22">
        <v>0</v>
      </c>
      <c r="AC534" s="20">
        <v>0.63</v>
      </c>
      <c r="AD534" s="20">
        <f>+VLOOKUP(K534,Seguimiento!$A:$J,5,FALSE)</f>
        <v>0.69</v>
      </c>
      <c r="AE534" s="22">
        <v>0</v>
      </c>
      <c r="AF534" s="22">
        <v>0</v>
      </c>
      <c r="AG534" s="20">
        <v>1.26</v>
      </c>
      <c r="AH534" s="20">
        <f>+VLOOKUP(K534,Seguimiento!$A:$J,6,FALSE)</f>
        <v>0.92</v>
      </c>
      <c r="AI534" s="23">
        <v>0</v>
      </c>
      <c r="AJ534" s="23">
        <v>0</v>
      </c>
      <c r="AK534" s="23">
        <v>0</v>
      </c>
      <c r="AL534" s="20" t="str">
        <f>+VLOOKUP(K534,Seguimiento!$A:$J,7,FALSE)</f>
        <v>Aún falta que se consolide el trabajo con los equipos de trabajo y se logre cargar información relevante al portal.</v>
      </c>
      <c r="AM534" s="20">
        <f t="shared" si="8"/>
        <v>0.69</v>
      </c>
      <c r="AN534" s="22">
        <v>8.6932091903278418E-5</v>
      </c>
      <c r="AO534" s="22">
        <v>0</v>
      </c>
      <c r="AP534" s="22">
        <v>0</v>
      </c>
      <c r="AQ534" s="41">
        <f>+VLOOKUP(K534,Seguimiento!$A:$J,9,FALSE)</f>
        <v>5.9983099999999998E-5</v>
      </c>
      <c r="AR534" s="40">
        <f>+VLOOKUP(K534,Seguimiento!$A:$J,10,FALSE)</f>
        <v>3</v>
      </c>
      <c r="AS534" s="20">
        <v>63</v>
      </c>
      <c r="AT534" s="40">
        <f>+VLOOKUP(K534,Seguimiento!$A:$J,4,FALSE)</f>
        <v>69</v>
      </c>
      <c r="AU534" s="22">
        <v>0</v>
      </c>
      <c r="AV534" s="22">
        <v>0</v>
      </c>
    </row>
    <row r="535" spans="1:48" x14ac:dyDescent="0.2">
      <c r="A535" s="20">
        <v>4</v>
      </c>
      <c r="B535" s="20" t="s">
        <v>1078</v>
      </c>
      <c r="C535" s="20">
        <v>3</v>
      </c>
      <c r="D535" s="20" t="s">
        <v>1241</v>
      </c>
      <c r="E535" s="20" t="s">
        <v>1242</v>
      </c>
      <c r="F535" s="20">
        <v>1</v>
      </c>
      <c r="G535" s="20" t="s">
        <v>1274</v>
      </c>
      <c r="H535" s="20" t="s">
        <v>1275</v>
      </c>
      <c r="I535" s="20">
        <v>4</v>
      </c>
      <c r="J535" s="20" t="s">
        <v>1961</v>
      </c>
      <c r="K535" s="20" t="s">
        <v>1286</v>
      </c>
      <c r="L535" s="20" t="s">
        <v>1287</v>
      </c>
      <c r="M535" s="20" t="s">
        <v>50</v>
      </c>
      <c r="N535" s="20">
        <v>-2</v>
      </c>
      <c r="O535" s="20">
        <v>60</v>
      </c>
      <c r="P535" s="20" t="s">
        <v>1190</v>
      </c>
      <c r="Q535" s="19">
        <f>+VLOOKUP(K535,Responsables!$A:$C,3,TRUE)</f>
        <v>742</v>
      </c>
      <c r="R535" s="19" t="str">
        <f>+VLOOKUP(K535,Responsables!$A:$C,2,TRUE)</f>
        <v>Secretaría de Medio Ambiente</v>
      </c>
      <c r="S535" s="20" t="s">
        <v>51</v>
      </c>
      <c r="T535" s="20" t="s">
        <v>47</v>
      </c>
      <c r="U535" s="20">
        <f>+VLOOKUP(K535,Programación!$A:$F,3,FALSE)</f>
        <v>-1</v>
      </c>
      <c r="V535" s="20">
        <f>+VLOOKUP(K535,Programación!$A:$F,4,FALSE)</f>
        <v>10</v>
      </c>
      <c r="W535" s="20">
        <f>+VLOOKUP(K535,Programación!$A:$F,5,FALSE)</f>
        <v>40</v>
      </c>
      <c r="X535" s="20">
        <f>+VLOOKUP(K535,Programación!$A:$F,6,FALSE)</f>
        <v>60</v>
      </c>
      <c r="Y535" s="20">
        <v>-1</v>
      </c>
      <c r="Z535" s="20">
        <f>+VLOOKUP(K535,Seguimiento!$A:$C,3,FALSE)</f>
        <v>0</v>
      </c>
      <c r="AA535" s="23">
        <v>0</v>
      </c>
      <c r="AB535" s="22">
        <v>0</v>
      </c>
      <c r="AC535" s="20">
        <v>-1</v>
      </c>
      <c r="AD535" s="20">
        <f>+VLOOKUP(K535,Seguimiento!$A:$J,5,FALSE)</f>
        <v>0</v>
      </c>
      <c r="AE535" s="22">
        <v>0</v>
      </c>
      <c r="AF535" s="22">
        <v>0</v>
      </c>
      <c r="AG535" s="20">
        <v>-1</v>
      </c>
      <c r="AH535" s="20">
        <f>+VLOOKUP(K535,Seguimiento!$A:$J,6,FALSE)</f>
        <v>0</v>
      </c>
      <c r="AI535" s="23">
        <v>0</v>
      </c>
      <c r="AJ535" s="23">
        <v>0</v>
      </c>
      <c r="AK535" s="23">
        <v>0</v>
      </c>
      <c r="AL535" s="20" t="str">
        <f>+VLOOKUP(K535,Seguimiento!$A:$J,7,FALSE)</f>
        <v>En reunión con el Alcalde el pasado 25 de marzo se decidió que debido a que el proyecto no cuenta con la totalidad de los recursos para la elaboración de los estudios y diseños y teniendo en cuenta la Urgencia Manifiesta en la quebrada El Indio, el proyecto del Refugio de Vida Silvestre pasará a la siguiente vigencia. Los recursos que se tenían asignados se trasladaron a la Urgencia Manifiesta y al mantenimiento de quebradas.</v>
      </c>
      <c r="AM535" s="20">
        <f t="shared" si="8"/>
        <v>0</v>
      </c>
      <c r="AN535" s="22">
        <v>5.1539465938089737E-3</v>
      </c>
      <c r="AO535" s="22">
        <v>0</v>
      </c>
      <c r="AP535" s="22">
        <v>0</v>
      </c>
      <c r="AQ535" s="41">
        <f>+VLOOKUP(K535,Seguimiento!$A:$J,9,FALSE)</f>
        <v>0</v>
      </c>
      <c r="AR535" s="40">
        <f>+VLOOKUP(K535,Seguimiento!$A:$J,10,FALSE)</f>
        <v>1</v>
      </c>
      <c r="AS535" s="20">
        <v>-1</v>
      </c>
      <c r="AT535" s="40">
        <f>+VLOOKUP(K535,Seguimiento!$A:$J,4,FALSE)</f>
        <v>0</v>
      </c>
      <c r="AU535" s="22">
        <v>0</v>
      </c>
      <c r="AV535" s="22">
        <v>0</v>
      </c>
    </row>
    <row r="536" spans="1:48" x14ac:dyDescent="0.2">
      <c r="A536" s="20">
        <v>4</v>
      </c>
      <c r="B536" s="20" t="s">
        <v>1078</v>
      </c>
      <c r="C536" s="20">
        <v>3</v>
      </c>
      <c r="D536" s="20" t="s">
        <v>1241</v>
      </c>
      <c r="E536" s="20" t="s">
        <v>1242</v>
      </c>
      <c r="F536" s="20">
        <v>3</v>
      </c>
      <c r="G536" s="20" t="s">
        <v>1247</v>
      </c>
      <c r="H536" s="20" t="s">
        <v>1248</v>
      </c>
      <c r="I536" s="20">
        <v>11</v>
      </c>
      <c r="J536" s="20" t="s">
        <v>1961</v>
      </c>
      <c r="K536" s="20" t="s">
        <v>1261</v>
      </c>
      <c r="L536" s="20" t="s">
        <v>1262</v>
      </c>
      <c r="M536" s="20" t="s">
        <v>50</v>
      </c>
      <c r="N536" s="20">
        <v>0</v>
      </c>
      <c r="O536" s="20">
        <v>100</v>
      </c>
      <c r="P536" s="20" t="s">
        <v>1190</v>
      </c>
      <c r="Q536" s="19">
        <f>+VLOOKUP(K536,Responsables!$A:$C,3,TRUE)</f>
        <v>742</v>
      </c>
      <c r="R536" s="19" t="str">
        <f>+VLOOKUP(K536,Responsables!$A:$C,2,TRUE)</f>
        <v>Secretaría de Medio Ambiente</v>
      </c>
      <c r="S536" s="20" t="s">
        <v>51</v>
      </c>
      <c r="T536" s="20" t="s">
        <v>47</v>
      </c>
      <c r="U536" s="20">
        <f>+VLOOKUP(K536,Programación!$A:$F,3,FALSE)</f>
        <v>-1</v>
      </c>
      <c r="V536" s="20">
        <f>+VLOOKUP(K536,Programación!$A:$F,4,FALSE)</f>
        <v>25</v>
      </c>
      <c r="W536" s="20">
        <f>+VLOOKUP(K536,Programación!$A:$F,5,FALSE)</f>
        <v>75</v>
      </c>
      <c r="X536" s="20">
        <f>+VLOOKUP(K536,Programación!$A:$F,6,FALSE)</f>
        <v>100</v>
      </c>
      <c r="Y536" s="20">
        <v>-1</v>
      </c>
      <c r="Z536" s="20">
        <f>+VLOOKUP(K536,Seguimiento!$A:$C,3,FALSE)</f>
        <v>0</v>
      </c>
      <c r="AA536" s="23">
        <v>0</v>
      </c>
      <c r="AB536" s="22">
        <v>0</v>
      </c>
      <c r="AC536" s="20">
        <v>-1</v>
      </c>
      <c r="AD536" s="20">
        <f>+VLOOKUP(K536,Seguimiento!$A:$J,5,FALSE)</f>
        <v>0</v>
      </c>
      <c r="AE536" s="22">
        <v>0</v>
      </c>
      <c r="AF536" s="22">
        <v>0</v>
      </c>
      <c r="AG536" s="20">
        <v>-1</v>
      </c>
      <c r="AH536" s="20">
        <f>+VLOOKUP(K536,Seguimiento!$A:$J,6,FALSE)</f>
        <v>0</v>
      </c>
      <c r="AI536" s="23">
        <v>0</v>
      </c>
      <c r="AJ536" s="23">
        <v>0</v>
      </c>
      <c r="AK536" s="23">
        <v>0</v>
      </c>
      <c r="AL536" s="20" t="str">
        <f>+VLOOKUP(K536,Seguimiento!$A:$J,7,FALSE)</f>
        <v>Se sistematiza en cuadros de excel las respuestas obtenidas en los diferentes instrumentos aplicados . No se esperara mas respuestas por parte de las personas e instituciones que se les envió comunicados. Se proyecta  para el mes de julio elaborar ejercio escritural con las respuestas obtenidas.</v>
      </c>
      <c r="AM536" s="20">
        <f t="shared" si="8"/>
        <v>0</v>
      </c>
      <c r="AN536" s="22">
        <v>4.0399563644705986E-4</v>
      </c>
      <c r="AO536" s="22">
        <v>0</v>
      </c>
      <c r="AP536" s="22">
        <v>0</v>
      </c>
      <c r="AQ536" s="41">
        <f>+VLOOKUP(K536,Seguimiento!$A:$J,9,FALSE)</f>
        <v>0</v>
      </c>
      <c r="AR536" s="40">
        <f>+VLOOKUP(K536,Seguimiento!$A:$J,10,FALSE)</f>
        <v>1</v>
      </c>
      <c r="AS536" s="20">
        <v>-1</v>
      </c>
      <c r="AT536" s="40">
        <f>+VLOOKUP(K536,Seguimiento!$A:$J,4,FALSE)</f>
        <v>0</v>
      </c>
      <c r="AU536" s="22">
        <v>0</v>
      </c>
      <c r="AV536" s="22">
        <v>0</v>
      </c>
    </row>
    <row r="537" spans="1:48" x14ac:dyDescent="0.2">
      <c r="A537" s="20">
        <v>4</v>
      </c>
      <c r="B537" s="20" t="s">
        <v>1078</v>
      </c>
      <c r="C537" s="20">
        <v>3</v>
      </c>
      <c r="D537" s="20" t="s">
        <v>1241</v>
      </c>
      <c r="E537" s="20" t="s">
        <v>1242</v>
      </c>
      <c r="F537" s="20"/>
      <c r="G537" s="20"/>
      <c r="H537" s="20"/>
      <c r="I537" s="20">
        <v>3</v>
      </c>
      <c r="J537" s="20" t="s">
        <v>1960</v>
      </c>
      <c r="K537" s="20" t="s">
        <v>1247</v>
      </c>
      <c r="L537" s="20" t="s">
        <v>1282</v>
      </c>
      <c r="M537" s="20" t="s">
        <v>50</v>
      </c>
      <c r="N537" s="20">
        <v>9</v>
      </c>
      <c r="O537" s="20">
        <v>12</v>
      </c>
      <c r="P537" s="20" t="s">
        <v>1190</v>
      </c>
      <c r="Q537" s="19">
        <f>+VLOOKUP(K537,Responsables!$A:$C,3,TRUE)</f>
        <v>742</v>
      </c>
      <c r="R537" s="19" t="str">
        <f>+VLOOKUP(K537,Responsables!$A:$C,2,TRUE)</f>
        <v>Secretaría de Medio Ambiente</v>
      </c>
      <c r="S537" s="20" t="s">
        <v>51</v>
      </c>
      <c r="T537" s="20" t="s">
        <v>47</v>
      </c>
      <c r="U537" s="20">
        <f>+VLOOKUP(K537,Programación!$A:$F,3,FALSE)</f>
        <v>9</v>
      </c>
      <c r="V537" s="20">
        <f>+VLOOKUP(K537,Programación!$A:$F,4,FALSE)</f>
        <v>6</v>
      </c>
      <c r="W537" s="20">
        <f>+VLOOKUP(K537,Programación!$A:$F,5,FALSE)</f>
        <v>9</v>
      </c>
      <c r="X537" s="20">
        <f>+VLOOKUP(K537,Programación!$A:$F,6,FALSE)</f>
        <v>12</v>
      </c>
      <c r="Y537" s="20">
        <v>1.3</v>
      </c>
      <c r="Z537" s="20">
        <f>+VLOOKUP(K537,Seguimiento!$A:$C,3,FALSE)</f>
        <v>1.91</v>
      </c>
      <c r="AA537" s="23">
        <v>0</v>
      </c>
      <c r="AB537" s="22">
        <v>0</v>
      </c>
      <c r="AC537" s="20">
        <v>0.108333333333333</v>
      </c>
      <c r="AD537" s="20">
        <f>+VLOOKUP(K537,Seguimiento!$A:$J,5,FALSE)</f>
        <v>0.15916666700000001</v>
      </c>
      <c r="AE537" s="24">
        <v>0</v>
      </c>
      <c r="AF537" s="22">
        <v>0</v>
      </c>
      <c r="AG537" s="20">
        <v>0.14444444444444399</v>
      </c>
      <c r="AH537" s="20">
        <f>+VLOOKUP(K537,Seguimiento!$A:$J,6,FALSE)</f>
        <v>0.318333333</v>
      </c>
      <c r="AI537" s="23">
        <v>0</v>
      </c>
      <c r="AJ537" s="23">
        <v>0</v>
      </c>
      <c r="AK537" s="23">
        <v>0</v>
      </c>
      <c r="AL537" s="20" t="str">
        <f>+VLOOKUP(K537,Seguimiento!$A:$J,7,FALSE)</f>
        <v>Del total de 4.217 quebradas, desde inicio del cuatrienio se han intervenido 85 quebradas diferentes, con atención al cauce hídrico (57 en 2020, 28 en 2021). Aún está pendiente el reporte de las otras dependencias que intervienen ambientalmente las quebradas.</v>
      </c>
      <c r="AM537" s="20">
        <f t="shared" si="8"/>
        <v>0.15916666700000001</v>
      </c>
      <c r="AN537" s="22">
        <v>0</v>
      </c>
      <c r="AO537" s="22">
        <v>0</v>
      </c>
      <c r="AP537" s="22">
        <v>0</v>
      </c>
      <c r="AQ537" s="41">
        <f>+VLOOKUP(K537,Seguimiento!$A:$J,9,FALSE)</f>
        <v>0</v>
      </c>
      <c r="AR537" s="40">
        <f>+VLOOKUP(K537,Seguimiento!$A:$J,10,FALSE)</f>
        <v>1</v>
      </c>
      <c r="AS537" s="20">
        <v>1.3</v>
      </c>
      <c r="AT537" s="40">
        <f>+VLOOKUP(K537,Seguimiento!$A:$J,4,FALSE)</f>
        <v>1.91</v>
      </c>
      <c r="AU537" s="22">
        <v>0</v>
      </c>
      <c r="AV537" s="22">
        <v>0</v>
      </c>
    </row>
    <row r="538" spans="1:48" x14ac:dyDescent="0.2">
      <c r="A538" s="20">
        <v>4</v>
      </c>
      <c r="B538" s="20" t="s">
        <v>1078</v>
      </c>
      <c r="C538" s="20">
        <v>3</v>
      </c>
      <c r="D538" s="20" t="s">
        <v>1241</v>
      </c>
      <c r="E538" s="20" t="s">
        <v>1242</v>
      </c>
      <c r="F538" s="20">
        <v>3</v>
      </c>
      <c r="G538" s="20" t="s">
        <v>1247</v>
      </c>
      <c r="H538" s="20" t="s">
        <v>1248</v>
      </c>
      <c r="I538" s="20">
        <v>9</v>
      </c>
      <c r="J538" s="20" t="s">
        <v>1961</v>
      </c>
      <c r="K538" s="20" t="s">
        <v>1259</v>
      </c>
      <c r="L538" s="20" t="s">
        <v>1260</v>
      </c>
      <c r="M538" s="20" t="s">
        <v>44</v>
      </c>
      <c r="N538" s="20">
        <v>-2</v>
      </c>
      <c r="O538" s="20">
        <v>10</v>
      </c>
      <c r="P538" s="20" t="s">
        <v>1190</v>
      </c>
      <c r="Q538" s="19">
        <f>+VLOOKUP(K538,Responsables!$A:$C,3,TRUE)</f>
        <v>742</v>
      </c>
      <c r="R538" s="19" t="str">
        <f>+VLOOKUP(K538,Responsables!$A:$C,2,TRUE)</f>
        <v>Secretaría de Medio Ambiente</v>
      </c>
      <c r="S538" s="20" t="s">
        <v>46</v>
      </c>
      <c r="T538" s="20" t="s">
        <v>47</v>
      </c>
      <c r="U538" s="20">
        <f>+VLOOKUP(K538,Programación!$A:$F,3,FALSE)</f>
        <v>2</v>
      </c>
      <c r="V538" s="20">
        <f>+VLOOKUP(K538,Programación!$A:$F,4,FALSE)</f>
        <v>3</v>
      </c>
      <c r="W538" s="20">
        <f>+VLOOKUP(K538,Programación!$A:$F,5,FALSE)</f>
        <v>3</v>
      </c>
      <c r="X538" s="20">
        <f>+VLOOKUP(K538,Programación!$A:$F,6,FALSE)</f>
        <v>2</v>
      </c>
      <c r="Y538" s="20">
        <v>2</v>
      </c>
      <c r="Z538" s="20">
        <f>+VLOOKUP(K538,Seguimiento!$A:$C,3,FALSE)</f>
        <v>3</v>
      </c>
      <c r="AA538" s="23">
        <v>0</v>
      </c>
      <c r="AB538" s="22">
        <v>0</v>
      </c>
      <c r="AC538" s="20">
        <v>0.2</v>
      </c>
      <c r="AD538" s="20">
        <f>+VLOOKUP(K538,Seguimiento!$A:$J,5,FALSE)</f>
        <v>0.5</v>
      </c>
      <c r="AE538" s="22">
        <v>0</v>
      </c>
      <c r="AF538" s="22">
        <v>0</v>
      </c>
      <c r="AG538" s="20">
        <v>1</v>
      </c>
      <c r="AH538" s="20">
        <f>+VLOOKUP(K538,Seguimiento!$A:$J,6,FALSE)</f>
        <v>1</v>
      </c>
      <c r="AI538" s="23">
        <v>0</v>
      </c>
      <c r="AJ538" s="23">
        <v>0</v>
      </c>
      <c r="AK538" s="23">
        <v>0</v>
      </c>
      <c r="AL538" s="20" t="str">
        <f>+VLOOKUP(K538,Seguimiento!$A:$J,7,FALSE)</f>
        <v>A la fecha se han implementado 3 acciones  "Campañas de comunicación realizadas para la transformación cultural hacia la movilidad sostenible" e "Implementación de las medidas del POECA".Tmbién se está implementando la primera fase de la ZUAP.</v>
      </c>
      <c r="AM538" s="20">
        <f t="shared" si="8"/>
        <v>0.5</v>
      </c>
      <c r="AN538" s="22">
        <v>4.0152877071226501E-4</v>
      </c>
      <c r="AO538" s="22">
        <v>0</v>
      </c>
      <c r="AP538" s="22">
        <v>0</v>
      </c>
      <c r="AQ538" s="41">
        <f>+VLOOKUP(K538,Seguimiento!$A:$J,9,FALSE)</f>
        <v>2.00764E-4</v>
      </c>
      <c r="AR538" s="40">
        <f>+VLOOKUP(K538,Seguimiento!$A:$J,10,FALSE)</f>
        <v>3</v>
      </c>
      <c r="AS538" s="20">
        <v>2</v>
      </c>
      <c r="AT538" s="40">
        <f>+VLOOKUP(K538,Seguimiento!$A:$J,4,FALSE)</f>
        <v>5</v>
      </c>
      <c r="AU538" s="22">
        <v>0</v>
      </c>
      <c r="AV538" s="22">
        <v>0</v>
      </c>
    </row>
    <row r="539" spans="1:48" x14ac:dyDescent="0.2">
      <c r="A539" s="20">
        <v>4</v>
      </c>
      <c r="B539" s="20" t="s">
        <v>1078</v>
      </c>
      <c r="C539" s="20">
        <v>3</v>
      </c>
      <c r="D539" s="20" t="s">
        <v>1241</v>
      </c>
      <c r="E539" s="20" t="s">
        <v>1242</v>
      </c>
      <c r="F539" s="20">
        <v>2</v>
      </c>
      <c r="G539" s="20" t="s">
        <v>1288</v>
      </c>
      <c r="H539" s="20" t="s">
        <v>1292</v>
      </c>
      <c r="I539" s="20">
        <v>4</v>
      </c>
      <c r="J539" s="20" t="s">
        <v>1961</v>
      </c>
      <c r="K539" s="20" t="s">
        <v>1299</v>
      </c>
      <c r="L539" s="20" t="s">
        <v>1300</v>
      </c>
      <c r="M539" s="20" t="s">
        <v>44</v>
      </c>
      <c r="N539" s="20">
        <v>102254</v>
      </c>
      <c r="O539" s="20">
        <v>55000</v>
      </c>
      <c r="P539" s="20" t="s">
        <v>1190</v>
      </c>
      <c r="Q539" s="19">
        <f>+VLOOKUP(K539,Responsables!$A:$C,3,TRUE)</f>
        <v>742</v>
      </c>
      <c r="R539" s="19" t="str">
        <f>+VLOOKUP(K539,Responsables!$A:$C,2,TRUE)</f>
        <v>Secretaría de Medio Ambiente</v>
      </c>
      <c r="S539" s="20" t="s">
        <v>46</v>
      </c>
      <c r="T539" s="20" t="s">
        <v>47</v>
      </c>
      <c r="U539" s="20">
        <f>+VLOOKUP(K539,Programación!$A:$F,3,FALSE)</f>
        <v>2000</v>
      </c>
      <c r="V539" s="20">
        <f>+VLOOKUP(K539,Programación!$A:$F,4,FALSE)</f>
        <v>16520</v>
      </c>
      <c r="W539" s="20">
        <f>+VLOOKUP(K539,Programación!$A:$F,5,FALSE)</f>
        <v>17492</v>
      </c>
      <c r="X539" s="20">
        <f>+VLOOKUP(K539,Programación!$A:$F,6,FALSE)</f>
        <v>17492</v>
      </c>
      <c r="Y539" s="20">
        <v>3496</v>
      </c>
      <c r="Z539" s="20">
        <f>+VLOOKUP(K539,Seguimiento!$A:$C,3,FALSE)</f>
        <v>1231</v>
      </c>
      <c r="AA539" s="23">
        <v>0</v>
      </c>
      <c r="AB539" s="22">
        <v>0</v>
      </c>
      <c r="AC539" s="20">
        <v>6.3563636363636405E-2</v>
      </c>
      <c r="AD539" s="20">
        <f>+VLOOKUP(K539,Seguimiento!$A:$J,5,FALSE)</f>
        <v>8.5945455000000004E-2</v>
      </c>
      <c r="AE539" s="22">
        <v>0</v>
      </c>
      <c r="AF539" s="22">
        <v>0</v>
      </c>
      <c r="AG539" s="20">
        <v>1.748</v>
      </c>
      <c r="AH539" s="20">
        <f>+VLOOKUP(K539,Seguimiento!$A:$J,6,FALSE)</f>
        <v>7.4515737999999998E-2</v>
      </c>
      <c r="AI539" s="23">
        <v>0</v>
      </c>
      <c r="AJ539" s="23">
        <v>0</v>
      </c>
      <c r="AK539" s="23">
        <v>0</v>
      </c>
      <c r="AL539" s="20" t="str">
        <f>+VLOOKUP(K539,Seguimiento!$A:$J,7,FALSE)</f>
        <v>En Mayo se tuvo un avance de 1,27 %  con respecto a la meta anual.</v>
      </c>
      <c r="AM539" s="20">
        <f t="shared" si="8"/>
        <v>8.5945455000000004E-2</v>
      </c>
      <c r="AN539" s="22">
        <v>5.0443010578084041E-4</v>
      </c>
      <c r="AO539" s="22">
        <v>0</v>
      </c>
      <c r="AP539" s="22">
        <v>0</v>
      </c>
      <c r="AQ539" s="41">
        <f>+VLOOKUP(K539,Seguimiento!$A:$J,9,FALSE)</f>
        <v>4.0152599999999999E-5</v>
      </c>
      <c r="AR539" s="40">
        <f>+VLOOKUP(K539,Seguimiento!$A:$J,10,FALSE)</f>
        <v>1</v>
      </c>
      <c r="AS539" s="20">
        <v>3496</v>
      </c>
      <c r="AT539" s="40">
        <f>+VLOOKUP(K539,Seguimiento!$A:$J,4,FALSE)</f>
        <v>4727</v>
      </c>
      <c r="AU539" s="22">
        <v>0</v>
      </c>
      <c r="AV539" s="22">
        <v>0</v>
      </c>
    </row>
    <row r="540" spans="1:48" x14ac:dyDescent="0.2">
      <c r="A540" s="20">
        <v>4</v>
      </c>
      <c r="B540" s="20" t="s">
        <v>1078</v>
      </c>
      <c r="C540" s="20">
        <v>3</v>
      </c>
      <c r="D540" s="20" t="s">
        <v>1241</v>
      </c>
      <c r="E540" s="20" t="s">
        <v>1242</v>
      </c>
      <c r="F540" s="20">
        <v>3</v>
      </c>
      <c r="G540" s="20" t="s">
        <v>1247</v>
      </c>
      <c r="H540" s="20" t="s">
        <v>1248</v>
      </c>
      <c r="I540" s="20">
        <v>5</v>
      </c>
      <c r="J540" s="20" t="s">
        <v>1961</v>
      </c>
      <c r="K540" s="20" t="s">
        <v>1251</v>
      </c>
      <c r="L540" s="20" t="s">
        <v>1252</v>
      </c>
      <c r="M540" s="20" t="s">
        <v>44</v>
      </c>
      <c r="N540" s="20">
        <v>337</v>
      </c>
      <c r="O540" s="20">
        <v>500</v>
      </c>
      <c r="P540" s="20" t="s">
        <v>1190</v>
      </c>
      <c r="Q540" s="19">
        <f>+VLOOKUP(K540,Responsables!$A:$C,3,TRUE)</f>
        <v>742</v>
      </c>
      <c r="R540" s="19" t="str">
        <f>+VLOOKUP(K540,Responsables!$A:$C,2,TRUE)</f>
        <v>Secretaría de Medio Ambiente</v>
      </c>
      <c r="S540" s="20" t="s">
        <v>51</v>
      </c>
      <c r="T540" s="20" t="s">
        <v>47</v>
      </c>
      <c r="U540" s="20">
        <f>+VLOOKUP(K540,Programación!$A:$F,3,FALSE)</f>
        <v>50</v>
      </c>
      <c r="V540" s="20">
        <f>+VLOOKUP(K540,Programación!$A:$F,4,FALSE)</f>
        <v>250</v>
      </c>
      <c r="W540" s="20">
        <f>+VLOOKUP(K540,Programación!$A:$F,5,FALSE)</f>
        <v>450</v>
      </c>
      <c r="X540" s="20">
        <f>+VLOOKUP(K540,Programación!$A:$F,6,FALSE)</f>
        <v>500</v>
      </c>
      <c r="Y540" s="20">
        <v>50</v>
      </c>
      <c r="Z540" s="20">
        <f>+VLOOKUP(K540,Seguimiento!$A:$C,3,FALSE)</f>
        <v>206</v>
      </c>
      <c r="AA540" s="23">
        <v>0</v>
      </c>
      <c r="AB540" s="22">
        <v>0</v>
      </c>
      <c r="AC540" s="20">
        <v>0.1</v>
      </c>
      <c r="AD540" s="20">
        <f>+VLOOKUP(K540,Seguimiento!$A:$J,5,FALSE)</f>
        <v>0.41199999999999998</v>
      </c>
      <c r="AE540" s="22">
        <v>0</v>
      </c>
      <c r="AF540" s="22">
        <v>0</v>
      </c>
      <c r="AG540" s="20">
        <v>1</v>
      </c>
      <c r="AH540" s="20">
        <f>+VLOOKUP(K540,Seguimiento!$A:$J,6,FALSE)</f>
        <v>0.82399999999999995</v>
      </c>
      <c r="AI540" s="23">
        <v>0</v>
      </c>
      <c r="AJ540" s="23">
        <v>0</v>
      </c>
      <c r="AK540" s="23">
        <v>0</v>
      </c>
      <c r="AL540" s="20" t="str">
        <f>+VLOOKUP(K540,Seguimiento!$A:$J,7,FALSE)</f>
        <v>En el primero semestre del año 2021 se implementaron 206 ecohuertas, con acompañamiento y seguimiento.</v>
      </c>
      <c r="AM540" s="20">
        <f t="shared" si="8"/>
        <v>0.41199999999999998</v>
      </c>
      <c r="AN540" s="22">
        <v>4.1040948735752644E-4</v>
      </c>
      <c r="AO540" s="22">
        <v>0</v>
      </c>
      <c r="AP540" s="22">
        <v>0</v>
      </c>
      <c r="AQ540" s="41">
        <f>+VLOOKUP(K540,Seguimiento!$A:$J,9,FALSE)</f>
        <v>5.0890799999999997E-5</v>
      </c>
      <c r="AR540" s="40">
        <f>+VLOOKUP(K540,Seguimiento!$A:$J,10,FALSE)</f>
        <v>3</v>
      </c>
      <c r="AS540" s="20">
        <v>50</v>
      </c>
      <c r="AT540" s="40">
        <f>+VLOOKUP(K540,Seguimiento!$A:$J,4,FALSE)</f>
        <v>206</v>
      </c>
      <c r="AU540" s="22">
        <v>0</v>
      </c>
      <c r="AV540" s="22">
        <v>0</v>
      </c>
    </row>
    <row r="541" spans="1:48" x14ac:dyDescent="0.2">
      <c r="A541" s="20">
        <v>4</v>
      </c>
      <c r="B541" s="20" t="s">
        <v>1078</v>
      </c>
      <c r="C541" s="20">
        <v>3</v>
      </c>
      <c r="D541" s="20" t="s">
        <v>1241</v>
      </c>
      <c r="E541" s="20" t="s">
        <v>1242</v>
      </c>
      <c r="F541" s="20">
        <v>3</v>
      </c>
      <c r="G541" s="20" t="s">
        <v>1247</v>
      </c>
      <c r="H541" s="20" t="s">
        <v>1248</v>
      </c>
      <c r="I541" s="20">
        <v>10</v>
      </c>
      <c r="J541" s="20" t="s">
        <v>1961</v>
      </c>
      <c r="K541" s="20" t="s">
        <v>1269</v>
      </c>
      <c r="L541" s="20" t="s">
        <v>1270</v>
      </c>
      <c r="M541" s="20" t="s">
        <v>44</v>
      </c>
      <c r="N541" s="20">
        <v>0</v>
      </c>
      <c r="O541" s="20">
        <v>1</v>
      </c>
      <c r="P541" s="20" t="s">
        <v>1190</v>
      </c>
      <c r="Q541" s="19">
        <f>+VLOOKUP(K541,Responsables!$A:$C,3,TRUE)</f>
        <v>742</v>
      </c>
      <c r="R541" s="19" t="str">
        <f>+VLOOKUP(K541,Responsables!$A:$C,2,TRUE)</f>
        <v>Secretaría de Medio Ambiente</v>
      </c>
      <c r="S541" s="20" t="s">
        <v>46</v>
      </c>
      <c r="T541" s="20" t="s">
        <v>47</v>
      </c>
      <c r="U541" s="20">
        <f>+VLOOKUP(K541,Programación!$A:$F,3,FALSE)</f>
        <v>-1</v>
      </c>
      <c r="V541" s="20">
        <f>+VLOOKUP(K541,Programación!$A:$F,4,FALSE)</f>
        <v>1</v>
      </c>
      <c r="W541" s="20">
        <f>+VLOOKUP(K541,Programación!$A:$F,5,FALSE)</f>
        <v>-1</v>
      </c>
      <c r="X541" s="20">
        <f>+VLOOKUP(K541,Programación!$A:$F,6,FALSE)</f>
        <v>-1</v>
      </c>
      <c r="Y541" s="20">
        <v>-1</v>
      </c>
      <c r="Z541" s="20">
        <f>+VLOOKUP(K541,Seguimiento!$A:$C,3,FALSE)</f>
        <v>0</v>
      </c>
      <c r="AA541" s="23">
        <v>0</v>
      </c>
      <c r="AB541" s="22">
        <v>0</v>
      </c>
      <c r="AC541" s="20">
        <v>-1</v>
      </c>
      <c r="AD541" s="20">
        <f>+VLOOKUP(K541,Seguimiento!$A:$J,5,FALSE)</f>
        <v>0</v>
      </c>
      <c r="AE541" s="22">
        <v>0</v>
      </c>
      <c r="AF541" s="22">
        <v>0</v>
      </c>
      <c r="AG541" s="20">
        <v>-1</v>
      </c>
      <c r="AH541" s="20">
        <f>+VLOOKUP(K541,Seguimiento!$A:$J,6,FALSE)</f>
        <v>0</v>
      </c>
      <c r="AI541" s="23">
        <v>0</v>
      </c>
      <c r="AJ541" s="23">
        <v>0</v>
      </c>
      <c r="AK541" s="23">
        <v>0</v>
      </c>
      <c r="AL541" s="20" t="str">
        <f>+VLOOKUP(K541,Seguimiento!$A:$J,7,FALSE)</f>
        <v>Se  realizó la primera entrega por parte de HyG del mecanismo de seguimiento a los compromisos, se está trabajando en algunos ajustes solicitados y se espera que para el mes de julio ya se cuente con el mecanismo funcionando correctamente.</v>
      </c>
      <c r="AM541" s="20">
        <f t="shared" si="8"/>
        <v>0</v>
      </c>
      <c r="AN541" s="22">
        <v>8.2686092699146699E-5</v>
      </c>
      <c r="AO541" s="22">
        <v>0</v>
      </c>
      <c r="AP541" s="22">
        <v>0</v>
      </c>
      <c r="AQ541" s="41">
        <f>+VLOOKUP(K541,Seguimiento!$A:$J,9,FALSE)</f>
        <v>0</v>
      </c>
      <c r="AR541" s="40">
        <f>+VLOOKUP(K541,Seguimiento!$A:$J,10,FALSE)</f>
        <v>1</v>
      </c>
      <c r="AS541" s="20">
        <v>-1</v>
      </c>
      <c r="AT541" s="40">
        <f>+VLOOKUP(K541,Seguimiento!$A:$J,4,FALSE)</f>
        <v>0</v>
      </c>
      <c r="AU541" s="22">
        <v>0</v>
      </c>
      <c r="AV541" s="22">
        <v>0</v>
      </c>
    </row>
    <row r="542" spans="1:48" x14ac:dyDescent="0.2">
      <c r="A542" s="20">
        <v>4</v>
      </c>
      <c r="B542" s="20" t="s">
        <v>1078</v>
      </c>
      <c r="C542" s="20">
        <v>3</v>
      </c>
      <c r="D542" s="20" t="s">
        <v>1241</v>
      </c>
      <c r="E542" s="20" t="s">
        <v>1242</v>
      </c>
      <c r="F542" s="20">
        <v>2</v>
      </c>
      <c r="G542" s="20" t="s">
        <v>1288</v>
      </c>
      <c r="H542" s="20" t="s">
        <v>1292</v>
      </c>
      <c r="I542" s="20">
        <v>3</v>
      </c>
      <c r="J542" s="20" t="s">
        <v>1961</v>
      </c>
      <c r="K542" s="20" t="s">
        <v>1297</v>
      </c>
      <c r="L542" s="20" t="s">
        <v>1298</v>
      </c>
      <c r="M542" s="20" t="s">
        <v>44</v>
      </c>
      <c r="N542" s="20">
        <v>-1</v>
      </c>
      <c r="O542" s="20">
        <v>4</v>
      </c>
      <c r="P542" s="20" t="s">
        <v>1190</v>
      </c>
      <c r="Q542" s="19">
        <f>+VLOOKUP(K542,Responsables!$A:$C,3,TRUE)</f>
        <v>742</v>
      </c>
      <c r="R542" s="19" t="str">
        <f>+VLOOKUP(K542,Responsables!$A:$C,2,TRUE)</f>
        <v>Secretaría de Medio Ambiente</v>
      </c>
      <c r="S542" s="20" t="s">
        <v>46</v>
      </c>
      <c r="T542" s="20" t="s">
        <v>47</v>
      </c>
      <c r="U542" s="20">
        <f>+VLOOKUP(K542,Programación!$A:$F,3,FALSE)</f>
        <v>1</v>
      </c>
      <c r="V542" s="20">
        <f>+VLOOKUP(K542,Programación!$A:$F,4,FALSE)</f>
        <v>1</v>
      </c>
      <c r="W542" s="20">
        <f>+VLOOKUP(K542,Programación!$A:$F,5,FALSE)</f>
        <v>1</v>
      </c>
      <c r="X542" s="20">
        <f>+VLOOKUP(K542,Programación!$A:$F,6,FALSE)</f>
        <v>1</v>
      </c>
      <c r="Y542" s="20">
        <v>1</v>
      </c>
      <c r="Z542" s="20">
        <f>+VLOOKUP(K542,Seguimiento!$A:$C,3,FALSE)</f>
        <v>0</v>
      </c>
      <c r="AA542" s="23">
        <v>0</v>
      </c>
      <c r="AB542" s="22">
        <v>0</v>
      </c>
      <c r="AC542" s="20">
        <v>0.25</v>
      </c>
      <c r="AD542" s="20">
        <f>+VLOOKUP(K542,Seguimiento!$A:$J,5,FALSE)</f>
        <v>0.25</v>
      </c>
      <c r="AE542" s="22">
        <v>0</v>
      </c>
      <c r="AF542" s="22">
        <v>0</v>
      </c>
      <c r="AG542" s="20">
        <v>1</v>
      </c>
      <c r="AH542" s="20">
        <f>+VLOOKUP(K542,Seguimiento!$A:$J,6,FALSE)</f>
        <v>0</v>
      </c>
      <c r="AI542" s="23">
        <v>0</v>
      </c>
      <c r="AJ542" s="23">
        <v>0</v>
      </c>
      <c r="AK542" s="23">
        <v>0</v>
      </c>
      <c r="AL542" s="20" t="str">
        <f>+VLOOKUP(K542,Seguimiento!$A:$J,7,FALSE)</f>
        <v>Para el cumplimiento de este indicador se encuentra  en realizacion el proceso de contratación  para atender los casos de abejas y avispas.</v>
      </c>
      <c r="AM542" s="20">
        <f t="shared" si="8"/>
        <v>0.25</v>
      </c>
      <c r="AN542" s="22">
        <v>4.1139623365144429E-4</v>
      </c>
      <c r="AO542" s="22">
        <v>0</v>
      </c>
      <c r="AP542" s="22">
        <v>0</v>
      </c>
      <c r="AQ542" s="41">
        <f>+VLOOKUP(K542,Seguimiento!$A:$J,9,FALSE)</f>
        <v>1.02849E-4</v>
      </c>
      <c r="AR542" s="40">
        <f>+VLOOKUP(K542,Seguimiento!$A:$J,10,FALSE)</f>
        <v>2</v>
      </c>
      <c r="AS542" s="20">
        <v>1</v>
      </c>
      <c r="AT542" s="40">
        <f>+VLOOKUP(K542,Seguimiento!$A:$J,4,FALSE)</f>
        <v>1</v>
      </c>
      <c r="AU542" s="22">
        <v>0</v>
      </c>
      <c r="AV542" s="22">
        <v>0</v>
      </c>
    </row>
    <row r="543" spans="1:48" x14ac:dyDescent="0.2">
      <c r="A543" s="20">
        <v>4</v>
      </c>
      <c r="B543" s="20" t="s">
        <v>1078</v>
      </c>
      <c r="C543" s="20">
        <v>4</v>
      </c>
      <c r="D543" s="20" t="s">
        <v>1305</v>
      </c>
      <c r="E543" s="20" t="s">
        <v>1306</v>
      </c>
      <c r="F543" s="20">
        <v>5</v>
      </c>
      <c r="G543" s="20" t="s">
        <v>1307</v>
      </c>
      <c r="H543" s="20" t="s">
        <v>1308</v>
      </c>
      <c r="I543" s="20">
        <v>12</v>
      </c>
      <c r="J543" s="20" t="s">
        <v>1961</v>
      </c>
      <c r="K543" s="20" t="s">
        <v>1377</v>
      </c>
      <c r="L543" s="20" t="s">
        <v>1378</v>
      </c>
      <c r="M543" s="20" t="s">
        <v>44</v>
      </c>
      <c r="N543" s="20">
        <v>-1</v>
      </c>
      <c r="O543" s="20">
        <v>6400</v>
      </c>
      <c r="P543" s="20" t="s">
        <v>1031</v>
      </c>
      <c r="Q543" s="19">
        <f>+VLOOKUP(K543,Responsables!$A:$C,3,TRUE)</f>
        <v>914</v>
      </c>
      <c r="R543" s="19" t="str">
        <f>+VLOOKUP(K543,Responsables!$A:$C,2,TRUE)</f>
        <v>ISVIMED</v>
      </c>
      <c r="S543" s="20" t="s">
        <v>46</v>
      </c>
      <c r="T543" s="20" t="s">
        <v>47</v>
      </c>
      <c r="U543" s="20">
        <f>+VLOOKUP(K543,Programación!$A:$F,3,FALSE)</f>
        <v>300</v>
      </c>
      <c r="V543" s="20">
        <f>+VLOOKUP(K543,Programación!$A:$F,4,FALSE)</f>
        <v>1034</v>
      </c>
      <c r="W543" s="20">
        <f>+VLOOKUP(K543,Programación!$A:$F,5,FALSE)</f>
        <v>2534</v>
      </c>
      <c r="X543" s="20">
        <f>+VLOOKUP(K543,Programación!$A:$F,6,FALSE)</f>
        <v>2497</v>
      </c>
      <c r="Y543" s="20">
        <v>335</v>
      </c>
      <c r="Z543" s="20">
        <f>+VLOOKUP(K543,Seguimiento!$A:$C,3,FALSE)</f>
        <v>66</v>
      </c>
      <c r="AA543" s="23">
        <v>0</v>
      </c>
      <c r="AB543" s="22">
        <v>0</v>
      </c>
      <c r="AC543" s="20">
        <v>5.2343750000000001E-2</v>
      </c>
      <c r="AD543" s="20">
        <f>+VLOOKUP(K543,Seguimiento!$A:$J,5,FALSE)</f>
        <v>6.2656249999999997E-2</v>
      </c>
      <c r="AE543" s="22">
        <v>0</v>
      </c>
      <c r="AF543" s="22">
        <v>0</v>
      </c>
      <c r="AG543" s="20">
        <v>1.11666666666667</v>
      </c>
      <c r="AH543" s="20">
        <f>+VLOOKUP(K543,Seguimiento!$A:$J,6,FALSE)</f>
        <v>6.3829786999999999E-2</v>
      </c>
      <c r="AI543" s="23">
        <v>0</v>
      </c>
      <c r="AJ543" s="23">
        <v>0</v>
      </c>
      <c r="AK543" s="23">
        <v>0</v>
      </c>
      <c r="AL543" s="20" t="str">
        <f>+VLOOKUP(K543,Seguimiento!$A:$J,7,FALSE)</f>
        <v>Se recibieron 31 cbml, 66 unidades de vivienda por parte de la Curaduría segunda. Por condiciones de la pandemia, no se ha logrado avanzar en los procesos de campo y en los trámites en las curadurías.</v>
      </c>
      <c r="AM543" s="20">
        <f t="shared" si="8"/>
        <v>6.2656249999999997E-2</v>
      </c>
      <c r="AN543" s="22">
        <v>8.7534180366415049E-4</v>
      </c>
      <c r="AO543" s="22">
        <v>0</v>
      </c>
      <c r="AP543" s="22">
        <v>0</v>
      </c>
      <c r="AQ543" s="41">
        <f>+VLOOKUP(K543,Seguimiento!$A:$J,9,FALSE)</f>
        <v>4.5818700000000002E-5</v>
      </c>
      <c r="AR543" s="40">
        <f>+VLOOKUP(K543,Seguimiento!$A:$J,10,FALSE)</f>
        <v>1</v>
      </c>
      <c r="AS543" s="20">
        <v>335</v>
      </c>
      <c r="AT543" s="40">
        <f>+VLOOKUP(K543,Seguimiento!$A:$J,4,FALSE)</f>
        <v>401</v>
      </c>
      <c r="AU543" s="22">
        <v>0</v>
      </c>
      <c r="AV543" s="22">
        <v>0</v>
      </c>
    </row>
    <row r="544" spans="1:48" x14ac:dyDescent="0.2">
      <c r="A544" s="20">
        <v>4</v>
      </c>
      <c r="B544" s="20" t="s">
        <v>1078</v>
      </c>
      <c r="C544" s="20">
        <v>4</v>
      </c>
      <c r="D544" s="20" t="s">
        <v>1305</v>
      </c>
      <c r="E544" s="20" t="s">
        <v>1306</v>
      </c>
      <c r="F544" s="20">
        <v>1</v>
      </c>
      <c r="G544" s="20" t="s">
        <v>1373</v>
      </c>
      <c r="H544" s="20" t="s">
        <v>1374</v>
      </c>
      <c r="I544" s="20">
        <v>3</v>
      </c>
      <c r="J544" s="20" t="s">
        <v>1961</v>
      </c>
      <c r="K544" s="20" t="s">
        <v>1396</v>
      </c>
      <c r="L544" s="20" t="s">
        <v>1397</v>
      </c>
      <c r="M544" s="20" t="s">
        <v>50</v>
      </c>
      <c r="N544" s="20">
        <v>-1</v>
      </c>
      <c r="O544" s="20">
        <v>100</v>
      </c>
      <c r="P544" s="20" t="s">
        <v>147</v>
      </c>
      <c r="Q544" s="19">
        <f>+VLOOKUP(K544,Responsables!$A:$C,3,TRUE)</f>
        <v>761</v>
      </c>
      <c r="R544" s="19" t="str">
        <f>+VLOOKUP(K544,Responsables!$A:$C,2,TRUE)</f>
        <v>Departamento Administrativo de Planeación</v>
      </c>
      <c r="S544" s="20" t="s">
        <v>70</v>
      </c>
      <c r="T544" s="20" t="s">
        <v>47</v>
      </c>
      <c r="U544" s="20">
        <f>+VLOOKUP(K544,Programación!$A:$F,3,FALSE)</f>
        <v>100</v>
      </c>
      <c r="V544" s="20">
        <f>+VLOOKUP(K544,Programación!$A:$F,4,FALSE)</f>
        <v>100</v>
      </c>
      <c r="W544" s="20">
        <f>+VLOOKUP(K544,Programación!$A:$F,5,FALSE)</f>
        <v>100</v>
      </c>
      <c r="X544" s="20">
        <f>+VLOOKUP(K544,Programación!$A:$F,6,FALSE)</f>
        <v>100</v>
      </c>
      <c r="Y544" s="20">
        <v>100</v>
      </c>
      <c r="Z544" s="20">
        <f>+VLOOKUP(K544,Seguimiento!$A:$C,3,FALSE)</f>
        <v>191</v>
      </c>
      <c r="AA544" s="23">
        <v>0</v>
      </c>
      <c r="AB544" s="22">
        <v>0</v>
      </c>
      <c r="AC544" s="20">
        <v>0.25</v>
      </c>
      <c r="AD544" s="20">
        <f>+VLOOKUP(K544,Seguimiento!$A:$J,5,FALSE)</f>
        <v>0.48875000000000002</v>
      </c>
      <c r="AE544" s="22">
        <v>0</v>
      </c>
      <c r="AF544" s="22">
        <v>0</v>
      </c>
      <c r="AG544" s="20">
        <v>1</v>
      </c>
      <c r="AH544" s="20">
        <f>+VLOOKUP(K544,Seguimiento!$A:$J,6,FALSE)</f>
        <v>0.95499999999999996</v>
      </c>
      <c r="AI544" s="23">
        <v>0</v>
      </c>
      <c r="AJ544" s="23">
        <v>0</v>
      </c>
      <c r="AK544" s="23">
        <v>0</v>
      </c>
      <c r="AL544" s="20" t="str">
        <f>+VLOOKUP(K544,Seguimiento!$A:$J,7,FALSE)</f>
        <v>Por tratarse de un indicador compartido entre las unidades de Aplicación normativa y proyectos estratégicos el cálculo del mismoobedece a los siguientes tramites atendidos: UAANU: 1047  trámites</v>
      </c>
      <c r="AM544" s="20">
        <f t="shared" si="8"/>
        <v>0.48875000000000002</v>
      </c>
      <c r="AN544" s="22">
        <v>8.8679247624428583E-4</v>
      </c>
      <c r="AO544" s="22">
        <v>0</v>
      </c>
      <c r="AP544" s="22">
        <v>0</v>
      </c>
      <c r="AQ544" s="41">
        <f>+VLOOKUP(K544,Seguimiento!$A:$J,9,FALSE)</f>
        <v>2.47748E-4</v>
      </c>
      <c r="AR544" s="40">
        <f>+VLOOKUP(K544,Seguimiento!$A:$J,10,FALSE)</f>
        <v>3</v>
      </c>
      <c r="AS544" s="20">
        <v>100</v>
      </c>
      <c r="AT544" s="40">
        <f>+VLOOKUP(K544,Seguimiento!$A:$J,4,FALSE)</f>
        <v>191</v>
      </c>
      <c r="AU544" s="22">
        <v>0</v>
      </c>
      <c r="AV544" s="22">
        <v>0</v>
      </c>
    </row>
    <row r="545" spans="1:48" x14ac:dyDescent="0.2">
      <c r="A545" s="20">
        <v>4</v>
      </c>
      <c r="B545" s="20" t="s">
        <v>1078</v>
      </c>
      <c r="C545" s="20">
        <v>4</v>
      </c>
      <c r="D545" s="20" t="s">
        <v>1305</v>
      </c>
      <c r="E545" s="20" t="s">
        <v>1306</v>
      </c>
      <c r="F545" s="20">
        <v>6</v>
      </c>
      <c r="G545" s="20" t="s">
        <v>1333</v>
      </c>
      <c r="H545" s="20" t="s">
        <v>1334</v>
      </c>
      <c r="I545" s="20">
        <v>1</v>
      </c>
      <c r="J545" s="20" t="s">
        <v>1961</v>
      </c>
      <c r="K545" s="20" t="s">
        <v>1335</v>
      </c>
      <c r="L545" s="20" t="s">
        <v>1336</v>
      </c>
      <c r="M545" s="20" t="s">
        <v>1169</v>
      </c>
      <c r="N545" s="20">
        <v>300000</v>
      </c>
      <c r="O545" s="20">
        <v>600000</v>
      </c>
      <c r="P545" s="20" t="s">
        <v>222</v>
      </c>
      <c r="Q545" s="19">
        <f>+VLOOKUP(K545,Responsables!$A:$C,3,TRUE)</f>
        <v>741</v>
      </c>
      <c r="R545" s="19" t="str">
        <f>+VLOOKUP(K545,Responsables!$A:$C,2,TRUE)</f>
        <v>Secretaría de Infraestructura Física</v>
      </c>
      <c r="S545" s="20" t="s">
        <v>51</v>
      </c>
      <c r="T545" s="20" t="s">
        <v>47</v>
      </c>
      <c r="U545" s="20">
        <f>+VLOOKUP(K545,Programación!$A:$F,3,FALSE)</f>
        <v>300000</v>
      </c>
      <c r="V545" s="20">
        <f>+VLOOKUP(K545,Programación!$A:$F,4,FALSE)</f>
        <v>450000</v>
      </c>
      <c r="W545" s="20">
        <f>+VLOOKUP(K545,Programación!$A:$F,5,FALSE)</f>
        <v>550000</v>
      </c>
      <c r="X545" s="20">
        <f>+VLOOKUP(K545,Programación!$A:$F,6,FALSE)</f>
        <v>600000</v>
      </c>
      <c r="Y545" s="20">
        <v>300000</v>
      </c>
      <c r="Z545" s="20">
        <f>+VLOOKUP(K545,Seguimiento!$A:$C,3,FALSE)</f>
        <v>600000</v>
      </c>
      <c r="AA545" s="23">
        <v>0</v>
      </c>
      <c r="AB545" s="22">
        <v>0</v>
      </c>
      <c r="AC545" s="20">
        <v>0.5</v>
      </c>
      <c r="AD545" s="20">
        <f>+VLOOKUP(K545,Seguimiento!$A:$J,5,FALSE)</f>
        <v>1</v>
      </c>
      <c r="AE545" s="22">
        <v>0</v>
      </c>
      <c r="AF545" s="22">
        <v>0</v>
      </c>
      <c r="AG545" s="20">
        <v>1</v>
      </c>
      <c r="AH545" s="20">
        <f>+VLOOKUP(K545,Seguimiento!$A:$J,6,FALSE)</f>
        <v>1.3333333329999999</v>
      </c>
      <c r="AI545" s="23">
        <v>0</v>
      </c>
      <c r="AJ545" s="23">
        <v>0</v>
      </c>
      <c r="AK545" s="23">
        <v>0</v>
      </c>
      <c r="AL545" s="20" t="str">
        <f>+VLOOKUP(K545,Seguimiento!$A:$J,7,FALSE)</f>
        <v>Para lograr mantener los 600.000 m² de zonas verdes en óptimas condiciones, se realizan constantemente intervenciones en las diferentes comunas de la ciudad, para este primer semestre además del mantenimiento rutinario, se intervenieron específicamente áreas en las comunas 4, 5, 7, 8, 10 ,11</v>
      </c>
      <c r="AM545" s="20">
        <f t="shared" si="8"/>
        <v>1</v>
      </c>
      <c r="AN545" s="22">
        <v>2.1311808470429036E-3</v>
      </c>
      <c r="AO545" s="22">
        <v>0</v>
      </c>
      <c r="AP545" s="22">
        <v>0</v>
      </c>
      <c r="AQ545" s="41">
        <f>+VLOOKUP(K545,Seguimiento!$A:$J,9,FALSE)</f>
        <v>1.3319880000000001E-3</v>
      </c>
      <c r="AR545" s="40">
        <f>+VLOOKUP(K545,Seguimiento!$A:$J,10,FALSE)</f>
        <v>3</v>
      </c>
      <c r="AS545" s="20">
        <v>300000</v>
      </c>
      <c r="AT545" s="40">
        <f>+VLOOKUP(K545,Seguimiento!$A:$J,4,FALSE)</f>
        <v>600000</v>
      </c>
      <c r="AU545" s="22">
        <v>0</v>
      </c>
      <c r="AV545" s="22">
        <v>0</v>
      </c>
    </row>
    <row r="546" spans="1:48" x14ac:dyDescent="0.2">
      <c r="A546" s="20">
        <v>4</v>
      </c>
      <c r="B546" s="20" t="s">
        <v>1078</v>
      </c>
      <c r="C546" s="20">
        <v>4</v>
      </c>
      <c r="D546" s="20" t="s">
        <v>1305</v>
      </c>
      <c r="E546" s="20" t="s">
        <v>1306</v>
      </c>
      <c r="F546" s="20"/>
      <c r="G546" s="20"/>
      <c r="H546" s="20"/>
      <c r="I546" s="20">
        <v>4</v>
      </c>
      <c r="J546" s="20" t="s">
        <v>1960</v>
      </c>
      <c r="K546" s="20" t="s">
        <v>1321</v>
      </c>
      <c r="L546" s="20" t="s">
        <v>1385</v>
      </c>
      <c r="M546" s="20" t="s">
        <v>1169</v>
      </c>
      <c r="N546" s="20">
        <v>5574810</v>
      </c>
      <c r="O546" s="20">
        <v>5954810</v>
      </c>
      <c r="P546" s="20" t="s">
        <v>222</v>
      </c>
      <c r="Q546" s="19">
        <f>+VLOOKUP(K546,Responsables!$A:$C,3,TRUE)</f>
        <v>741</v>
      </c>
      <c r="R546" s="19" t="str">
        <f>+VLOOKUP(K546,Responsables!$A:$C,2,TRUE)</f>
        <v>Secretaría de Infraestructura Física</v>
      </c>
      <c r="S546" s="20" t="s">
        <v>51</v>
      </c>
      <c r="T546" s="20" t="s">
        <v>47</v>
      </c>
      <c r="U546" s="20">
        <f>+VLOOKUP(K546,Programación!$A:$F,3,FALSE)</f>
        <v>5642993</v>
      </c>
      <c r="V546" s="20">
        <f>+VLOOKUP(K546,Programación!$A:$F,4,FALSE)</f>
        <v>5654303</v>
      </c>
      <c r="W546" s="20">
        <f>+VLOOKUP(K546,Programación!$A:$F,5,FALSE)</f>
        <v>5711625</v>
      </c>
      <c r="X546" s="20">
        <f>+VLOOKUP(K546,Programación!$A:$F,6,FALSE)</f>
        <v>5954810</v>
      </c>
      <c r="Y546" s="20">
        <v>5654273.6500000004</v>
      </c>
      <c r="Z546" s="20">
        <f>+VLOOKUP(K546,Seguimiento!$A:$C,3,FALSE)</f>
        <v>5666293.3899999997</v>
      </c>
      <c r="AA546" s="23">
        <v>0</v>
      </c>
      <c r="AB546" s="22">
        <v>0</v>
      </c>
      <c r="AC546" s="20">
        <v>0.94953048879813096</v>
      </c>
      <c r="AD546" s="20">
        <f>+VLOOKUP(K546,Seguimiento!$A:$J,5,FALSE)</f>
        <v>0.95154898099999996</v>
      </c>
      <c r="AE546" s="24">
        <v>0</v>
      </c>
      <c r="AF546" s="22">
        <v>0</v>
      </c>
      <c r="AG546" s="20">
        <v>1.0019990544025099</v>
      </c>
      <c r="AH546" s="20">
        <f>+VLOOKUP(K546,Seguimiento!$A:$J,6,FALSE)</f>
        <v>1.002120578</v>
      </c>
      <c r="AI546" s="23">
        <v>0</v>
      </c>
      <c r="AJ546" s="23">
        <v>0</v>
      </c>
      <c r="AK546" s="23">
        <v>0</v>
      </c>
      <c r="AL546" s="20" t="str">
        <f>+VLOOKUP(K546,Seguimiento!$A:$J,7,FALSE)</f>
        <v>CONSTRUIDOS  Corte Diciembre 31 de 2020: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 Cable Picacho: 319,73 m²  Corte a marzo 31 de 2021: - Cable Picacho: 589,93 m² - Paso a desnivel Transversal Inferior con la Loma de Los Gonzalez: 971,39 m²  Corte a junio 30  de 2021: - Cable Picacho: 7.310  m² - Metroplús: 568,02 m²  MEJORADOS  Corte Diciembre 31 de 2020, el avance corresponde a: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 Cable Picacho: 1.621,29 m²  Para los proyectos de Presupuesto Participativo, corresponde al contrato de la comuna 14, son 595 m² (35%) de los 1.719 m² que conforman los siguientes parques, cuyo mejoramiento comenzó en el 2019 y culminó en el 2020, -Parque la Presidenta, área total 880,00 m² -Parque la Visitación, 245,00 m² -Parque el Patio, 187,00 m² -Parque la Chacona: 162,00 m² -Parque la Chacona: 246,00 m² -Parque El Garabato: 215,00 m² -Parque Pinar del Rio: 84,00 m²  Otros: - Intervención del Centro: 8.331,00 m² - Plazoleta Mon y Velarde: 935,00 m² - Plazoleta Manuel Caicedo: 975,00 m² - Corredor de la 80 (paraderos): 1.548 m² - Intercambio Inferior con González: 571,00 m²  Corte a junio 30  de 2021: - Cable Picacho: 2.268,2  m² - Obras de estabilización: 312,2 m² en las comunas 8, 9 y 70</v>
      </c>
      <c r="AM546" s="20">
        <f t="shared" si="8"/>
        <v>0.95154898099999996</v>
      </c>
      <c r="AN546" s="22">
        <v>0</v>
      </c>
      <c r="AO546" s="22">
        <v>0</v>
      </c>
      <c r="AP546" s="22">
        <v>0</v>
      </c>
      <c r="AQ546" s="41">
        <f>+VLOOKUP(K546,Seguimiento!$A:$J,9,FALSE)</f>
        <v>0</v>
      </c>
      <c r="AR546" s="40">
        <f>+VLOOKUP(K546,Seguimiento!$A:$J,10,FALSE)</f>
        <v>3</v>
      </c>
      <c r="AS546" s="20">
        <v>5654273.6500000004</v>
      </c>
      <c r="AT546" s="40">
        <f>+VLOOKUP(K546,Seguimiento!$A:$J,4,FALSE)</f>
        <v>5666293.3899999997</v>
      </c>
      <c r="AU546" s="22">
        <v>0</v>
      </c>
      <c r="AV546" s="22">
        <v>0</v>
      </c>
    </row>
    <row r="547" spans="1:48" x14ac:dyDescent="0.2">
      <c r="A547" s="20">
        <v>4</v>
      </c>
      <c r="B547" s="20" t="s">
        <v>1078</v>
      </c>
      <c r="C547" s="20">
        <v>4</v>
      </c>
      <c r="D547" s="20" t="s">
        <v>1305</v>
      </c>
      <c r="E547" s="20" t="s">
        <v>1306</v>
      </c>
      <c r="F547" s="20">
        <v>4</v>
      </c>
      <c r="G547" s="20" t="s">
        <v>1321</v>
      </c>
      <c r="H547" s="20" t="s">
        <v>1322</v>
      </c>
      <c r="I547" s="20">
        <v>1</v>
      </c>
      <c r="J547" s="20" t="s">
        <v>1961</v>
      </c>
      <c r="K547" s="20" t="s">
        <v>1339</v>
      </c>
      <c r="L547" s="20" t="s">
        <v>1340</v>
      </c>
      <c r="M547" s="20" t="s">
        <v>50</v>
      </c>
      <c r="N547" s="20">
        <v>31</v>
      </c>
      <c r="O547" s="20">
        <v>80</v>
      </c>
      <c r="P547" s="20" t="s">
        <v>1331</v>
      </c>
      <c r="Q547" s="19">
        <f>+VLOOKUP(K547,Responsables!$A:$C,3,TRUE)</f>
        <v>733</v>
      </c>
      <c r="R547" s="19" t="str">
        <f>+VLOOKUP(K547,Responsables!$A:$C,2,TRUE)</f>
        <v>DAGRD</v>
      </c>
      <c r="S547" s="20" t="s">
        <v>51</v>
      </c>
      <c r="T547" s="20" t="s">
        <v>47</v>
      </c>
      <c r="U547" s="20">
        <f>+VLOOKUP(K547,Programación!$A:$F,3,FALSE)</f>
        <v>40</v>
      </c>
      <c r="V547" s="20">
        <f>+VLOOKUP(K547,Programación!$A:$F,4,FALSE)</f>
        <v>55</v>
      </c>
      <c r="W547" s="20">
        <f>+VLOOKUP(K547,Programación!$A:$F,5,FALSE)</f>
        <v>70</v>
      </c>
      <c r="X547" s="20">
        <f>+VLOOKUP(K547,Programación!$A:$F,6,FALSE)</f>
        <v>80</v>
      </c>
      <c r="Y547" s="20">
        <v>36.049999999999997</v>
      </c>
      <c r="Z547" s="20">
        <f>+VLOOKUP(K547,Seguimiento!$A:$C,3,FALSE)</f>
        <v>42.1</v>
      </c>
      <c r="AA547" s="23">
        <v>0</v>
      </c>
      <c r="AB547" s="22">
        <v>0</v>
      </c>
      <c r="AC547" s="20">
        <v>0.450625</v>
      </c>
      <c r="AD547" s="20">
        <f>+VLOOKUP(K547,Seguimiento!$A:$J,5,FALSE)</f>
        <v>0.52625</v>
      </c>
      <c r="AE547" s="22">
        <v>0</v>
      </c>
      <c r="AF547" s="22">
        <v>0</v>
      </c>
      <c r="AG547" s="20">
        <v>0.90125</v>
      </c>
      <c r="AH547" s="20">
        <f>+VLOOKUP(K547,Seguimiento!$A:$J,6,FALSE)</f>
        <v>0.76545454499999999</v>
      </c>
      <c r="AI547" s="23">
        <v>0</v>
      </c>
      <c r="AJ547" s="23">
        <v>0</v>
      </c>
      <c r="AK547" s="23">
        <v>0</v>
      </c>
      <c r="AL547" s="20" t="str">
        <f>+VLOOKUP(K547,Seguimiento!$A:$J,7,FALSE)</f>
        <v>El avance al 30 de Junio de 2021 corresponde a la política pública territorial de gestión del riesgo de desastres, con formulación del Acuerdo de implementación y socialización en escenarios internos y externos.</v>
      </c>
      <c r="AM547" s="20">
        <f t="shared" si="8"/>
        <v>0.52625</v>
      </c>
      <c r="AN547" s="22">
        <v>1.2388377313785537E-3</v>
      </c>
      <c r="AO547" s="22">
        <v>0</v>
      </c>
      <c r="AP547" s="22">
        <v>0</v>
      </c>
      <c r="AQ547" s="41">
        <f>+VLOOKUP(K547,Seguimiento!$A:$J,9,FALSE)</f>
        <v>6.5193800000000002E-4</v>
      </c>
      <c r="AR547" s="40">
        <f>+VLOOKUP(K547,Seguimiento!$A:$J,10,FALSE)</f>
        <v>3</v>
      </c>
      <c r="AS547" s="20">
        <v>36.049999999999997</v>
      </c>
      <c r="AT547" s="40">
        <f>+VLOOKUP(K547,Seguimiento!$A:$J,4,FALSE)</f>
        <v>42.1</v>
      </c>
      <c r="AU547" s="22">
        <v>0</v>
      </c>
      <c r="AV547" s="22">
        <v>0</v>
      </c>
    </row>
    <row r="548" spans="1:48" x14ac:dyDescent="0.2">
      <c r="A548" s="20">
        <v>4</v>
      </c>
      <c r="B548" s="20" t="s">
        <v>1078</v>
      </c>
      <c r="C548" s="20">
        <v>4</v>
      </c>
      <c r="D548" s="20" t="s">
        <v>1305</v>
      </c>
      <c r="E548" s="20" t="s">
        <v>1306</v>
      </c>
      <c r="F548" s="20">
        <v>2</v>
      </c>
      <c r="G548" s="20" t="s">
        <v>1362</v>
      </c>
      <c r="H548" s="20" t="s">
        <v>1363</v>
      </c>
      <c r="I548" s="20">
        <v>3</v>
      </c>
      <c r="J548" s="20" t="s">
        <v>1961</v>
      </c>
      <c r="K548" s="20" t="s">
        <v>1424</v>
      </c>
      <c r="L548" s="20" t="s">
        <v>1425</v>
      </c>
      <c r="M548" s="20" t="s">
        <v>44</v>
      </c>
      <c r="N548" s="20">
        <v>-1</v>
      </c>
      <c r="O548" s="20">
        <v>7</v>
      </c>
      <c r="P548" s="20" t="s">
        <v>221</v>
      </c>
      <c r="Q548" s="19">
        <f>+VLOOKUP(K548,Responsables!$A:$C,3,TRUE)</f>
        <v>771</v>
      </c>
      <c r="R548" s="19" t="str">
        <f>+VLOOKUP(K548,Responsables!$A:$C,2,TRUE)</f>
        <v>Gerencia del Centro</v>
      </c>
      <c r="S548" s="20" t="s">
        <v>51</v>
      </c>
      <c r="T548" s="20" t="s">
        <v>47</v>
      </c>
      <c r="U548" s="20">
        <f>+VLOOKUP(K548,Programación!$A:$F,3,FALSE)</f>
        <v>1</v>
      </c>
      <c r="V548" s="20">
        <f>+VLOOKUP(K548,Programación!$A:$F,4,FALSE)</f>
        <v>3</v>
      </c>
      <c r="W548" s="20">
        <f>+VLOOKUP(K548,Programación!$A:$F,5,FALSE)</f>
        <v>5</v>
      </c>
      <c r="X548" s="20">
        <f>+VLOOKUP(K548,Programación!$A:$F,6,FALSE)</f>
        <v>7</v>
      </c>
      <c r="Y548" s="20">
        <v>2</v>
      </c>
      <c r="Z548" s="20">
        <f>+VLOOKUP(K548,Seguimiento!$A:$C,3,FALSE)</f>
        <v>3</v>
      </c>
      <c r="AA548" s="23">
        <v>0</v>
      </c>
      <c r="AB548" s="22">
        <v>0</v>
      </c>
      <c r="AC548" s="20">
        <v>0.28571428571428598</v>
      </c>
      <c r="AD548" s="20">
        <f>+VLOOKUP(K548,Seguimiento!$A:$J,5,FALSE)</f>
        <v>0.428571429</v>
      </c>
      <c r="AE548" s="22">
        <v>0</v>
      </c>
      <c r="AF548" s="22">
        <v>0</v>
      </c>
      <c r="AG548" s="20">
        <v>2</v>
      </c>
      <c r="AH548" s="20">
        <f>+VLOOKUP(K548,Seguimiento!$A:$J,6,FALSE)</f>
        <v>1</v>
      </c>
      <c r="AI548" s="23">
        <v>0</v>
      </c>
      <c r="AJ548" s="23">
        <v>0</v>
      </c>
      <c r="AK548" s="23">
        <v>0</v>
      </c>
      <c r="AL548" s="20" t="str">
        <f>+VLOOKUP(K548,Seguimiento!$A:$J,7,FALSE)</f>
        <v>En el mes de mayo de la presente vigencia  se firma el manifiesto que formaliza el Distrito comercial del municipio de Medellín. Se continúa con la sostenibilidad de las dos alianzas creadas en 2020:  Alianza Distrito San Ignacio y Alianza Distrito Histórico en Plaza Botero. Además de otras alianzas generadas como Cultural Por el Centro,  con más de 70 entidades participantes.</v>
      </c>
      <c r="AM548" s="20">
        <f t="shared" si="8"/>
        <v>0.428571429</v>
      </c>
      <c r="AN548" s="22">
        <v>1.3141101157782295E-3</v>
      </c>
      <c r="AO548" s="22">
        <v>0</v>
      </c>
      <c r="AP548" s="22">
        <v>0</v>
      </c>
      <c r="AQ548" s="41">
        <f>+VLOOKUP(K548,Seguimiento!$A:$J,9,FALSE)</f>
        <v>3.7545999999999999E-4</v>
      </c>
      <c r="AR548" s="40">
        <f>+VLOOKUP(K548,Seguimiento!$A:$J,10,FALSE)</f>
        <v>3</v>
      </c>
      <c r="AS548" s="20">
        <v>2</v>
      </c>
      <c r="AT548" s="40">
        <f>+VLOOKUP(K548,Seguimiento!$A:$J,4,FALSE)</f>
        <v>3</v>
      </c>
      <c r="AU548" s="22">
        <v>0</v>
      </c>
      <c r="AV548" s="22">
        <v>0</v>
      </c>
    </row>
    <row r="549" spans="1:48" x14ac:dyDescent="0.2">
      <c r="A549" s="20">
        <v>4</v>
      </c>
      <c r="B549" s="20" t="s">
        <v>1078</v>
      </c>
      <c r="C549" s="20">
        <v>4</v>
      </c>
      <c r="D549" s="20" t="s">
        <v>1305</v>
      </c>
      <c r="E549" s="20" t="s">
        <v>1306</v>
      </c>
      <c r="F549" s="20">
        <v>4</v>
      </c>
      <c r="G549" s="20" t="s">
        <v>1321</v>
      </c>
      <c r="H549" s="20" t="s">
        <v>1322</v>
      </c>
      <c r="I549" s="20">
        <v>2</v>
      </c>
      <c r="J549" s="20" t="s">
        <v>1961</v>
      </c>
      <c r="K549" s="20" t="s">
        <v>1337</v>
      </c>
      <c r="L549" s="20" t="s">
        <v>1338</v>
      </c>
      <c r="M549" s="20" t="s">
        <v>50</v>
      </c>
      <c r="N549" s="20">
        <v>14</v>
      </c>
      <c r="O549" s="20">
        <v>22</v>
      </c>
      <c r="P549" s="20" t="s">
        <v>1331</v>
      </c>
      <c r="Q549" s="19">
        <f>+VLOOKUP(K549,Responsables!$A:$C,3,TRUE)</f>
        <v>733</v>
      </c>
      <c r="R549" s="19" t="str">
        <f>+VLOOKUP(K549,Responsables!$A:$C,2,TRUE)</f>
        <v>DAGRD</v>
      </c>
      <c r="S549" s="20" t="s">
        <v>51</v>
      </c>
      <c r="T549" s="20" t="s">
        <v>47</v>
      </c>
      <c r="U549" s="20">
        <f>+VLOOKUP(K549,Programación!$A:$F,3,FALSE)</f>
        <v>15</v>
      </c>
      <c r="V549" s="20">
        <f>+VLOOKUP(K549,Programación!$A:$F,4,FALSE)</f>
        <v>18</v>
      </c>
      <c r="W549" s="20">
        <f>+VLOOKUP(K549,Programación!$A:$F,5,FALSE)</f>
        <v>20</v>
      </c>
      <c r="X549" s="20">
        <f>+VLOOKUP(K549,Programación!$A:$F,6,FALSE)</f>
        <v>22</v>
      </c>
      <c r="Y549" s="20">
        <v>14</v>
      </c>
      <c r="Z549" s="20">
        <f>+VLOOKUP(K549,Seguimiento!$A:$C,3,FALSE)</f>
        <v>16</v>
      </c>
      <c r="AA549" s="23">
        <v>0</v>
      </c>
      <c r="AB549" s="22">
        <v>0</v>
      </c>
      <c r="AC549" s="20">
        <v>0.63636363636363602</v>
      </c>
      <c r="AD549" s="20">
        <f>+VLOOKUP(K549,Seguimiento!$A:$J,5,FALSE)</f>
        <v>0.72727272700000001</v>
      </c>
      <c r="AE549" s="22">
        <v>0</v>
      </c>
      <c r="AF549" s="22">
        <v>0</v>
      </c>
      <c r="AG549" s="20">
        <v>0.93333333333333302</v>
      </c>
      <c r="AH549" s="20">
        <f>+VLOOKUP(K549,Seguimiento!$A:$J,6,FALSE)</f>
        <v>0.88888888899999996</v>
      </c>
      <c r="AI549" s="23">
        <v>0</v>
      </c>
      <c r="AJ549" s="23">
        <v>0</v>
      </c>
      <c r="AK549" s="23">
        <v>0</v>
      </c>
      <c r="AL549" s="20" t="str">
        <f>+VLOOKUP(K549,Seguimiento!$A:$J,7,FALSE)</f>
        <v>Corresponde al vance en materia de socialización con el DNP de los instrumentos desarrollados por el orden nacional. Se realizaron las comunicaciones para enviar a los actores competentes. Se realizó el estudio de los instrumentos. Se realizaron ajustes con el DAP y la Secretaría General.</v>
      </c>
      <c r="AM549" s="20">
        <f t="shared" si="8"/>
        <v>0.72727272700000001</v>
      </c>
      <c r="AN549" s="22">
        <v>1.5997452639970619E-3</v>
      </c>
      <c r="AO549" s="22">
        <v>0</v>
      </c>
      <c r="AP549" s="22">
        <v>0</v>
      </c>
      <c r="AQ549" s="41">
        <f>+VLOOKUP(K549,Seguimiento!$A:$J,9,FALSE)</f>
        <v>1.090735E-3</v>
      </c>
      <c r="AR549" s="40">
        <f>+VLOOKUP(K549,Seguimiento!$A:$J,10,FALSE)</f>
        <v>3</v>
      </c>
      <c r="AS549" s="20">
        <v>14</v>
      </c>
      <c r="AT549" s="40">
        <f>+VLOOKUP(K549,Seguimiento!$A:$J,4,FALSE)</f>
        <v>16</v>
      </c>
      <c r="AU549" s="22">
        <v>0</v>
      </c>
      <c r="AV549" s="22">
        <v>0</v>
      </c>
    </row>
    <row r="550" spans="1:48" x14ac:dyDescent="0.2">
      <c r="A550" s="20">
        <v>4</v>
      </c>
      <c r="B550" s="20" t="s">
        <v>1078</v>
      </c>
      <c r="C550" s="20">
        <v>4</v>
      </c>
      <c r="D550" s="20" t="s">
        <v>1305</v>
      </c>
      <c r="E550" s="20" t="s">
        <v>1306</v>
      </c>
      <c r="F550" s="20">
        <v>6</v>
      </c>
      <c r="G550" s="20" t="s">
        <v>1333</v>
      </c>
      <c r="H550" s="20" t="s">
        <v>1334</v>
      </c>
      <c r="I550" s="20">
        <v>2</v>
      </c>
      <c r="J550" s="20" t="s">
        <v>1961</v>
      </c>
      <c r="K550" s="20" t="s">
        <v>1354</v>
      </c>
      <c r="L550" s="20" t="s">
        <v>1355</v>
      </c>
      <c r="M550" s="20" t="s">
        <v>1169</v>
      </c>
      <c r="N550" s="20">
        <v>-2</v>
      </c>
      <c r="O550" s="20">
        <v>10000</v>
      </c>
      <c r="P550" s="20" t="s">
        <v>222</v>
      </c>
      <c r="Q550" s="19">
        <f>+VLOOKUP(K550,Responsables!$A:$C,3,TRUE)</f>
        <v>741</v>
      </c>
      <c r="R550" s="19" t="str">
        <f>+VLOOKUP(K550,Responsables!$A:$C,2,TRUE)</f>
        <v>Secretaría de Infraestructura Física</v>
      </c>
      <c r="S550" s="20" t="s">
        <v>46</v>
      </c>
      <c r="T550" s="20" t="s">
        <v>47</v>
      </c>
      <c r="U550" s="20">
        <f>+VLOOKUP(K550,Programación!$A:$F,3,FALSE)</f>
        <v>1500</v>
      </c>
      <c r="V550" s="20">
        <f>+VLOOKUP(K550,Programación!$A:$F,4,FALSE)</f>
        <v>0</v>
      </c>
      <c r="W550" s="20">
        <f>+VLOOKUP(K550,Programación!$A:$F,5,FALSE)</f>
        <v>1806.88</v>
      </c>
      <c r="X550" s="20">
        <f>+VLOOKUP(K550,Programación!$A:$F,6,FALSE)</f>
        <v>3500</v>
      </c>
      <c r="Y550" s="20">
        <v>4693.12</v>
      </c>
      <c r="Z550" s="20">
        <f>+VLOOKUP(K550,Seguimiento!$A:$C,3,FALSE)</f>
        <v>981.43</v>
      </c>
      <c r="AA550" s="23">
        <v>0</v>
      </c>
      <c r="AB550" s="22">
        <v>0</v>
      </c>
      <c r="AC550" s="20">
        <v>0.46931200000000001</v>
      </c>
      <c r="AD550" s="20">
        <f>+VLOOKUP(K550,Seguimiento!$A:$J,5,FALSE)</f>
        <v>0.56745500000000004</v>
      </c>
      <c r="AE550" s="22">
        <v>0</v>
      </c>
      <c r="AF550" s="22">
        <v>0</v>
      </c>
      <c r="AG550" s="20">
        <v>3.1287466666666699</v>
      </c>
      <c r="AH550" s="20">
        <f>+VLOOKUP(K550,Seguimiento!$A:$J,6,FALSE)</f>
        <v>1</v>
      </c>
      <c r="AI550" s="23">
        <v>0</v>
      </c>
      <c r="AJ550" s="23">
        <v>0</v>
      </c>
      <c r="AK550" s="23">
        <v>0</v>
      </c>
      <c r="AL550" s="20" t="str">
        <f>+VLOOKUP(K550,Seguimiento!$A:$J,7,FALSE)</f>
        <v>Corte Marzo 31 de 2021: - Equivalen a los muros verdes instalados en el CAM: 684 m²  Corte a junio 30 de 2021 - Metroplús: 297,43 m²</v>
      </c>
      <c r="AM550" s="20">
        <f t="shared" si="8"/>
        <v>0.56745500000000004</v>
      </c>
      <c r="AN550" s="22">
        <v>1.3698853572906018E-3</v>
      </c>
      <c r="AO550" s="22">
        <v>0</v>
      </c>
      <c r="AP550" s="22">
        <v>0</v>
      </c>
      <c r="AQ550" s="41">
        <f>+VLOOKUP(K550,Seguimiento!$A:$J,9,FALSE)</f>
        <v>6.4290400000000002E-4</v>
      </c>
      <c r="AR550" s="40">
        <f>+VLOOKUP(K550,Seguimiento!$A:$J,10,FALSE)</f>
        <v>0</v>
      </c>
      <c r="AS550" s="20">
        <v>4693.12</v>
      </c>
      <c r="AT550" s="40">
        <f>+VLOOKUP(K550,Seguimiento!$A:$J,4,FALSE)</f>
        <v>5674.55</v>
      </c>
      <c r="AU550" s="22">
        <v>0</v>
      </c>
      <c r="AV550" s="22">
        <v>0</v>
      </c>
    </row>
    <row r="551" spans="1:48" x14ac:dyDescent="0.2">
      <c r="A551" s="20">
        <v>4</v>
      </c>
      <c r="B551" s="20" t="s">
        <v>1078</v>
      </c>
      <c r="C551" s="20">
        <v>4</v>
      </c>
      <c r="D551" s="20" t="s">
        <v>1305</v>
      </c>
      <c r="E551" s="20" t="s">
        <v>1306</v>
      </c>
      <c r="F551" s="20">
        <v>6</v>
      </c>
      <c r="G551" s="20" t="s">
        <v>1333</v>
      </c>
      <c r="H551" s="20" t="s">
        <v>1334</v>
      </c>
      <c r="I551" s="20">
        <v>3</v>
      </c>
      <c r="J551" s="20" t="s">
        <v>1961</v>
      </c>
      <c r="K551" s="20" t="s">
        <v>1356</v>
      </c>
      <c r="L551" s="20" t="s">
        <v>1357</v>
      </c>
      <c r="M551" s="20" t="s">
        <v>1169</v>
      </c>
      <c r="N551" s="20">
        <v>46000</v>
      </c>
      <c r="O551" s="20">
        <v>47000</v>
      </c>
      <c r="P551" s="20" t="s">
        <v>1190</v>
      </c>
      <c r="Q551" s="19">
        <f>+VLOOKUP(K551,Responsables!$A:$C,3,TRUE)</f>
        <v>742</v>
      </c>
      <c r="R551" s="19" t="str">
        <f>+VLOOKUP(K551,Responsables!$A:$C,2,TRUE)</f>
        <v>Secretaría de Medio Ambiente</v>
      </c>
      <c r="S551" s="20" t="s">
        <v>51</v>
      </c>
      <c r="T551" s="20" t="s">
        <v>47</v>
      </c>
      <c r="U551" s="20">
        <f>+VLOOKUP(K551,Programación!$A:$F,3,FALSE)</f>
        <v>46250</v>
      </c>
      <c r="V551" s="20">
        <f>+VLOOKUP(K551,Programación!$A:$F,4,FALSE)</f>
        <v>46500</v>
      </c>
      <c r="W551" s="20">
        <f>+VLOOKUP(K551,Programación!$A:$F,5,FALSE)</f>
        <v>46750</v>
      </c>
      <c r="X551" s="20">
        <f>+VLOOKUP(K551,Programación!$A:$F,6,FALSE)</f>
        <v>47000</v>
      </c>
      <c r="Y551" s="20">
        <v>46495</v>
      </c>
      <c r="Z551" s="20">
        <f>+VLOOKUP(K551,Seguimiento!$A:$C,3,FALSE)</f>
        <v>46495</v>
      </c>
      <c r="AA551" s="23">
        <v>0</v>
      </c>
      <c r="AB551" s="22">
        <v>0</v>
      </c>
      <c r="AC551" s="20">
        <v>0.98925531914893605</v>
      </c>
      <c r="AD551" s="20">
        <f>+VLOOKUP(K551,Seguimiento!$A:$J,5,FALSE)</f>
        <v>0.98925531899999997</v>
      </c>
      <c r="AE551" s="22">
        <v>0</v>
      </c>
      <c r="AF551" s="22">
        <v>0</v>
      </c>
      <c r="AG551" s="20">
        <v>1.0052972972973</v>
      </c>
      <c r="AH551" s="20">
        <f>+VLOOKUP(K551,Seguimiento!$A:$J,6,FALSE)</f>
        <v>0.99989247299999995</v>
      </c>
      <c r="AI551" s="23">
        <v>0</v>
      </c>
      <c r="AJ551" s="23">
        <v>0</v>
      </c>
      <c r="AK551" s="23">
        <v>0</v>
      </c>
      <c r="AL551" s="20" t="str">
        <f>+VLOOKUP(K551,Seguimiento!$A:$J,7,FALSE)</f>
        <v>Se ha realizado el sostenimiento y mantenimiento de 46.495 m2 de las áreas verdes, jardineras y parcelas sembradas al interior del Morro de Moravia en procesos anteriores.</v>
      </c>
      <c r="AM551" s="20">
        <f t="shared" si="8"/>
        <v>0.98925531899999997</v>
      </c>
      <c r="AN551" s="22">
        <v>1.5978339739476061E-3</v>
      </c>
      <c r="AO551" s="22">
        <v>0</v>
      </c>
      <c r="AP551" s="22">
        <v>0</v>
      </c>
      <c r="AQ551" s="41">
        <f>+VLOOKUP(K551,Seguimiento!$A:$J,9,FALSE)</f>
        <v>1.5806660000000001E-3</v>
      </c>
      <c r="AR551" s="40">
        <f>+VLOOKUP(K551,Seguimiento!$A:$J,10,FALSE)</f>
        <v>3</v>
      </c>
      <c r="AS551" s="20">
        <v>46495</v>
      </c>
      <c r="AT551" s="40">
        <f>+VLOOKUP(K551,Seguimiento!$A:$J,4,FALSE)</f>
        <v>46495</v>
      </c>
      <c r="AU551" s="22">
        <v>0</v>
      </c>
      <c r="AV551" s="22">
        <v>0</v>
      </c>
    </row>
    <row r="552" spans="1:48" x14ac:dyDescent="0.2">
      <c r="A552" s="20">
        <v>4</v>
      </c>
      <c r="B552" s="20" t="s">
        <v>1078</v>
      </c>
      <c r="C552" s="20">
        <v>4</v>
      </c>
      <c r="D552" s="20" t="s">
        <v>1305</v>
      </c>
      <c r="E552" s="20" t="s">
        <v>1306</v>
      </c>
      <c r="F552" s="20">
        <v>4</v>
      </c>
      <c r="G552" s="20" t="s">
        <v>1321</v>
      </c>
      <c r="H552" s="20" t="s">
        <v>1322</v>
      </c>
      <c r="I552" s="20">
        <v>6</v>
      </c>
      <c r="J552" s="20" t="s">
        <v>1961</v>
      </c>
      <c r="K552" s="20" t="s">
        <v>1323</v>
      </c>
      <c r="L552" s="20" t="s">
        <v>1324</v>
      </c>
      <c r="M552" s="20" t="s">
        <v>44</v>
      </c>
      <c r="N552" s="20">
        <v>3</v>
      </c>
      <c r="O552" s="20">
        <v>10</v>
      </c>
      <c r="P552" s="20" t="s">
        <v>1190</v>
      </c>
      <c r="Q552" s="19">
        <f>+VLOOKUP(K552,Responsables!$A:$C,3,TRUE)</f>
        <v>742</v>
      </c>
      <c r="R552" s="19" t="str">
        <f>+VLOOKUP(K552,Responsables!$A:$C,2,TRUE)</f>
        <v>Secretaría de Medio Ambiente</v>
      </c>
      <c r="S552" s="20" t="s">
        <v>46</v>
      </c>
      <c r="T552" s="20" t="s">
        <v>47</v>
      </c>
      <c r="U552" s="20">
        <f>+VLOOKUP(K552,Programación!$A:$F,3,FALSE)</f>
        <v>1</v>
      </c>
      <c r="V552" s="20">
        <f>+VLOOKUP(K552,Programación!$A:$F,4,FALSE)</f>
        <v>3</v>
      </c>
      <c r="W552" s="20">
        <f>+VLOOKUP(K552,Programación!$A:$F,5,FALSE)</f>
        <v>3</v>
      </c>
      <c r="X552" s="20">
        <f>+VLOOKUP(K552,Programación!$A:$F,6,FALSE)</f>
        <v>3</v>
      </c>
      <c r="Y552" s="20">
        <v>1</v>
      </c>
      <c r="Z552" s="20">
        <f>+VLOOKUP(K552,Seguimiento!$A:$C,3,FALSE)</f>
        <v>0</v>
      </c>
      <c r="AA552" s="23">
        <v>0</v>
      </c>
      <c r="AB552" s="22">
        <v>0</v>
      </c>
      <c r="AC552" s="20">
        <v>0.1</v>
      </c>
      <c r="AD552" s="20">
        <f>+VLOOKUP(K552,Seguimiento!$A:$J,5,FALSE)</f>
        <v>0.1</v>
      </c>
      <c r="AE552" s="22">
        <v>0</v>
      </c>
      <c r="AF552" s="22">
        <v>0</v>
      </c>
      <c r="AG552" s="20">
        <v>1</v>
      </c>
      <c r="AH552" s="20">
        <f>+VLOOKUP(K552,Seguimiento!$A:$J,6,FALSE)</f>
        <v>0</v>
      </c>
      <c r="AI552" s="23">
        <v>0</v>
      </c>
      <c r="AJ552" s="23">
        <v>0</v>
      </c>
      <c r="AK552" s="23">
        <v>0</v>
      </c>
      <c r="AL552" s="20">
        <f>+VLOOKUP(K552,Seguimiento!$A:$J,7,FALSE)</f>
        <v>0</v>
      </c>
      <c r="AM552" s="20">
        <f t="shared" si="8"/>
        <v>0.1</v>
      </c>
      <c r="AN552" s="22">
        <v>1.1293325746647169E-3</v>
      </c>
      <c r="AO552" s="22">
        <v>0</v>
      </c>
      <c r="AP552" s="22">
        <v>0</v>
      </c>
      <c r="AQ552" s="41">
        <f>+VLOOKUP(K552,Seguimiento!$A:$J,9,FALSE)</f>
        <v>1.12933E-4</v>
      </c>
      <c r="AR552" s="40">
        <f>+VLOOKUP(K552,Seguimiento!$A:$J,10,FALSE)</f>
        <v>1</v>
      </c>
      <c r="AS552" s="20">
        <v>1</v>
      </c>
      <c r="AT552" s="40">
        <f>+VLOOKUP(K552,Seguimiento!$A:$J,4,FALSE)</f>
        <v>1</v>
      </c>
      <c r="AU552" s="22">
        <v>0</v>
      </c>
      <c r="AV552" s="22">
        <v>0</v>
      </c>
    </row>
    <row r="553" spans="1:48" x14ac:dyDescent="0.2">
      <c r="A553" s="20">
        <v>4</v>
      </c>
      <c r="B553" s="20" t="s">
        <v>1078</v>
      </c>
      <c r="C553" s="20">
        <v>4</v>
      </c>
      <c r="D553" s="20" t="s">
        <v>1305</v>
      </c>
      <c r="E553" s="20" t="s">
        <v>1306</v>
      </c>
      <c r="F553" s="20">
        <v>6</v>
      </c>
      <c r="G553" s="20" t="s">
        <v>1333</v>
      </c>
      <c r="H553" s="20" t="s">
        <v>1334</v>
      </c>
      <c r="I553" s="20">
        <v>5</v>
      </c>
      <c r="J553" s="20" t="s">
        <v>1961</v>
      </c>
      <c r="K553" s="20" t="s">
        <v>1360</v>
      </c>
      <c r="L553" s="20" t="s">
        <v>1361</v>
      </c>
      <c r="M553" s="20" t="s">
        <v>44</v>
      </c>
      <c r="N553" s="20">
        <v>-1</v>
      </c>
      <c r="O553" s="20">
        <v>275000</v>
      </c>
      <c r="P553" s="20" t="s">
        <v>1190</v>
      </c>
      <c r="Q553" s="19">
        <f>+VLOOKUP(K553,Responsables!$A:$C,3,TRUE)</f>
        <v>742</v>
      </c>
      <c r="R553" s="19" t="str">
        <f>+VLOOKUP(K553,Responsables!$A:$C,2,TRUE)</f>
        <v>Secretaría de Medio Ambiente</v>
      </c>
      <c r="S553" s="20" t="s">
        <v>51</v>
      </c>
      <c r="T553" s="20" t="s">
        <v>47</v>
      </c>
      <c r="U553" s="20">
        <f>+VLOOKUP(K553,Programación!$A:$F,3,FALSE)</f>
        <v>105000</v>
      </c>
      <c r="V553" s="20">
        <f>+VLOOKUP(K553,Programación!$A:$F,4,FALSE)</f>
        <v>160000</v>
      </c>
      <c r="W553" s="20">
        <f>+VLOOKUP(K553,Programación!$A:$F,5,FALSE)</f>
        <v>220000</v>
      </c>
      <c r="X553" s="20">
        <f>+VLOOKUP(K553,Programación!$A:$F,6,FALSE)</f>
        <v>275000</v>
      </c>
      <c r="Y553" s="20">
        <v>84703</v>
      </c>
      <c r="Z553" s="20">
        <f>+VLOOKUP(K553,Seguimiento!$A:$C,3,FALSE)</f>
        <v>91022</v>
      </c>
      <c r="AA553" s="23">
        <v>0</v>
      </c>
      <c r="AB553" s="22">
        <v>0</v>
      </c>
      <c r="AC553" s="20">
        <v>0.308010909090909</v>
      </c>
      <c r="AD553" s="20">
        <f>+VLOOKUP(K553,Seguimiento!$A:$J,5,FALSE)</f>
        <v>0.33098909100000001</v>
      </c>
      <c r="AE553" s="22">
        <v>0</v>
      </c>
      <c r="AF553" s="22">
        <v>0</v>
      </c>
      <c r="AG553" s="20">
        <v>0.80669523809523802</v>
      </c>
      <c r="AH553" s="20">
        <f>+VLOOKUP(K553,Seguimiento!$A:$J,6,FALSE)</f>
        <v>0.56888749999999999</v>
      </c>
      <c r="AI553" s="23">
        <v>0</v>
      </c>
      <c r="AJ553" s="23">
        <v>0</v>
      </c>
      <c r="AK553" s="23">
        <v>0</v>
      </c>
      <c r="AL553" s="20" t="str">
        <f>+VLOOKUP(K553,Seguimiento!$A:$J,7,FALSE)</f>
        <v>Se realizó la siembra de 1050 árboles en el cerro de las Tres Cruces por parte de la Secretaría de Medio Ambiente.</v>
      </c>
      <c r="AM553" s="20">
        <f t="shared" si="8"/>
        <v>0.33098909100000001</v>
      </c>
      <c r="AN553" s="22">
        <v>1.1280449006525568E-3</v>
      </c>
      <c r="AO553" s="22">
        <v>0</v>
      </c>
      <c r="AP553" s="22">
        <v>0</v>
      </c>
      <c r="AQ553" s="41">
        <f>+VLOOKUP(K553,Seguimiento!$A:$J,9,FALSE)</f>
        <v>3.56552E-4</v>
      </c>
      <c r="AR553" s="40">
        <f>+VLOOKUP(K553,Seguimiento!$A:$J,10,FALSE)</f>
        <v>2</v>
      </c>
      <c r="AS553" s="20">
        <v>84703</v>
      </c>
      <c r="AT553" s="40">
        <f>+VLOOKUP(K553,Seguimiento!$A:$J,4,FALSE)</f>
        <v>91022</v>
      </c>
      <c r="AU553" s="22">
        <v>0</v>
      </c>
      <c r="AV553" s="22">
        <v>0</v>
      </c>
    </row>
    <row r="554" spans="1:48" x14ac:dyDescent="0.2">
      <c r="A554" s="20">
        <v>4</v>
      </c>
      <c r="B554" s="20" t="s">
        <v>1078</v>
      </c>
      <c r="C554" s="20">
        <v>4</v>
      </c>
      <c r="D554" s="20" t="s">
        <v>1305</v>
      </c>
      <c r="E554" s="20" t="s">
        <v>1306</v>
      </c>
      <c r="F554" s="20">
        <v>1</v>
      </c>
      <c r="G554" s="20" t="s">
        <v>1373</v>
      </c>
      <c r="H554" s="20" t="s">
        <v>1374</v>
      </c>
      <c r="I554" s="20">
        <v>4</v>
      </c>
      <c r="J554" s="20" t="s">
        <v>1961</v>
      </c>
      <c r="K554" s="20" t="s">
        <v>1394</v>
      </c>
      <c r="L554" s="20" t="s">
        <v>1395</v>
      </c>
      <c r="M554" s="20" t="s">
        <v>44</v>
      </c>
      <c r="N554" s="20">
        <v>6</v>
      </c>
      <c r="O554" s="20">
        <v>4</v>
      </c>
      <c r="P554" s="20" t="s">
        <v>147</v>
      </c>
      <c r="Q554" s="19">
        <f>+VLOOKUP(K554,Responsables!$A:$C,3,TRUE)</f>
        <v>761</v>
      </c>
      <c r="R554" s="19" t="str">
        <f>+VLOOKUP(K554,Responsables!$A:$C,2,TRUE)</f>
        <v>Departamento Administrativo de Planeación</v>
      </c>
      <c r="S554" s="20" t="s">
        <v>46</v>
      </c>
      <c r="T554" s="20" t="s">
        <v>47</v>
      </c>
      <c r="U554" s="20">
        <f>+VLOOKUP(K554,Programación!$A:$F,3,FALSE)</f>
        <v>0</v>
      </c>
      <c r="V554" s="20">
        <f>+VLOOKUP(K554,Programación!$A:$F,4,FALSE)</f>
        <v>2</v>
      </c>
      <c r="W554" s="20">
        <f>+VLOOKUP(K554,Programación!$A:$F,5,FALSE)</f>
        <v>1</v>
      </c>
      <c r="X554" s="20">
        <f>+VLOOKUP(K554,Programación!$A:$F,6,FALSE)</f>
        <v>1</v>
      </c>
      <c r="Y554" s="20">
        <v>0.5</v>
      </c>
      <c r="Z554" s="20">
        <f>+VLOOKUP(K554,Seguimiento!$A:$C,3,FALSE)</f>
        <v>0.6</v>
      </c>
      <c r="AA554" s="23">
        <v>0</v>
      </c>
      <c r="AB554" s="22">
        <v>0</v>
      </c>
      <c r="AC554" s="20">
        <v>0.125</v>
      </c>
      <c r="AD554" s="20">
        <f>+VLOOKUP(K554,Seguimiento!$A:$J,5,FALSE)</f>
        <v>0.27500000000000002</v>
      </c>
      <c r="AE554" s="22">
        <v>0</v>
      </c>
      <c r="AF554" s="22">
        <v>0</v>
      </c>
      <c r="AG554" s="20">
        <v>1</v>
      </c>
      <c r="AH554" s="20">
        <f>+VLOOKUP(K554,Seguimiento!$A:$J,6,FALSE)</f>
        <v>0.3</v>
      </c>
      <c r="AI554" s="23">
        <v>0</v>
      </c>
      <c r="AJ554" s="23">
        <v>0</v>
      </c>
      <c r="AK554" s="23">
        <v>0</v>
      </c>
      <c r="AL554" s="20" t="str">
        <f>+VLOOKUP(K554,Seguimiento!$A:$J,7,FALSE)</f>
        <v>No se reportó avance para este segundo trimestre en éste indicador, teniendo en cuenta que para este periodo se hizo un esfuerzo importante en el desarrollo de la Politica publica de protección a moradores. Se reportará avance para el tercer trimestre. el operador se encuentra realizando viabilidad financiera para algunos proyectos para continuar las reuniones con comunidad. El avance reportado del 0,6 corresponde a las concertaciones adelantadas con la comunidad de Moravia. 05/05/2021 Page 116 of 170</v>
      </c>
      <c r="AM554" s="20">
        <f t="shared" si="8"/>
        <v>0.27500000000000002</v>
      </c>
      <c r="AN554" s="22">
        <v>7.9940269568752544E-4</v>
      </c>
      <c r="AO554" s="22">
        <v>0</v>
      </c>
      <c r="AP554" s="22">
        <v>0</v>
      </c>
      <c r="AQ554" s="41">
        <f>+VLOOKUP(K554,Seguimiento!$A:$J,9,FALSE)</f>
        <v>1.1991E-4</v>
      </c>
      <c r="AR554" s="40">
        <f>+VLOOKUP(K554,Seguimiento!$A:$J,10,FALSE)</f>
        <v>2</v>
      </c>
      <c r="AS554" s="20">
        <v>0.5</v>
      </c>
      <c r="AT554" s="40">
        <f>+VLOOKUP(K554,Seguimiento!$A:$J,4,FALSE)</f>
        <v>1.1000000000000001</v>
      </c>
      <c r="AU554" s="22">
        <v>0</v>
      </c>
      <c r="AV554" s="22">
        <v>0</v>
      </c>
    </row>
    <row r="555" spans="1:48" x14ac:dyDescent="0.2">
      <c r="A555" s="20">
        <v>4</v>
      </c>
      <c r="B555" s="20" t="s">
        <v>1078</v>
      </c>
      <c r="C555" s="20">
        <v>4</v>
      </c>
      <c r="D555" s="20" t="s">
        <v>1305</v>
      </c>
      <c r="E555" s="20" t="s">
        <v>1306</v>
      </c>
      <c r="F555" s="20">
        <v>2</v>
      </c>
      <c r="G555" s="20" t="s">
        <v>1362</v>
      </c>
      <c r="H555" s="20" t="s">
        <v>1363</v>
      </c>
      <c r="I555" s="20">
        <v>1</v>
      </c>
      <c r="J555" s="20" t="s">
        <v>1961</v>
      </c>
      <c r="K555" s="20" t="s">
        <v>1413</v>
      </c>
      <c r="L555" s="20" t="s">
        <v>1414</v>
      </c>
      <c r="M555" s="20" t="s">
        <v>1169</v>
      </c>
      <c r="N555" s="20">
        <v>23371</v>
      </c>
      <c r="O555" s="20">
        <v>26000</v>
      </c>
      <c r="P555" s="20" t="s">
        <v>545</v>
      </c>
      <c r="Q555" s="19">
        <f>+VLOOKUP(K555,Responsables!$A:$C,3,TRUE)</f>
        <v>918</v>
      </c>
      <c r="R555" s="19" t="str">
        <f>+VLOOKUP(K555,Responsables!$A:$C,2,TRUE)</f>
        <v>Agencia APP</v>
      </c>
      <c r="S555" s="20" t="s">
        <v>46</v>
      </c>
      <c r="T555" s="20" t="s">
        <v>47</v>
      </c>
      <c r="U555" s="20">
        <f>+VLOOKUP(K555,Programación!$A:$F,3,FALSE)</f>
        <v>0</v>
      </c>
      <c r="V555" s="20">
        <f>+VLOOKUP(K555,Programación!$A:$F,4,FALSE)</f>
        <v>0</v>
      </c>
      <c r="W555" s="20">
        <f>+VLOOKUP(K555,Programación!$A:$F,5,FALSE)</f>
        <v>10000</v>
      </c>
      <c r="X555" s="20">
        <f>+VLOOKUP(K555,Programación!$A:$F,6,FALSE)</f>
        <v>16000</v>
      </c>
      <c r="Y555" s="20">
        <v>0</v>
      </c>
      <c r="Z555" s="20">
        <f>+VLOOKUP(K555,Seguimiento!$A:$C,3,FALSE)</f>
        <v>0</v>
      </c>
      <c r="AA555" s="23">
        <v>0</v>
      </c>
      <c r="AB555" s="22">
        <v>0</v>
      </c>
      <c r="AC555" s="20">
        <v>0</v>
      </c>
      <c r="AD555" s="20">
        <f>+VLOOKUP(K555,Seguimiento!$A:$J,5,FALSE)</f>
        <v>0</v>
      </c>
      <c r="AE555" s="22">
        <v>0</v>
      </c>
      <c r="AF555" s="22">
        <v>0</v>
      </c>
      <c r="AG555" s="20">
        <v>-1</v>
      </c>
      <c r="AH555" s="20">
        <v>-1</v>
      </c>
      <c r="AI555" s="23">
        <v>0</v>
      </c>
      <c r="AJ555" s="23">
        <v>0</v>
      </c>
      <c r="AK555" s="23">
        <v>0</v>
      </c>
      <c r="AL555" s="20" t="str">
        <f>+VLOOKUP(K555,Seguimiento!$A:$J,7,FALSE)</f>
        <v>Finalización ejecución de último contrato de obra por parte de la SIF del proyecto Corredor Av. Jardín, pendiente de ajuste a observaciones realizadas por la interventoría de obra y la Agencia APP como también la ejecución de la Señalización Horizontal y Vertical y finalización de migración de redes a nuevos postes instalados o el retiro de postes considerados. Se estructuran intervenciones sobre Calle 8a, Manila y Alhambra.</v>
      </c>
      <c r="AM555" s="20">
        <f t="shared" si="8"/>
        <v>0</v>
      </c>
      <c r="AN555" s="22">
        <v>1.5967725115022199E-3</v>
      </c>
      <c r="AO555" s="22">
        <v>0</v>
      </c>
      <c r="AP555" s="22">
        <v>0</v>
      </c>
      <c r="AQ555" s="41">
        <f>+VLOOKUP(K555,Seguimiento!$A:$J,9,FALSE)</f>
        <v>0</v>
      </c>
      <c r="AR555" s="40">
        <f>+VLOOKUP(K555,Seguimiento!$A:$J,10,FALSE)</f>
        <v>0</v>
      </c>
      <c r="AS555" s="20">
        <v>0</v>
      </c>
      <c r="AT555" s="40">
        <f>+VLOOKUP(K555,Seguimiento!$A:$J,4,FALSE)</f>
        <v>0</v>
      </c>
      <c r="AU555" s="22">
        <v>0</v>
      </c>
      <c r="AV555" s="22">
        <v>0</v>
      </c>
    </row>
    <row r="556" spans="1:48" x14ac:dyDescent="0.2">
      <c r="A556" s="20">
        <v>4</v>
      </c>
      <c r="B556" s="20" t="s">
        <v>1078</v>
      </c>
      <c r="C556" s="20">
        <v>4</v>
      </c>
      <c r="D556" s="20" t="s">
        <v>1305</v>
      </c>
      <c r="E556" s="20" t="s">
        <v>1306</v>
      </c>
      <c r="F556" s="20">
        <v>2</v>
      </c>
      <c r="G556" s="20" t="s">
        <v>1362</v>
      </c>
      <c r="H556" s="20" t="s">
        <v>1363</v>
      </c>
      <c r="I556" s="20">
        <v>7</v>
      </c>
      <c r="J556" s="20" t="s">
        <v>1961</v>
      </c>
      <c r="K556" s="20" t="s">
        <v>1417</v>
      </c>
      <c r="L556" s="20" t="s">
        <v>1418</v>
      </c>
      <c r="M556" s="20" t="s">
        <v>44</v>
      </c>
      <c r="N556" s="20">
        <v>-2</v>
      </c>
      <c r="O556" s="20">
        <v>2500</v>
      </c>
      <c r="P556" s="20" t="s">
        <v>820</v>
      </c>
      <c r="Q556" s="19">
        <f>+VLOOKUP(K556,Responsables!$A:$C,3,TRUE)</f>
        <v>732</v>
      </c>
      <c r="R556" s="19" t="str">
        <f>+VLOOKUP(K556,Responsables!$A:$C,2,TRUE)</f>
        <v>Secretaría de Seguridad y Convivencia</v>
      </c>
      <c r="S556" s="20" t="s">
        <v>46</v>
      </c>
      <c r="T556" s="20" t="s">
        <v>47</v>
      </c>
      <c r="U556" s="20">
        <f>+VLOOKUP(K556,Programación!$A:$F,3,FALSE)</f>
        <v>300</v>
      </c>
      <c r="V556" s="20">
        <f>+VLOOKUP(K556,Programación!$A:$F,4,FALSE)</f>
        <v>800</v>
      </c>
      <c r="W556" s="20">
        <f>+VLOOKUP(K556,Programación!$A:$F,5,FALSE)</f>
        <v>800</v>
      </c>
      <c r="X556" s="20">
        <f>+VLOOKUP(K556,Programación!$A:$F,6,FALSE)</f>
        <v>600</v>
      </c>
      <c r="Y556" s="20">
        <v>300</v>
      </c>
      <c r="Z556" s="20">
        <f>+VLOOKUP(K556,Seguimiento!$A:$C,3,FALSE)</f>
        <v>122</v>
      </c>
      <c r="AA556" s="23">
        <v>0</v>
      </c>
      <c r="AB556" s="22">
        <v>0</v>
      </c>
      <c r="AC556" s="20">
        <v>0.12</v>
      </c>
      <c r="AD556" s="20">
        <f>+VLOOKUP(K556,Seguimiento!$A:$J,5,FALSE)</f>
        <v>0.16880000000000001</v>
      </c>
      <c r="AE556" s="22">
        <v>0</v>
      </c>
      <c r="AF556" s="22">
        <v>0</v>
      </c>
      <c r="AG556" s="20">
        <v>1</v>
      </c>
      <c r="AH556" s="20">
        <f>+VLOOKUP(K556,Seguimiento!$A:$J,6,FALSE)</f>
        <v>0.1525</v>
      </c>
      <c r="AI556" s="23">
        <v>0</v>
      </c>
      <c r="AJ556" s="23">
        <v>0</v>
      </c>
      <c r="AK556" s="23">
        <v>0</v>
      </c>
      <c r="AL556" s="20" t="str">
        <f>+VLOOKUP(K556,Seguimiento!$A:$J,7,FALSE)</f>
        <v>Durante el mes de junio se realizó una acción empresarial con 122 participantes en compañía de la Secretaria de Desarrollo Económico</v>
      </c>
      <c r="AM556" s="20">
        <f t="shared" si="8"/>
        <v>0.16880000000000001</v>
      </c>
      <c r="AN556" s="22">
        <v>1.379965528740574E-3</v>
      </c>
      <c r="AO556" s="22">
        <v>0</v>
      </c>
      <c r="AP556" s="22">
        <v>0</v>
      </c>
      <c r="AQ556" s="41">
        <f>+VLOOKUP(K556,Seguimiento!$A:$J,9,FALSE)</f>
        <v>1.65596E-4</v>
      </c>
      <c r="AR556" s="40">
        <f>+VLOOKUP(K556,Seguimiento!$A:$J,10,FALSE)</f>
        <v>1</v>
      </c>
      <c r="AS556" s="20">
        <v>300</v>
      </c>
      <c r="AT556" s="40">
        <f>+VLOOKUP(K556,Seguimiento!$A:$J,4,FALSE)</f>
        <v>422</v>
      </c>
      <c r="AU556" s="22">
        <v>0</v>
      </c>
      <c r="AV556" s="22">
        <v>0</v>
      </c>
    </row>
    <row r="557" spans="1:48" x14ac:dyDescent="0.2">
      <c r="A557" s="20">
        <v>4</v>
      </c>
      <c r="B557" s="20" t="s">
        <v>1078</v>
      </c>
      <c r="C557" s="20">
        <v>4</v>
      </c>
      <c r="D557" s="20" t="s">
        <v>1305</v>
      </c>
      <c r="E557" s="20" t="s">
        <v>1306</v>
      </c>
      <c r="F557" s="20">
        <v>5</v>
      </c>
      <c r="G557" s="20" t="s">
        <v>1307</v>
      </c>
      <c r="H557" s="20" t="s">
        <v>1308</v>
      </c>
      <c r="I557" s="20">
        <v>11</v>
      </c>
      <c r="J557" s="20" t="s">
        <v>1961</v>
      </c>
      <c r="K557" s="20" t="s">
        <v>1350</v>
      </c>
      <c r="L557" s="20" t="s">
        <v>1351</v>
      </c>
      <c r="M557" s="20" t="s">
        <v>44</v>
      </c>
      <c r="N557" s="20">
        <v>1546</v>
      </c>
      <c r="O557" s="20">
        <v>1030</v>
      </c>
      <c r="P557" s="20" t="s">
        <v>1031</v>
      </c>
      <c r="Q557" s="19">
        <f>+VLOOKUP(K557,Responsables!$A:$C,3,TRUE)</f>
        <v>914</v>
      </c>
      <c r="R557" s="19" t="str">
        <f>+VLOOKUP(K557,Responsables!$A:$C,2,TRUE)</f>
        <v>ISVIMED</v>
      </c>
      <c r="S557" s="20" t="s">
        <v>46</v>
      </c>
      <c r="T557" s="20" t="s">
        <v>47</v>
      </c>
      <c r="U557" s="20">
        <f>+VLOOKUP(K557,Programación!$A:$F,3,FALSE)</f>
        <v>357</v>
      </c>
      <c r="V557" s="20">
        <f>+VLOOKUP(K557,Programación!$A:$F,4,FALSE)</f>
        <v>120</v>
      </c>
      <c r="W557" s="20">
        <f>+VLOOKUP(K557,Programación!$A:$F,5,FALSE)</f>
        <v>277</v>
      </c>
      <c r="X557" s="20">
        <f>+VLOOKUP(K557,Programación!$A:$F,6,FALSE)</f>
        <v>414</v>
      </c>
      <c r="Y557" s="20">
        <v>219</v>
      </c>
      <c r="Z557" s="20">
        <f>+VLOOKUP(K557,Seguimiento!$A:$C,3,FALSE)</f>
        <v>54</v>
      </c>
      <c r="AA557" s="23">
        <v>0</v>
      </c>
      <c r="AB557" s="22">
        <v>0</v>
      </c>
      <c r="AC557" s="20">
        <v>0.212621359223301</v>
      </c>
      <c r="AD557" s="20">
        <f>+VLOOKUP(K557,Seguimiento!$A:$J,5,FALSE)</f>
        <v>0.265048544</v>
      </c>
      <c r="AE557" s="22">
        <v>0</v>
      </c>
      <c r="AF557" s="22">
        <v>0</v>
      </c>
      <c r="AG557" s="20">
        <v>0.61344537815126099</v>
      </c>
      <c r="AH557" s="20">
        <f>+VLOOKUP(K557,Seguimiento!$A:$J,6,FALSE)</f>
        <v>0.45</v>
      </c>
      <c r="AI557" s="23">
        <v>0</v>
      </c>
      <c r="AJ557" s="23">
        <v>0</v>
      </c>
      <c r="AK557" s="23">
        <v>0</v>
      </c>
      <c r="AL557" s="20" t="str">
        <f>+VLOOKUP(K557,Seguimiento!$A:$J,7,FALSE)</f>
        <v>Se presentaron cambios normativos para la aplicación de los requisitos en el programa de titulación, lo que ha generado retraso en la ejecución.</v>
      </c>
      <c r="AM557" s="20">
        <f t="shared" si="8"/>
        <v>0.265048544</v>
      </c>
      <c r="AN557" s="22">
        <v>8.7862665679755956E-4</v>
      </c>
      <c r="AO557" s="22">
        <v>0</v>
      </c>
      <c r="AP557" s="22">
        <v>0</v>
      </c>
      <c r="AQ557" s="41">
        <f>+VLOOKUP(K557,Seguimiento!$A:$J,9,FALSE)</f>
        <v>2.2349499999999999E-4</v>
      </c>
      <c r="AR557" s="40">
        <f>+VLOOKUP(K557,Seguimiento!$A:$J,10,FALSE)</f>
        <v>2</v>
      </c>
      <c r="AS557" s="20">
        <v>219</v>
      </c>
      <c r="AT557" s="40">
        <f>+VLOOKUP(K557,Seguimiento!$A:$J,4,FALSE)</f>
        <v>273</v>
      </c>
      <c r="AU557" s="22">
        <v>0</v>
      </c>
      <c r="AV557" s="22">
        <v>0</v>
      </c>
    </row>
    <row r="558" spans="1:48" x14ac:dyDescent="0.2">
      <c r="A558" s="20">
        <v>4</v>
      </c>
      <c r="B558" s="20" t="s">
        <v>1078</v>
      </c>
      <c r="C558" s="20">
        <v>4</v>
      </c>
      <c r="D558" s="20" t="s">
        <v>1305</v>
      </c>
      <c r="E558" s="20" t="s">
        <v>1306</v>
      </c>
      <c r="F558" s="20">
        <v>5</v>
      </c>
      <c r="G558" s="20" t="s">
        <v>1307</v>
      </c>
      <c r="H558" s="20" t="s">
        <v>1308</v>
      </c>
      <c r="I558" s="20">
        <v>13</v>
      </c>
      <c r="J558" s="20" t="s">
        <v>1961</v>
      </c>
      <c r="K558" s="20" t="s">
        <v>1352</v>
      </c>
      <c r="L558" s="20" t="s">
        <v>1353</v>
      </c>
      <c r="M558" s="20" t="s">
        <v>50</v>
      </c>
      <c r="N558" s="20">
        <v>-1</v>
      </c>
      <c r="O558" s="20">
        <v>100</v>
      </c>
      <c r="P558" s="20" t="s">
        <v>1031</v>
      </c>
      <c r="Q558" s="19">
        <f>+VLOOKUP(K558,Responsables!$A:$C,3,TRUE)</f>
        <v>914</v>
      </c>
      <c r="R558" s="19" t="str">
        <f>+VLOOKUP(K558,Responsables!$A:$C,2,TRUE)</f>
        <v>ISVIMED</v>
      </c>
      <c r="S558" s="20" t="s">
        <v>51</v>
      </c>
      <c r="T558" s="20" t="s">
        <v>47</v>
      </c>
      <c r="U558" s="20">
        <f>+VLOOKUP(K558,Programación!$A:$F,3,FALSE)</f>
        <v>18</v>
      </c>
      <c r="V558" s="20">
        <f>+VLOOKUP(K558,Programación!$A:$F,4,FALSE)</f>
        <v>35</v>
      </c>
      <c r="W558" s="20">
        <f>+VLOOKUP(K558,Programación!$A:$F,5,FALSE)</f>
        <v>63</v>
      </c>
      <c r="X558" s="20">
        <f>+VLOOKUP(K558,Programación!$A:$F,6,FALSE)</f>
        <v>100</v>
      </c>
      <c r="Y558" s="20">
        <v>18</v>
      </c>
      <c r="Z558" s="20">
        <f>+VLOOKUP(K558,Seguimiento!$A:$C,3,FALSE)</f>
        <v>36</v>
      </c>
      <c r="AA558" s="23">
        <v>0</v>
      </c>
      <c r="AB558" s="22">
        <v>0</v>
      </c>
      <c r="AC558" s="20">
        <v>0.18</v>
      </c>
      <c r="AD558" s="20">
        <f>+VLOOKUP(K558,Seguimiento!$A:$J,5,FALSE)</f>
        <v>0.36</v>
      </c>
      <c r="AE558" s="22">
        <v>0</v>
      </c>
      <c r="AF558" s="22">
        <v>0</v>
      </c>
      <c r="AG558" s="20">
        <v>1</v>
      </c>
      <c r="AH558" s="20">
        <f>+VLOOKUP(K558,Seguimiento!$A:$J,6,FALSE)</f>
        <v>1.0285714290000001</v>
      </c>
      <c r="AI558" s="23">
        <v>0</v>
      </c>
      <c r="AJ558" s="23">
        <v>0</v>
      </c>
      <c r="AK558" s="23">
        <v>0</v>
      </c>
      <c r="AL558" s="20" t="str">
        <f>+VLOOKUP(K558,Seguimiento!$A:$J,7,FALSE)</f>
        <v>Se convocaron las entidades para la conformación de las comisiones técnicas del consejo consultivo municipal de la política pública habitacional.</v>
      </c>
      <c r="AM558" s="20">
        <f t="shared" si="8"/>
        <v>0.36</v>
      </c>
      <c r="AN558" s="22">
        <v>9.3190085089705284E-4</v>
      </c>
      <c r="AO558" s="22">
        <v>0</v>
      </c>
      <c r="AP558" s="22">
        <v>0</v>
      </c>
      <c r="AQ558" s="41">
        <f>+VLOOKUP(K558,Seguimiento!$A:$J,9,FALSE)</f>
        <v>2.5161299999999998E-4</v>
      </c>
      <c r="AR558" s="40">
        <f>+VLOOKUP(K558,Seguimiento!$A:$J,10,FALSE)</f>
        <v>3</v>
      </c>
      <c r="AS558" s="20">
        <v>18</v>
      </c>
      <c r="AT558" s="40">
        <f>+VLOOKUP(K558,Seguimiento!$A:$J,4,FALSE)</f>
        <v>36</v>
      </c>
      <c r="AU558" s="22">
        <v>0</v>
      </c>
      <c r="AV558" s="22">
        <v>0</v>
      </c>
    </row>
    <row r="559" spans="1:48" x14ac:dyDescent="0.2">
      <c r="A559" s="20">
        <v>4</v>
      </c>
      <c r="B559" s="20" t="s">
        <v>1078</v>
      </c>
      <c r="C559" s="20">
        <v>4</v>
      </c>
      <c r="D559" s="20" t="s">
        <v>1305</v>
      </c>
      <c r="E559" s="20" t="s">
        <v>1306</v>
      </c>
      <c r="F559" s="20"/>
      <c r="G559" s="20"/>
      <c r="H559" s="20"/>
      <c r="I559" s="20">
        <v>1</v>
      </c>
      <c r="J559" s="20" t="s">
        <v>1960</v>
      </c>
      <c r="K559" s="20" t="s">
        <v>1373</v>
      </c>
      <c r="L559" s="20" t="s">
        <v>1382</v>
      </c>
      <c r="M559" s="20" t="s">
        <v>50</v>
      </c>
      <c r="N559" s="20">
        <v>60</v>
      </c>
      <c r="O559" s="20">
        <v>100</v>
      </c>
      <c r="P559" s="20" t="s">
        <v>147</v>
      </c>
      <c r="Q559" s="19">
        <f>+VLOOKUP(K559,Responsables!$A:$C,3,TRUE)</f>
        <v>761</v>
      </c>
      <c r="R559" s="19" t="str">
        <f>+VLOOKUP(K559,Responsables!$A:$C,2,TRUE)</f>
        <v>Departamento Administrativo de Planeación</v>
      </c>
      <c r="S559" s="20" t="s">
        <v>51</v>
      </c>
      <c r="T559" s="20" t="s">
        <v>47</v>
      </c>
      <c r="U559" s="20">
        <f>+VLOOKUP(K559,Programación!$A:$F,3,FALSE)</f>
        <v>64</v>
      </c>
      <c r="V559" s="20">
        <f>+VLOOKUP(K559,Programación!$A:$F,4,FALSE)</f>
        <v>70</v>
      </c>
      <c r="W559" s="20">
        <f>+VLOOKUP(K559,Programación!$A:$F,5,FALSE)</f>
        <v>86</v>
      </c>
      <c r="X559" s="20">
        <f>+VLOOKUP(K559,Programación!$A:$F,6,FALSE)</f>
        <v>100</v>
      </c>
      <c r="Y559" s="20">
        <v>62</v>
      </c>
      <c r="Z559" s="20">
        <f>+VLOOKUP(K559,Seguimiento!$A:$C,3,FALSE)</f>
        <v>63</v>
      </c>
      <c r="AA559" s="23">
        <v>0</v>
      </c>
      <c r="AB559" s="22">
        <v>0</v>
      </c>
      <c r="AC559" s="20">
        <v>0.62</v>
      </c>
      <c r="AD559" s="20">
        <f>+VLOOKUP(K559,Seguimiento!$A:$J,5,FALSE)</f>
        <v>0.63</v>
      </c>
      <c r="AE559" s="24">
        <v>0</v>
      </c>
      <c r="AF559" s="22">
        <v>0</v>
      </c>
      <c r="AG559" s="20">
        <v>0.96875</v>
      </c>
      <c r="AH559" s="20">
        <f>+VLOOKUP(K559,Seguimiento!$A:$J,6,FALSE)</f>
        <v>0.9</v>
      </c>
      <c r="AI559" s="23">
        <v>0</v>
      </c>
      <c r="AJ559" s="23">
        <v>0</v>
      </c>
      <c r="AK559" s="23">
        <v>0</v>
      </c>
      <c r="AL559" s="20" t="str">
        <f>+VLOOKUP(K559,Seguimiento!$A:$J,7,FALSE)</f>
        <v>Durante el primer semestre 2021, el logro corresponde al 1%,  alcanzando un total acumulado de 63% lo que corresponde a los avances en los siguientes aspectos: Se gestionaron 3 unidades de actuación urbanistica restantes del plan parcial de la candelaria Z2_R_49, a través de la delegación al ISVIMED como operador urbano.</v>
      </c>
      <c r="AM559" s="20">
        <f t="shared" si="8"/>
        <v>0.63</v>
      </c>
      <c r="AN559" s="22">
        <v>0</v>
      </c>
      <c r="AO559" s="22">
        <v>0</v>
      </c>
      <c r="AP559" s="22">
        <v>0</v>
      </c>
      <c r="AQ559" s="41">
        <f>+VLOOKUP(K559,Seguimiento!$A:$J,9,FALSE)</f>
        <v>0</v>
      </c>
      <c r="AR559" s="40">
        <f>+VLOOKUP(K559,Seguimiento!$A:$J,10,FALSE)</f>
        <v>3</v>
      </c>
      <c r="AS559" s="20">
        <v>62</v>
      </c>
      <c r="AT559" s="40">
        <f>+VLOOKUP(K559,Seguimiento!$A:$J,4,FALSE)</f>
        <v>63</v>
      </c>
      <c r="AU559" s="22">
        <v>0</v>
      </c>
      <c r="AV559" s="22">
        <v>0</v>
      </c>
    </row>
    <row r="560" spans="1:48" x14ac:dyDescent="0.2">
      <c r="A560" s="20">
        <v>4</v>
      </c>
      <c r="B560" s="20" t="s">
        <v>1078</v>
      </c>
      <c r="C560" s="20">
        <v>4</v>
      </c>
      <c r="D560" s="20" t="s">
        <v>1305</v>
      </c>
      <c r="E560" s="20" t="s">
        <v>1306</v>
      </c>
      <c r="F560" s="20">
        <v>2</v>
      </c>
      <c r="G560" s="20" t="s">
        <v>1362</v>
      </c>
      <c r="H560" s="20" t="s">
        <v>1363</v>
      </c>
      <c r="I560" s="20">
        <v>9</v>
      </c>
      <c r="J560" s="20" t="s">
        <v>1961</v>
      </c>
      <c r="K560" s="20" t="s">
        <v>1402</v>
      </c>
      <c r="L560" s="20" t="s">
        <v>1403</v>
      </c>
      <c r="M560" s="20" t="s">
        <v>50</v>
      </c>
      <c r="N560" s="20">
        <v>0</v>
      </c>
      <c r="O560" s="20">
        <v>100</v>
      </c>
      <c r="P560" s="20" t="s">
        <v>820</v>
      </c>
      <c r="Q560" s="19">
        <f>+VLOOKUP(K560,Responsables!$A:$C,3,TRUE)</f>
        <v>732</v>
      </c>
      <c r="R560" s="19" t="str">
        <f>+VLOOKUP(K560,Responsables!$A:$C,2,TRUE)</f>
        <v>Secretaría de Seguridad y Convivencia</v>
      </c>
      <c r="S560" s="20" t="s">
        <v>51</v>
      </c>
      <c r="T560" s="20" t="s">
        <v>47</v>
      </c>
      <c r="U560" s="20">
        <f>+VLOOKUP(K560,Programación!$A:$F,3,FALSE)</f>
        <v>20</v>
      </c>
      <c r="V560" s="20">
        <f>+VLOOKUP(K560,Programación!$A:$F,4,FALSE)</f>
        <v>35</v>
      </c>
      <c r="W560" s="20">
        <f>+VLOOKUP(K560,Programación!$A:$F,5,FALSE)</f>
        <v>70</v>
      </c>
      <c r="X560" s="20">
        <f>+VLOOKUP(K560,Programación!$A:$F,6,FALSE)</f>
        <v>100</v>
      </c>
      <c r="Y560" s="20">
        <v>20</v>
      </c>
      <c r="Z560" s="20">
        <f>+VLOOKUP(K560,Seguimiento!$A:$C,3,FALSE)</f>
        <v>20</v>
      </c>
      <c r="AA560" s="23">
        <v>0</v>
      </c>
      <c r="AB560" s="22">
        <v>0</v>
      </c>
      <c r="AC560" s="20">
        <v>0.2</v>
      </c>
      <c r="AD560" s="20">
        <f>+VLOOKUP(K560,Seguimiento!$A:$J,5,FALSE)</f>
        <v>0.2</v>
      </c>
      <c r="AE560" s="22">
        <v>0</v>
      </c>
      <c r="AF560" s="22">
        <v>0</v>
      </c>
      <c r="AG560" s="20">
        <v>1</v>
      </c>
      <c r="AH560" s="20">
        <f>+VLOOKUP(K560,Seguimiento!$A:$J,6,FALSE)</f>
        <v>0.571428571</v>
      </c>
      <c r="AI560" s="23">
        <v>0</v>
      </c>
      <c r="AJ560" s="23">
        <v>0</v>
      </c>
      <c r="AK560" s="23">
        <v>0</v>
      </c>
      <c r="AL560" s="20" t="str">
        <f>+VLOOKUP(K560,Seguimiento!$A:$J,7,FALSE)</f>
        <v>En la vigencia 2020 se realizó la actualización de los módulos del sistema según modelo de gestión (20%)  Durante este periodo no se ha adelantado el sistema de registros, ya que hay que esperar que la Subsecretaría de TI programe reunión oficial para continuar con el proceso</v>
      </c>
      <c r="AM560" s="20">
        <f t="shared" si="8"/>
        <v>0.2</v>
      </c>
      <c r="AN560" s="22">
        <v>1.0601361044335377E-3</v>
      </c>
      <c r="AO560" s="22">
        <v>0</v>
      </c>
      <c r="AP560" s="22">
        <v>0</v>
      </c>
      <c r="AQ560" s="41">
        <f>+VLOOKUP(K560,Seguimiento!$A:$J,9,FALSE)</f>
        <v>2.1202699999999999E-4</v>
      </c>
      <c r="AR560" s="40">
        <f>+VLOOKUP(K560,Seguimiento!$A:$J,10,FALSE)</f>
        <v>1</v>
      </c>
      <c r="AS560" s="20">
        <v>20</v>
      </c>
      <c r="AT560" s="40">
        <f>+VLOOKUP(K560,Seguimiento!$A:$J,4,FALSE)</f>
        <v>20</v>
      </c>
      <c r="AU560" s="22">
        <v>0</v>
      </c>
      <c r="AV560" s="22">
        <v>0</v>
      </c>
    </row>
    <row r="561" spans="1:48" x14ac:dyDescent="0.2">
      <c r="A561" s="20">
        <v>4</v>
      </c>
      <c r="B561" s="20" t="s">
        <v>1078</v>
      </c>
      <c r="C561" s="20">
        <v>4</v>
      </c>
      <c r="D561" s="20" t="s">
        <v>1305</v>
      </c>
      <c r="E561" s="20" t="s">
        <v>1306</v>
      </c>
      <c r="F561" s="20">
        <v>2</v>
      </c>
      <c r="G561" s="20" t="s">
        <v>1362</v>
      </c>
      <c r="H561" s="20" t="s">
        <v>1363</v>
      </c>
      <c r="I561" s="20">
        <v>6</v>
      </c>
      <c r="J561" s="20" t="s">
        <v>1961</v>
      </c>
      <c r="K561" s="20" t="s">
        <v>1419</v>
      </c>
      <c r="L561" s="20" t="s">
        <v>1385</v>
      </c>
      <c r="M561" s="20" t="s">
        <v>1169</v>
      </c>
      <c r="N561" s="20">
        <v>5574810</v>
      </c>
      <c r="O561" s="20">
        <v>5954810</v>
      </c>
      <c r="P561" s="20" t="s">
        <v>222</v>
      </c>
      <c r="Q561" s="19">
        <f>+VLOOKUP(K561,Responsables!$A:$C,3,TRUE)</f>
        <v>741</v>
      </c>
      <c r="R561" s="19" t="str">
        <f>+VLOOKUP(K561,Responsables!$A:$C,2,TRUE)</f>
        <v>Secretaría de Infraestructura Física</v>
      </c>
      <c r="S561" s="20" t="s">
        <v>51</v>
      </c>
      <c r="T561" s="20" t="s">
        <v>47</v>
      </c>
      <c r="U561" s="20">
        <f>+VLOOKUP(K561,Programación!$A:$F,3,FALSE)</f>
        <v>5642993</v>
      </c>
      <c r="V561" s="20">
        <f>+VLOOKUP(K561,Programación!$A:$F,4,FALSE)</f>
        <v>5654303</v>
      </c>
      <c r="W561" s="20">
        <f>+VLOOKUP(K561,Programación!$A:$F,5,FALSE)</f>
        <v>5711625</v>
      </c>
      <c r="X561" s="20">
        <f>+VLOOKUP(K561,Programación!$A:$F,6,FALSE)</f>
        <v>5954810</v>
      </c>
      <c r="Y561" s="20">
        <v>5654273.6500000004</v>
      </c>
      <c r="Z561" s="20">
        <f>+VLOOKUP(K561,Seguimiento!$A:$C,3,FALSE)</f>
        <v>5666293.3899999997</v>
      </c>
      <c r="AA561" s="23">
        <v>0</v>
      </c>
      <c r="AB561" s="22">
        <v>0</v>
      </c>
      <c r="AC561" s="20">
        <v>0.94953048879813096</v>
      </c>
      <c r="AD561" s="20">
        <f>+VLOOKUP(K561,Seguimiento!$A:$J,5,FALSE)</f>
        <v>0.95154898099999996</v>
      </c>
      <c r="AE561" s="22">
        <v>0</v>
      </c>
      <c r="AF561" s="22">
        <v>0</v>
      </c>
      <c r="AG561" s="20">
        <v>1.0019990544025099</v>
      </c>
      <c r="AH561" s="20">
        <f>+VLOOKUP(K561,Seguimiento!$A:$J,6,FALSE)</f>
        <v>1.002120578</v>
      </c>
      <c r="AI561" s="23">
        <v>0</v>
      </c>
      <c r="AJ561" s="23">
        <v>0</v>
      </c>
      <c r="AK561" s="23">
        <v>0</v>
      </c>
      <c r="AL561" s="20" t="str">
        <f>+VLOOKUP(K561,Seguimiento!$A:$J,7,FALSE)</f>
        <v>CONSTRUIDOS  Corte Diciembre 31 de 2020: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 Cable Picacho: 319,73 m²  Corte a marzo 31 de 2021: - Cable Picacho: 589,93 m² - Paso a desnivel Transversal Inferior con la Loma de Los Gonzalez: 971,39 m²  Corte a junio 30  de 2021: - Cable Picacho: 7.310  m² - Metroplús: 568,02 m²  MEJORADOS  Corte Diciembre 31 de 2020, el avance corresponde a: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 Cable Picacho: 1.621,29 m²  Para los proyectos de Presupuesto Participativo, corresponde al contrato de la comuna 14, son 595 m² (35%) de los 1.719 m² que conforman los siguientes parques, cuyo mejoramiento comenzó en el 2019 y culminó en el 2020, -Parque la Presidenta, área total 880,00 m² -Parque la Visitación, 245,00 m² -Parque el Patio, 187,00 m² -Parque la Chacona: 162,00 m² -Parque la Chacona: 246,00 m² -Parque El Garabato: 215,00 m² -Parque Pinar del Rio: 84,00 m²  Otros: - Intervención del Centro: 8.331,00 m² - Plazoleta Mon y Velarde: 935,00 m² - Plazoleta Manuel Caicedo: 975,00 m² - Corredor de la 80 (paraderos): 1.548 m² - Intercambio Inferior con González: 571,00 m²  Corte a junio 30  de 2021: - Cable Picacho: 2.268,2  m² - Obras de estabilización: 312,2 m² en las comunas 8, 9 y 70</v>
      </c>
      <c r="AM561" s="20">
        <f t="shared" si="8"/>
        <v>0.95154898099999996</v>
      </c>
      <c r="AN561" s="22">
        <v>2.4196055276315678E-3</v>
      </c>
      <c r="AO561" s="22">
        <v>0</v>
      </c>
      <c r="AP561" s="22">
        <v>0</v>
      </c>
      <c r="AQ561" s="41">
        <f>+VLOOKUP(K561,Seguimiento!$A:$J,9,FALSE)</f>
        <v>2.297501E-3</v>
      </c>
      <c r="AR561" s="40">
        <f>+VLOOKUP(K561,Seguimiento!$A:$J,10,FALSE)</f>
        <v>3</v>
      </c>
      <c r="AS561" s="20">
        <v>5654273.6500000004</v>
      </c>
      <c r="AT561" s="40">
        <f>+VLOOKUP(K561,Seguimiento!$A:$J,4,FALSE)</f>
        <v>5666293.3899999997</v>
      </c>
      <c r="AU561" s="22">
        <v>0</v>
      </c>
      <c r="AV561" s="22">
        <v>0</v>
      </c>
    </row>
    <row r="562" spans="1:48" x14ac:dyDescent="0.2">
      <c r="A562" s="20">
        <v>4</v>
      </c>
      <c r="B562" s="20" t="s">
        <v>1078</v>
      </c>
      <c r="C562" s="20">
        <v>4</v>
      </c>
      <c r="D562" s="20" t="s">
        <v>1305</v>
      </c>
      <c r="E562" s="20" t="s">
        <v>1306</v>
      </c>
      <c r="F562" s="20">
        <v>5</v>
      </c>
      <c r="G562" s="20" t="s">
        <v>1307</v>
      </c>
      <c r="H562" s="20" t="s">
        <v>1308</v>
      </c>
      <c r="I562" s="20">
        <v>1</v>
      </c>
      <c r="J562" s="20" t="s">
        <v>1961</v>
      </c>
      <c r="K562" s="20" t="s">
        <v>1319</v>
      </c>
      <c r="L562" s="20" t="s">
        <v>1320</v>
      </c>
      <c r="M562" s="20" t="s">
        <v>50</v>
      </c>
      <c r="N562" s="20">
        <v>-1</v>
      </c>
      <c r="O562" s="20">
        <v>100</v>
      </c>
      <c r="P562" s="20" t="s">
        <v>221</v>
      </c>
      <c r="Q562" s="19">
        <f>+VLOOKUP(K562,Responsables!$A:$C,3,TRUE)</f>
        <v>771</v>
      </c>
      <c r="R562" s="19" t="str">
        <f>+VLOOKUP(K562,Responsables!$A:$C,2,TRUE)</f>
        <v>Gerencia del Centro</v>
      </c>
      <c r="S562" s="20" t="s">
        <v>51</v>
      </c>
      <c r="T562" s="20" t="s">
        <v>47</v>
      </c>
      <c r="U562" s="20">
        <f>+VLOOKUP(K562,Programación!$A:$F,3,FALSE)</f>
        <v>0</v>
      </c>
      <c r="V562" s="20">
        <f>+VLOOKUP(K562,Programación!$A:$F,4,FALSE)</f>
        <v>30</v>
      </c>
      <c r="W562" s="20">
        <f>+VLOOKUP(K562,Programación!$A:$F,5,FALSE)</f>
        <v>75</v>
      </c>
      <c r="X562" s="20">
        <f>+VLOOKUP(K562,Programación!$A:$F,6,FALSE)</f>
        <v>100</v>
      </c>
      <c r="Y562" s="20">
        <v>-1</v>
      </c>
      <c r="Z562" s="20">
        <f>+VLOOKUP(K562,Seguimiento!$A:$C,3,FALSE)</f>
        <v>0</v>
      </c>
      <c r="AA562" s="23">
        <v>0</v>
      </c>
      <c r="AB562" s="22">
        <v>0</v>
      </c>
      <c r="AC562" s="20">
        <v>-1</v>
      </c>
      <c r="AD562" s="20">
        <f>+VLOOKUP(K562,Seguimiento!$A:$J,5,FALSE)</f>
        <v>0</v>
      </c>
      <c r="AE562" s="22">
        <v>0</v>
      </c>
      <c r="AF562" s="22">
        <v>0</v>
      </c>
      <c r="AG562" s="20">
        <v>-1</v>
      </c>
      <c r="AH562" s="20">
        <f>+VLOOKUP(K562,Seguimiento!$A:$J,6,FALSE)</f>
        <v>0</v>
      </c>
      <c r="AI562" s="23">
        <v>0</v>
      </c>
      <c r="AJ562" s="23">
        <v>0</v>
      </c>
      <c r="AK562" s="23">
        <v>0</v>
      </c>
      <c r="AL562" s="20" t="str">
        <f>+VLOOKUP(K562,Seguimiento!$A:$J,7,FALSE)</f>
        <v>Se ha avanzado en el proceso pre-contractual, de acuerdo a los lineamientos del Comité de Direccionamiento Estratégico de la Alcaldía de Medellín.</v>
      </c>
      <c r="AM562" s="20">
        <f t="shared" si="8"/>
        <v>0</v>
      </c>
      <c r="AN562" s="22">
        <v>1.1522262408889515E-3</v>
      </c>
      <c r="AO562" s="22">
        <v>0</v>
      </c>
      <c r="AP562" s="22">
        <v>0</v>
      </c>
      <c r="AQ562" s="41">
        <f>+VLOOKUP(K562,Seguimiento!$A:$J,9,FALSE)</f>
        <v>0</v>
      </c>
      <c r="AR562" s="40">
        <f>+VLOOKUP(K562,Seguimiento!$A:$J,10,FALSE)</f>
        <v>1</v>
      </c>
      <c r="AS562" s="20">
        <v>-1</v>
      </c>
      <c r="AT562" s="40">
        <f>+VLOOKUP(K562,Seguimiento!$A:$J,4,FALSE)</f>
        <v>0</v>
      </c>
      <c r="AU562" s="22">
        <v>0</v>
      </c>
      <c r="AV562" s="22">
        <v>0</v>
      </c>
    </row>
    <row r="563" spans="1:48" x14ac:dyDescent="0.2">
      <c r="A563" s="20">
        <v>4</v>
      </c>
      <c r="B563" s="20" t="s">
        <v>1078</v>
      </c>
      <c r="C563" s="20">
        <v>4</v>
      </c>
      <c r="D563" s="20" t="s">
        <v>1305</v>
      </c>
      <c r="E563" s="20" t="s">
        <v>1306</v>
      </c>
      <c r="F563" s="20"/>
      <c r="G563" s="20"/>
      <c r="H563" s="20"/>
      <c r="I563" s="20">
        <v>8</v>
      </c>
      <c r="J563" s="20" t="s">
        <v>1960</v>
      </c>
      <c r="K563" s="20" t="s">
        <v>1390</v>
      </c>
      <c r="L563" s="20" t="s">
        <v>1391</v>
      </c>
      <c r="M563" s="20" t="s">
        <v>44</v>
      </c>
      <c r="N563" s="20">
        <v>-1</v>
      </c>
      <c r="O563" s="20">
        <v>19527</v>
      </c>
      <c r="P563" s="20" t="s">
        <v>1031</v>
      </c>
      <c r="Q563" s="19">
        <f>+VLOOKUP(K563,Responsables!$A:$C,3,TRUE)</f>
        <v>914</v>
      </c>
      <c r="R563" s="19" t="str">
        <f>+VLOOKUP(K563,Responsables!$A:$C,2,TRUE)</f>
        <v>ISVIMED</v>
      </c>
      <c r="S563" s="20" t="s">
        <v>46</v>
      </c>
      <c r="T563" s="20" t="s">
        <v>47</v>
      </c>
      <c r="U563" s="20">
        <f>+VLOOKUP(K563,Programación!$A:$F,3,FALSE)</f>
        <v>2430</v>
      </c>
      <c r="V563" s="20">
        <f>+VLOOKUP(K563,Programación!$A:$F,4,FALSE)</f>
        <v>3064</v>
      </c>
      <c r="W563" s="20">
        <f>+VLOOKUP(K563,Programación!$A:$F,5,FALSE)</f>
        <v>6629</v>
      </c>
      <c r="X563" s="20">
        <f>+VLOOKUP(K563,Programación!$A:$F,6,FALSE)</f>
        <v>4881</v>
      </c>
      <c r="Y563" s="20">
        <v>4953</v>
      </c>
      <c r="Z563" s="20">
        <f>+VLOOKUP(K563,Seguimiento!$A:$C,3,FALSE)</f>
        <v>1079</v>
      </c>
      <c r="AA563" s="23">
        <v>0</v>
      </c>
      <c r="AB563" s="22">
        <v>0</v>
      </c>
      <c r="AC563" s="20">
        <v>0.25364879397757001</v>
      </c>
      <c r="AD563" s="20">
        <f>+VLOOKUP(K563,Seguimiento!$A:$J,5,FALSE)</f>
        <v>0.30890561799999999</v>
      </c>
      <c r="AE563" s="24">
        <v>0</v>
      </c>
      <c r="AF563" s="22">
        <v>0</v>
      </c>
      <c r="AG563" s="20">
        <v>2.0382716049382701</v>
      </c>
      <c r="AH563" s="20">
        <f>+VLOOKUP(K563,Seguimiento!$A:$J,6,FALSE)</f>
        <v>0.35215404700000003</v>
      </c>
      <c r="AI563" s="23">
        <v>0</v>
      </c>
      <c r="AJ563" s="23">
        <v>0</v>
      </c>
      <c r="AK563" s="23">
        <v>0</v>
      </c>
      <c r="AL563" s="20" t="str">
        <f>+VLOOKUP(K563,Seguimiento!$A:$J,7,FALSE)</f>
        <v>Se lleva a la fecha 598 mejoramientos ejecutado y recibidos.  En conexiones por la vida, el acumulado del programa corresponde a 481 conexiones reportado por la Secretaría de Gestión y Control Territorial, para un avance total de 1079 hogares que superan el déficit cualitativo de vivienda.</v>
      </c>
      <c r="AM563" s="20">
        <f t="shared" si="8"/>
        <v>0.30890561799999999</v>
      </c>
      <c r="AN563" s="22">
        <v>0</v>
      </c>
      <c r="AO563" s="22">
        <v>0</v>
      </c>
      <c r="AP563" s="22">
        <v>0</v>
      </c>
      <c r="AQ563" s="41">
        <f>+VLOOKUP(K563,Seguimiento!$A:$J,9,FALSE)</f>
        <v>0</v>
      </c>
      <c r="AR563" s="40">
        <f>+VLOOKUP(K563,Seguimiento!$A:$J,10,FALSE)</f>
        <v>2</v>
      </c>
      <c r="AS563" s="20">
        <v>4953</v>
      </c>
      <c r="AT563" s="40">
        <f>+VLOOKUP(K563,Seguimiento!$A:$J,4,FALSE)</f>
        <v>6032</v>
      </c>
      <c r="AU563" s="22">
        <v>0</v>
      </c>
      <c r="AV563" s="22">
        <v>0</v>
      </c>
    </row>
    <row r="564" spans="1:48" x14ac:dyDescent="0.2">
      <c r="A564" s="20">
        <v>4</v>
      </c>
      <c r="B564" s="20" t="s">
        <v>1078</v>
      </c>
      <c r="C564" s="20">
        <v>4</v>
      </c>
      <c r="D564" s="20" t="s">
        <v>1305</v>
      </c>
      <c r="E564" s="20" t="s">
        <v>1306</v>
      </c>
      <c r="F564" s="20">
        <v>6</v>
      </c>
      <c r="G564" s="20" t="s">
        <v>1333</v>
      </c>
      <c r="H564" s="20" t="s">
        <v>1334</v>
      </c>
      <c r="I564" s="20">
        <v>4</v>
      </c>
      <c r="J564" s="20" t="s">
        <v>1961</v>
      </c>
      <c r="K564" s="20" t="s">
        <v>1358</v>
      </c>
      <c r="L564" s="20" t="s">
        <v>1359</v>
      </c>
      <c r="M564" s="20" t="s">
        <v>1169</v>
      </c>
      <c r="N564" s="20">
        <v>3500000</v>
      </c>
      <c r="O564" s="20">
        <v>4000000</v>
      </c>
      <c r="P564" s="20" t="s">
        <v>1190</v>
      </c>
      <c r="Q564" s="19">
        <f>+VLOOKUP(K564,Responsables!$A:$C,3,TRUE)</f>
        <v>742</v>
      </c>
      <c r="R564" s="19" t="str">
        <f>+VLOOKUP(K564,Responsables!$A:$C,2,TRUE)</f>
        <v>Secretaría de Medio Ambiente</v>
      </c>
      <c r="S564" s="20" t="s">
        <v>51</v>
      </c>
      <c r="T564" s="20" t="s">
        <v>47</v>
      </c>
      <c r="U564" s="20">
        <f>+VLOOKUP(K564,Programación!$A:$F,3,FALSE)</f>
        <v>2000000</v>
      </c>
      <c r="V564" s="20">
        <f>+VLOOKUP(K564,Programación!$A:$F,4,FALSE)</f>
        <v>3000000</v>
      </c>
      <c r="W564" s="20">
        <f>+VLOOKUP(K564,Programación!$A:$F,5,FALSE)</f>
        <v>3600000</v>
      </c>
      <c r="X564" s="20">
        <f>+VLOOKUP(K564,Programación!$A:$F,6,FALSE)</f>
        <v>4000000</v>
      </c>
      <c r="Y564" s="20">
        <v>1711713</v>
      </c>
      <c r="Z564" s="20">
        <f>+VLOOKUP(K564,Seguimiento!$A:$C,3,FALSE)</f>
        <v>1796746.05</v>
      </c>
      <c r="AA564" s="23">
        <v>0</v>
      </c>
      <c r="AB564" s="22">
        <v>0</v>
      </c>
      <c r="AC564" s="20">
        <v>0.42792825000000001</v>
      </c>
      <c r="AD564" s="20">
        <f>+VLOOKUP(K564,Seguimiento!$A:$J,5,FALSE)</f>
        <v>0.44918651300000001</v>
      </c>
      <c r="AE564" s="22">
        <v>0</v>
      </c>
      <c r="AF564" s="22">
        <v>0</v>
      </c>
      <c r="AG564" s="20">
        <v>0.85585650000000002</v>
      </c>
      <c r="AH564" s="20">
        <f>+VLOOKUP(K564,Seguimiento!$A:$J,6,FALSE)</f>
        <v>0.59891534999999996</v>
      </c>
      <c r="AI564" s="23">
        <v>0</v>
      </c>
      <c r="AJ564" s="23">
        <v>0</v>
      </c>
      <c r="AK564" s="23">
        <v>0</v>
      </c>
      <c r="AL564" s="20" t="str">
        <f>+VLOOKUP(K564,Seguimiento!$A:$J,7,FALSE)</f>
        <v>No se cuenta con contrato.</v>
      </c>
      <c r="AM564" s="20">
        <f t="shared" si="8"/>
        <v>0.44918651300000001</v>
      </c>
      <c r="AN564" s="22">
        <v>1.1324512909815546E-3</v>
      </c>
      <c r="AO564" s="22">
        <v>0</v>
      </c>
      <c r="AP564" s="22">
        <v>0</v>
      </c>
      <c r="AQ564" s="41">
        <f>+VLOOKUP(K564,Seguimiento!$A:$J,9,FALSE)</f>
        <v>5.0868199999999999E-4</v>
      </c>
      <c r="AR564" s="40">
        <f>+VLOOKUP(K564,Seguimiento!$A:$J,10,FALSE)</f>
        <v>3</v>
      </c>
      <c r="AS564" s="20">
        <v>1711713</v>
      </c>
      <c r="AT564" s="40">
        <f>+VLOOKUP(K564,Seguimiento!$A:$J,4,FALSE)</f>
        <v>1796746.05</v>
      </c>
      <c r="AU564" s="22">
        <v>0</v>
      </c>
      <c r="AV564" s="22">
        <v>0</v>
      </c>
    </row>
    <row r="565" spans="1:48" x14ac:dyDescent="0.2">
      <c r="A565" s="20">
        <v>4</v>
      </c>
      <c r="B565" s="20" t="s">
        <v>1078</v>
      </c>
      <c r="C565" s="20">
        <v>4</v>
      </c>
      <c r="D565" s="20" t="s">
        <v>1305</v>
      </c>
      <c r="E565" s="20" t="s">
        <v>1306</v>
      </c>
      <c r="F565" s="20">
        <v>2</v>
      </c>
      <c r="G565" s="20" t="s">
        <v>1362</v>
      </c>
      <c r="H565" s="20" t="s">
        <v>1363</v>
      </c>
      <c r="I565" s="20">
        <v>8</v>
      </c>
      <c r="J565" s="20" t="s">
        <v>1961</v>
      </c>
      <c r="K565" s="20" t="s">
        <v>1415</v>
      </c>
      <c r="L565" s="20" t="s">
        <v>1416</v>
      </c>
      <c r="M565" s="20" t="s">
        <v>50</v>
      </c>
      <c r="N565" s="20">
        <v>0</v>
      </c>
      <c r="O565" s="20">
        <v>50</v>
      </c>
      <c r="P565" s="20" t="s">
        <v>820</v>
      </c>
      <c r="Q565" s="19">
        <f>+VLOOKUP(K565,Responsables!$A:$C,3,TRUE)</f>
        <v>732</v>
      </c>
      <c r="R565" s="19" t="str">
        <f>+VLOOKUP(K565,Responsables!$A:$C,2,TRUE)</f>
        <v>Secretaría de Seguridad y Convivencia</v>
      </c>
      <c r="S565" s="20" t="s">
        <v>51</v>
      </c>
      <c r="T565" s="20" t="s">
        <v>47</v>
      </c>
      <c r="U565" s="20">
        <f>+VLOOKUP(K565,Programación!$A:$F,3,FALSE)</f>
        <v>10</v>
      </c>
      <c r="V565" s="20">
        <f>+VLOOKUP(K565,Programación!$A:$F,4,FALSE)</f>
        <v>25</v>
      </c>
      <c r="W565" s="20">
        <f>+VLOOKUP(K565,Programación!$A:$F,5,FALSE)</f>
        <v>35</v>
      </c>
      <c r="X565" s="20">
        <f>+VLOOKUP(K565,Programación!$A:$F,6,FALSE)</f>
        <v>50</v>
      </c>
      <c r="Y565" s="20">
        <v>10</v>
      </c>
      <c r="Z565" s="20">
        <f>+VLOOKUP(K565,Seguimiento!$A:$C,3,FALSE)</f>
        <v>10</v>
      </c>
      <c r="AA565" s="23">
        <v>0</v>
      </c>
      <c r="AB565" s="22">
        <v>0</v>
      </c>
      <c r="AC565" s="20">
        <v>0.2</v>
      </c>
      <c r="AD565" s="20">
        <f>+VLOOKUP(K565,Seguimiento!$A:$J,5,FALSE)</f>
        <v>0.2</v>
      </c>
      <c r="AE565" s="22">
        <v>0</v>
      </c>
      <c r="AF565" s="22">
        <v>0</v>
      </c>
      <c r="AG565" s="20">
        <v>1</v>
      </c>
      <c r="AH565" s="20">
        <f>+VLOOKUP(K565,Seguimiento!$A:$J,6,FALSE)</f>
        <v>0.4</v>
      </c>
      <c r="AI565" s="23">
        <v>0</v>
      </c>
      <c r="AJ565" s="23">
        <v>0</v>
      </c>
      <c r="AK565" s="23">
        <v>0</v>
      </c>
      <c r="AL565" s="20" t="str">
        <f>+VLOOKUP(K565,Seguimiento!$A:$J,7,FALSE)</f>
        <v>Durante la vigencia 2020se realizó el diagnóstico y actualización. Se tiene un borrador de la normativa con la que se pretende descentralizar el trabajo de la subsecretaría, estableciendo una relación cercana y directa con la ciudadanía</v>
      </c>
      <c r="AM565" s="20">
        <f t="shared" si="8"/>
        <v>0.2</v>
      </c>
      <c r="AN565" s="22">
        <v>1.379965528740574E-3</v>
      </c>
      <c r="AO565" s="22">
        <v>0</v>
      </c>
      <c r="AP565" s="22">
        <v>0</v>
      </c>
      <c r="AQ565" s="41">
        <f>+VLOOKUP(K565,Seguimiento!$A:$J,9,FALSE)</f>
        <v>2.7599299999999998E-4</v>
      </c>
      <c r="AR565" s="40">
        <f>+VLOOKUP(K565,Seguimiento!$A:$J,10,FALSE)</f>
        <v>1</v>
      </c>
      <c r="AS565" s="20">
        <v>10</v>
      </c>
      <c r="AT565" s="40">
        <f>+VLOOKUP(K565,Seguimiento!$A:$J,4,FALSE)</f>
        <v>10</v>
      </c>
      <c r="AU565" s="22">
        <v>0</v>
      </c>
      <c r="AV565" s="22">
        <v>0</v>
      </c>
    </row>
    <row r="566" spans="1:48" x14ac:dyDescent="0.2">
      <c r="A566" s="20">
        <v>4</v>
      </c>
      <c r="B566" s="20" t="s">
        <v>1078</v>
      </c>
      <c r="C566" s="20">
        <v>4</v>
      </c>
      <c r="D566" s="20" t="s">
        <v>1305</v>
      </c>
      <c r="E566" s="20" t="s">
        <v>1306</v>
      </c>
      <c r="F566" s="20">
        <v>1</v>
      </c>
      <c r="G566" s="20" t="s">
        <v>1373</v>
      </c>
      <c r="H566" s="20" t="s">
        <v>1374</v>
      </c>
      <c r="I566" s="20">
        <v>5</v>
      </c>
      <c r="J566" s="20" t="s">
        <v>1961</v>
      </c>
      <c r="K566" s="20" t="s">
        <v>1379</v>
      </c>
      <c r="L566" s="20" t="s">
        <v>1380</v>
      </c>
      <c r="M566" s="20" t="s">
        <v>44</v>
      </c>
      <c r="N566" s="20">
        <v>18</v>
      </c>
      <c r="O566" s="20">
        <v>23</v>
      </c>
      <c r="P566" s="20" t="s">
        <v>1381</v>
      </c>
      <c r="Q566" s="19">
        <f>+VLOOKUP(K566,Responsables!$A:$C,3,TRUE)</f>
        <v>912</v>
      </c>
      <c r="R566" s="19" t="str">
        <f>+VLOOKUP(K566,Responsables!$A:$C,2,TRUE)</f>
        <v>FONVALMED</v>
      </c>
      <c r="S566" s="20" t="s">
        <v>51</v>
      </c>
      <c r="T566" s="20" t="s">
        <v>47</v>
      </c>
      <c r="U566" s="20">
        <f>+VLOOKUP(K566,Programación!$A:$F,3,FALSE)</f>
        <v>21</v>
      </c>
      <c r="V566" s="20">
        <f>+VLOOKUP(K566,Programación!$A:$F,4,FALSE)</f>
        <v>21</v>
      </c>
      <c r="W566" s="20">
        <f>+VLOOKUP(K566,Programación!$A:$F,5,FALSE)</f>
        <v>22</v>
      </c>
      <c r="X566" s="20">
        <f>+VLOOKUP(K566,Programación!$A:$F,6,FALSE)</f>
        <v>23</v>
      </c>
      <c r="Y566" s="20">
        <v>21</v>
      </c>
      <c r="Z566" s="20">
        <f>+VLOOKUP(K566,Seguimiento!$A:$C,3,FALSE)</f>
        <v>21</v>
      </c>
      <c r="AA566" s="23">
        <v>0</v>
      </c>
      <c r="AB566" s="22">
        <v>0</v>
      </c>
      <c r="AC566" s="20">
        <v>0.91304347826086996</v>
      </c>
      <c r="AD566" s="20">
        <f>+VLOOKUP(K566,Seguimiento!$A:$J,5,FALSE)</f>
        <v>0.91304347799999996</v>
      </c>
      <c r="AE566" s="22">
        <v>0</v>
      </c>
      <c r="AF566" s="22">
        <v>0</v>
      </c>
      <c r="AG566" s="20">
        <v>1</v>
      </c>
      <c r="AH566" s="20">
        <f>+VLOOKUP(K566,Seguimiento!$A:$J,6,FALSE)</f>
        <v>1</v>
      </c>
      <c r="AI566" s="23">
        <v>0</v>
      </c>
      <c r="AJ566" s="23">
        <v>0</v>
      </c>
      <c r="AK566" s="23">
        <v>0</v>
      </c>
      <c r="AL566" s="20" t="str">
        <f>+VLOOKUP(K566,Seguimiento!$A:$J,7,FALSE)</f>
        <v>La obras iniciadas se encuentran en ejecución (Avenida 34 con las lomas de los Balsos y Parra).</v>
      </c>
      <c r="AM566" s="20">
        <f t="shared" si="8"/>
        <v>0.91304347799999996</v>
      </c>
      <c r="AN566" s="22">
        <v>8.7845597055974292E-4</v>
      </c>
      <c r="AO566" s="22">
        <v>0</v>
      </c>
      <c r="AP566" s="22">
        <v>0</v>
      </c>
      <c r="AQ566" s="41">
        <f>+VLOOKUP(K566,Seguimiento!$A:$J,9,FALSE)</f>
        <v>8.0206799999999997E-4</v>
      </c>
      <c r="AR566" s="40">
        <f>+VLOOKUP(K566,Seguimiento!$A:$J,10,FALSE)</f>
        <v>3</v>
      </c>
      <c r="AS566" s="20">
        <v>21</v>
      </c>
      <c r="AT566" s="40">
        <f>+VLOOKUP(K566,Seguimiento!$A:$J,4,FALSE)</f>
        <v>21</v>
      </c>
      <c r="AU566" s="22">
        <v>0</v>
      </c>
      <c r="AV566" s="22">
        <v>0</v>
      </c>
    </row>
    <row r="567" spans="1:48" x14ac:dyDescent="0.2">
      <c r="A567" s="20">
        <v>4</v>
      </c>
      <c r="B567" s="20" t="s">
        <v>1078</v>
      </c>
      <c r="C567" s="20">
        <v>4</v>
      </c>
      <c r="D567" s="20" t="s">
        <v>1305</v>
      </c>
      <c r="E567" s="20" t="s">
        <v>1306</v>
      </c>
      <c r="F567" s="20">
        <v>1</v>
      </c>
      <c r="G567" s="20" t="s">
        <v>1373</v>
      </c>
      <c r="H567" s="20" t="s">
        <v>1374</v>
      </c>
      <c r="I567" s="20">
        <v>6</v>
      </c>
      <c r="J567" s="20" t="s">
        <v>1961</v>
      </c>
      <c r="K567" s="20" t="s">
        <v>1400</v>
      </c>
      <c r="L567" s="20" t="s">
        <v>1401</v>
      </c>
      <c r="M567" s="20" t="s">
        <v>50</v>
      </c>
      <c r="N567" s="20">
        <v>0</v>
      </c>
      <c r="O567" s="20">
        <v>100</v>
      </c>
      <c r="P567" s="20" t="s">
        <v>147</v>
      </c>
      <c r="Q567" s="19">
        <f>+VLOOKUP(K567,Responsables!$A:$C,3,TRUE)</f>
        <v>761</v>
      </c>
      <c r="R567" s="19" t="str">
        <f>+VLOOKUP(K567,Responsables!$A:$C,2,TRUE)</f>
        <v>Departamento Administrativo de Planeación</v>
      </c>
      <c r="S567" s="20" t="s">
        <v>46</v>
      </c>
      <c r="T567" s="20" t="s">
        <v>47</v>
      </c>
      <c r="U567" s="20">
        <f>+VLOOKUP(K567,Programación!$A:$F,3,FALSE)</f>
        <v>10</v>
      </c>
      <c r="V567" s="20">
        <f>+VLOOKUP(K567,Programación!$A:$F,4,FALSE)</f>
        <v>15</v>
      </c>
      <c r="W567" s="20">
        <f>+VLOOKUP(K567,Programación!$A:$F,5,FALSE)</f>
        <v>25</v>
      </c>
      <c r="X567" s="20">
        <f>+VLOOKUP(K567,Programación!$A:$F,6,FALSE)</f>
        <v>50</v>
      </c>
      <c r="Y567" s="20">
        <v>10</v>
      </c>
      <c r="Z567" s="20">
        <f>+VLOOKUP(K567,Seguimiento!$A:$C,3,FALSE)</f>
        <v>1</v>
      </c>
      <c r="AA567" s="23">
        <v>0</v>
      </c>
      <c r="AB567" s="22">
        <v>0</v>
      </c>
      <c r="AC567" s="20">
        <v>0.1</v>
      </c>
      <c r="AD567" s="20">
        <f>+VLOOKUP(K567,Seguimiento!$A:$J,5,FALSE)</f>
        <v>0.11</v>
      </c>
      <c r="AE567" s="22">
        <v>0</v>
      </c>
      <c r="AF567" s="22">
        <v>0</v>
      </c>
      <c r="AG567" s="20">
        <v>1</v>
      </c>
      <c r="AH567" s="20">
        <f>+VLOOKUP(K567,Seguimiento!$A:$J,6,FALSE)</f>
        <v>6.6666666999999999E-2</v>
      </c>
      <c r="AI567" s="23">
        <v>0</v>
      </c>
      <c r="AJ567" s="23">
        <v>0</v>
      </c>
      <c r="AK567" s="23">
        <v>0</v>
      </c>
      <c r="AL567" s="20" t="str">
        <f>+VLOOKUP(K567,Seguimiento!$A:$J,7,FALSE)</f>
        <v>Se presentó y validó la estrategía de concertación formulada con la subdirectora y el director del DAP y el Concejal Daniel Carvhalo (quien propuso la meta en el PDM) para comenzar la fase implementación.</v>
      </c>
      <c r="AM567" s="20">
        <f t="shared" si="8"/>
        <v>0.11</v>
      </c>
      <c r="AN567" s="22">
        <v>7.9940269568752544E-4</v>
      </c>
      <c r="AO567" s="22">
        <v>0</v>
      </c>
      <c r="AP567" s="22">
        <v>0</v>
      </c>
      <c r="AQ567" s="41">
        <f>+VLOOKUP(K567,Seguimiento!$A:$J,9,FALSE)</f>
        <v>8.7934299999999996E-5</v>
      </c>
      <c r="AR567" s="40">
        <f>+VLOOKUP(K567,Seguimiento!$A:$J,10,FALSE)</f>
        <v>1</v>
      </c>
      <c r="AS567" s="20">
        <v>10</v>
      </c>
      <c r="AT567" s="40">
        <f>+VLOOKUP(K567,Seguimiento!$A:$J,4,FALSE)</f>
        <v>11</v>
      </c>
      <c r="AU567" s="22">
        <v>0</v>
      </c>
      <c r="AV567" s="22">
        <v>0</v>
      </c>
    </row>
    <row r="568" spans="1:48" x14ac:dyDescent="0.2">
      <c r="A568" s="20">
        <v>4</v>
      </c>
      <c r="B568" s="20" t="s">
        <v>1078</v>
      </c>
      <c r="C568" s="20">
        <v>4</v>
      </c>
      <c r="D568" s="20" t="s">
        <v>1305</v>
      </c>
      <c r="E568" s="20" t="s">
        <v>1306</v>
      </c>
      <c r="F568" s="20">
        <v>1</v>
      </c>
      <c r="G568" s="20" t="s">
        <v>1373</v>
      </c>
      <c r="H568" s="20" t="s">
        <v>1374</v>
      </c>
      <c r="I568" s="20">
        <v>2</v>
      </c>
      <c r="J568" s="20" t="s">
        <v>1961</v>
      </c>
      <c r="K568" s="20" t="s">
        <v>1375</v>
      </c>
      <c r="L568" s="20" t="s">
        <v>1376</v>
      </c>
      <c r="M568" s="20" t="s">
        <v>50</v>
      </c>
      <c r="N568" s="20">
        <v>80</v>
      </c>
      <c r="O568" s="20">
        <v>100</v>
      </c>
      <c r="P568" s="20" t="s">
        <v>147</v>
      </c>
      <c r="Q568" s="19">
        <f>+VLOOKUP(K568,Responsables!$A:$C,3,TRUE)</f>
        <v>761</v>
      </c>
      <c r="R568" s="19" t="str">
        <f>+VLOOKUP(K568,Responsables!$A:$C,2,TRUE)</f>
        <v>Departamento Administrativo de Planeación</v>
      </c>
      <c r="S568" s="20" t="s">
        <v>51</v>
      </c>
      <c r="T568" s="20" t="s">
        <v>47</v>
      </c>
      <c r="U568" s="20">
        <f>+VLOOKUP(K568,Programación!$A:$F,3,FALSE)</f>
        <v>83</v>
      </c>
      <c r="V568" s="20">
        <f>+VLOOKUP(K568,Programación!$A:$F,4,FALSE)</f>
        <v>86</v>
      </c>
      <c r="W568" s="20">
        <f>+VLOOKUP(K568,Programación!$A:$F,5,FALSE)</f>
        <v>93</v>
      </c>
      <c r="X568" s="20">
        <f>+VLOOKUP(K568,Programación!$A:$F,6,FALSE)</f>
        <v>100</v>
      </c>
      <c r="Y568" s="20">
        <v>88</v>
      </c>
      <c r="Z568" s="20">
        <f>+VLOOKUP(K568,Seguimiento!$A:$C,3,FALSE)</f>
        <v>88.86</v>
      </c>
      <c r="AA568" s="23">
        <v>0</v>
      </c>
      <c r="AB568" s="22">
        <v>0</v>
      </c>
      <c r="AC568" s="20">
        <v>0.88</v>
      </c>
      <c r="AD568" s="20">
        <f>+VLOOKUP(K568,Seguimiento!$A:$J,5,FALSE)</f>
        <v>0.88859999999999995</v>
      </c>
      <c r="AE568" s="22">
        <v>0</v>
      </c>
      <c r="AF568" s="22">
        <v>0</v>
      </c>
      <c r="AG568" s="20">
        <v>1.06024096385542</v>
      </c>
      <c r="AH568" s="20">
        <f>+VLOOKUP(K568,Seguimiento!$A:$J,6,FALSE)</f>
        <v>1.0332558140000001</v>
      </c>
      <c r="AI568" s="23">
        <v>0</v>
      </c>
      <c r="AJ568" s="23">
        <v>0</v>
      </c>
      <c r="AK568" s="23">
        <v>0</v>
      </c>
      <c r="AL568" s="20" t="str">
        <f>+VLOOKUP(K568,Seguimiento!$A:$J,7,FALSE)</f>
        <v>Se reporta un avance acumulado del 88,86%, en donde para el segundo trimestre de la vigencia 2021 se avanza en un 3% correspondiente al proceso de elaboración y consolidación del proyecto de decreto de las áreas de revitalización económica para un avance en su desarrollo, el cual permite sumar al avance general del indicador instrumentos de financiación adoptados y en operación.</v>
      </c>
      <c r="AM568" s="20">
        <f t="shared" si="8"/>
        <v>0.88859999999999995</v>
      </c>
      <c r="AN568" s="22">
        <v>1.1626493591072021E-3</v>
      </c>
      <c r="AO568" s="22">
        <v>0</v>
      </c>
      <c r="AP568" s="22">
        <v>0</v>
      </c>
      <c r="AQ568" s="41">
        <f>+VLOOKUP(K568,Seguimiento!$A:$J,9,FALSE)</f>
        <v>9.9987800000000005E-4</v>
      </c>
      <c r="AR568" s="40">
        <f>+VLOOKUP(K568,Seguimiento!$A:$J,10,FALSE)</f>
        <v>3</v>
      </c>
      <c r="AS568" s="20">
        <v>88</v>
      </c>
      <c r="AT568" s="40">
        <f>+VLOOKUP(K568,Seguimiento!$A:$J,4,FALSE)</f>
        <v>88.86</v>
      </c>
      <c r="AU568" s="22">
        <v>0</v>
      </c>
      <c r="AV568" s="22">
        <v>0</v>
      </c>
    </row>
    <row r="569" spans="1:48" x14ac:dyDescent="0.2">
      <c r="A569" s="20">
        <v>4</v>
      </c>
      <c r="B569" s="20" t="s">
        <v>1078</v>
      </c>
      <c r="C569" s="20">
        <v>4</v>
      </c>
      <c r="D569" s="20" t="s">
        <v>1305</v>
      </c>
      <c r="E569" s="20" t="s">
        <v>1306</v>
      </c>
      <c r="F569" s="20">
        <v>5</v>
      </c>
      <c r="G569" s="20" t="s">
        <v>1307</v>
      </c>
      <c r="H569" s="20" t="s">
        <v>1308</v>
      </c>
      <c r="I569" s="20">
        <v>5</v>
      </c>
      <c r="J569" s="20" t="s">
        <v>1961</v>
      </c>
      <c r="K569" s="20" t="s">
        <v>1311</v>
      </c>
      <c r="L569" s="20" t="s">
        <v>1312</v>
      </c>
      <c r="M569" s="20" t="s">
        <v>44</v>
      </c>
      <c r="N569" s="20">
        <v>-2</v>
      </c>
      <c r="O569" s="20">
        <v>200</v>
      </c>
      <c r="P569" s="20" t="s">
        <v>1031</v>
      </c>
      <c r="Q569" s="19">
        <f>+VLOOKUP(K569,Responsables!$A:$C,3,TRUE)</f>
        <v>914</v>
      </c>
      <c r="R569" s="19" t="str">
        <f>+VLOOKUP(K569,Responsables!$A:$C,2,TRUE)</f>
        <v>ISVIMED</v>
      </c>
      <c r="S569" s="20" t="s">
        <v>46</v>
      </c>
      <c r="T569" s="20" t="s">
        <v>47</v>
      </c>
      <c r="U569" s="20">
        <f>+VLOOKUP(K569,Programación!$A:$F,3,FALSE)</f>
        <v>0</v>
      </c>
      <c r="V569" s="20">
        <f>+VLOOKUP(K569,Programación!$A:$F,4,FALSE)</f>
        <v>0</v>
      </c>
      <c r="W569" s="20">
        <f>+VLOOKUP(K569,Programación!$A:$F,5,FALSE)</f>
        <v>100</v>
      </c>
      <c r="X569" s="20">
        <f>+VLOOKUP(K569,Programación!$A:$F,6,FALSE)</f>
        <v>100</v>
      </c>
      <c r="Y569" s="20">
        <v>0</v>
      </c>
      <c r="Z569" s="20">
        <v>-1</v>
      </c>
      <c r="AA569" s="23">
        <v>0</v>
      </c>
      <c r="AB569" s="22">
        <v>0</v>
      </c>
      <c r="AC569" s="20">
        <v>0</v>
      </c>
      <c r="AD569" s="20">
        <f>+VLOOKUP(K569,Seguimiento!$A:$J,5,FALSE)</f>
        <v>0</v>
      </c>
      <c r="AE569" s="22">
        <v>0</v>
      </c>
      <c r="AF569" s="22">
        <v>0</v>
      </c>
      <c r="AG569" s="20">
        <v>-1</v>
      </c>
      <c r="AH569" s="20">
        <v>-1</v>
      </c>
      <c r="AI569" s="23">
        <v>0</v>
      </c>
      <c r="AJ569" s="23">
        <v>0</v>
      </c>
      <c r="AK569" s="23">
        <v>0</v>
      </c>
      <c r="AL569" s="20" t="str">
        <f>+VLOOKUP(K569,Seguimiento!$A:$J,7,FALSE)</f>
        <v>Se realizó la asignación de 4 subsidios municipales para adquisición de vivienda usada de reposición y adquisición de vivienda nueva. No tiene meta en 2021, este indicador se desarrollará en los años 2022 y 2024.</v>
      </c>
      <c r="AM569" s="20">
        <f t="shared" si="8"/>
        <v>0</v>
      </c>
      <c r="AN569" s="22">
        <v>1.160001405984257E-3</v>
      </c>
      <c r="AO569" s="22">
        <v>0</v>
      </c>
      <c r="AP569" s="22">
        <v>0</v>
      </c>
      <c r="AQ569" s="41">
        <f>+VLOOKUP(K569,Seguimiento!$A:$J,9,FALSE)</f>
        <v>0</v>
      </c>
      <c r="AR569" s="40">
        <f>+VLOOKUP(K569,Seguimiento!$A:$J,10,FALSE)</f>
        <v>0</v>
      </c>
      <c r="AS569" s="20">
        <v>0</v>
      </c>
      <c r="AT569" s="40">
        <f>+VLOOKUP(K569,Seguimiento!$A:$J,4,FALSE)</f>
        <v>0</v>
      </c>
      <c r="AU569" s="22">
        <v>0</v>
      </c>
      <c r="AV569" s="22">
        <v>0</v>
      </c>
    </row>
    <row r="570" spans="1:48" x14ac:dyDescent="0.2">
      <c r="A570" s="20">
        <v>4</v>
      </c>
      <c r="B570" s="20" t="s">
        <v>1078</v>
      </c>
      <c r="C570" s="20">
        <v>4</v>
      </c>
      <c r="D570" s="20" t="s">
        <v>1305</v>
      </c>
      <c r="E570" s="20" t="s">
        <v>1306</v>
      </c>
      <c r="F570" s="20">
        <v>5</v>
      </c>
      <c r="G570" s="20" t="s">
        <v>1307</v>
      </c>
      <c r="H570" s="20" t="s">
        <v>1308</v>
      </c>
      <c r="I570" s="20">
        <v>4</v>
      </c>
      <c r="J570" s="20" t="s">
        <v>1961</v>
      </c>
      <c r="K570" s="20" t="s">
        <v>1313</v>
      </c>
      <c r="L570" s="20" t="s">
        <v>1314</v>
      </c>
      <c r="M570" s="20" t="s">
        <v>44</v>
      </c>
      <c r="N570" s="20">
        <v>4090</v>
      </c>
      <c r="O570" s="20">
        <v>4720</v>
      </c>
      <c r="P570" s="20" t="s">
        <v>1031</v>
      </c>
      <c r="Q570" s="19">
        <f>+VLOOKUP(K570,Responsables!$A:$C,3,TRUE)</f>
        <v>914</v>
      </c>
      <c r="R570" s="19" t="str">
        <f>+VLOOKUP(K570,Responsables!$A:$C,2,TRUE)</f>
        <v>ISVIMED</v>
      </c>
      <c r="S570" s="20" t="s">
        <v>46</v>
      </c>
      <c r="T570" s="20" t="s">
        <v>47</v>
      </c>
      <c r="U570" s="20">
        <f>+VLOOKUP(K570,Programación!$A:$F,3,FALSE)</f>
        <v>940</v>
      </c>
      <c r="V570" s="20">
        <f>+VLOOKUP(K570,Programación!$A:$F,4,FALSE)</f>
        <v>379</v>
      </c>
      <c r="W570" s="20">
        <f>+VLOOKUP(K570,Programación!$A:$F,5,FALSE)</f>
        <v>2480</v>
      </c>
      <c r="X570" s="20">
        <f>+VLOOKUP(K570,Programación!$A:$F,6,FALSE)</f>
        <v>1601</v>
      </c>
      <c r="Y570" s="20">
        <v>260</v>
      </c>
      <c r="Z570" s="20">
        <f>+VLOOKUP(K570,Seguimiento!$A:$C,3,FALSE)</f>
        <v>41</v>
      </c>
      <c r="AA570" s="23">
        <v>0</v>
      </c>
      <c r="AB570" s="22">
        <v>0</v>
      </c>
      <c r="AC570" s="20">
        <v>5.5084745762711898E-2</v>
      </c>
      <c r="AD570" s="20">
        <f>+VLOOKUP(K570,Seguimiento!$A:$J,5,FALSE)</f>
        <v>6.3771185999999994E-2</v>
      </c>
      <c r="AE570" s="22">
        <v>0</v>
      </c>
      <c r="AF570" s="22">
        <v>0</v>
      </c>
      <c r="AG570" s="20">
        <v>0.27659574468085102</v>
      </c>
      <c r="AH570" s="20">
        <f>+VLOOKUP(K570,Seguimiento!$A:$J,6,FALSE)</f>
        <v>0.10817942</v>
      </c>
      <c r="AI570" s="23">
        <v>0</v>
      </c>
      <c r="AJ570" s="23">
        <v>0</v>
      </c>
      <c r="AK570" s="23">
        <v>0</v>
      </c>
      <c r="AL570" s="20" t="str">
        <f>+VLOOKUP(K570,Seguimiento!$A:$J,7,FALSE)</f>
        <v>Se realizó la asignación de 41 subsidios de vivienda usada de reposición y para adquisición de vivienda nueva. 33 corresponden a vivienda nueva y 8 vivienda usada.</v>
      </c>
      <c r="AM570" s="20">
        <f t="shared" si="8"/>
        <v>6.3771185999999994E-2</v>
      </c>
      <c r="AN570" s="22">
        <v>4.992314289015632E-3</v>
      </c>
      <c r="AO570" s="22">
        <v>0</v>
      </c>
      <c r="AP570" s="22">
        <v>0</v>
      </c>
      <c r="AQ570" s="41">
        <f>+VLOOKUP(K570,Seguimiento!$A:$J,9,FALSE)</f>
        <v>2.7711599999999999E-4</v>
      </c>
      <c r="AR570" s="40">
        <f>+VLOOKUP(K570,Seguimiento!$A:$J,10,FALSE)</f>
        <v>1</v>
      </c>
      <c r="AS570" s="20">
        <v>260</v>
      </c>
      <c r="AT570" s="40">
        <f>+VLOOKUP(K570,Seguimiento!$A:$J,4,FALSE)</f>
        <v>301</v>
      </c>
      <c r="AU570" s="22">
        <v>0</v>
      </c>
      <c r="AV570" s="22">
        <v>0</v>
      </c>
    </row>
    <row r="571" spans="1:48" x14ac:dyDescent="0.2">
      <c r="A571" s="20">
        <v>4</v>
      </c>
      <c r="B571" s="20" t="s">
        <v>1078</v>
      </c>
      <c r="C571" s="20">
        <v>4</v>
      </c>
      <c r="D571" s="20" t="s">
        <v>1305</v>
      </c>
      <c r="E571" s="20" t="s">
        <v>1306</v>
      </c>
      <c r="F571" s="20">
        <v>1</v>
      </c>
      <c r="G571" s="20" t="s">
        <v>1373</v>
      </c>
      <c r="H571" s="20" t="s">
        <v>1374</v>
      </c>
      <c r="I571" s="20">
        <v>1</v>
      </c>
      <c r="J571" s="20" t="s">
        <v>1961</v>
      </c>
      <c r="K571" s="20" t="s">
        <v>1409</v>
      </c>
      <c r="L571" s="20" t="s">
        <v>1410</v>
      </c>
      <c r="M571" s="20" t="s">
        <v>50</v>
      </c>
      <c r="N571" s="20">
        <v>0</v>
      </c>
      <c r="O571" s="20">
        <v>100</v>
      </c>
      <c r="P571" s="20" t="s">
        <v>147</v>
      </c>
      <c r="Q571" s="19">
        <f>+VLOOKUP(K571,Responsables!$A:$C,3,TRUE)</f>
        <v>761</v>
      </c>
      <c r="R571" s="19" t="str">
        <f>+VLOOKUP(K571,Responsables!$A:$C,2,TRUE)</f>
        <v>Departamento Administrativo de Planeación</v>
      </c>
      <c r="S571" s="20" t="s">
        <v>51</v>
      </c>
      <c r="T571" s="20" t="s">
        <v>47</v>
      </c>
      <c r="U571" s="20">
        <f>+VLOOKUP(K571,Programación!$A:$F,3,FALSE)</f>
        <v>30</v>
      </c>
      <c r="V571" s="20">
        <f>+VLOOKUP(K571,Programación!$A:$F,4,FALSE)</f>
        <v>50</v>
      </c>
      <c r="W571" s="20">
        <f>+VLOOKUP(K571,Programación!$A:$F,5,FALSE)</f>
        <v>70</v>
      </c>
      <c r="X571" s="20">
        <f>+VLOOKUP(K571,Programación!$A:$F,6,FALSE)</f>
        <v>100</v>
      </c>
      <c r="Y571" s="20">
        <v>30</v>
      </c>
      <c r="Z571" s="20">
        <f>+VLOOKUP(K571,Seguimiento!$A:$C,3,FALSE)</f>
        <v>40</v>
      </c>
      <c r="AA571" s="23">
        <v>0</v>
      </c>
      <c r="AB571" s="22">
        <v>0</v>
      </c>
      <c r="AC571" s="20">
        <v>0.3</v>
      </c>
      <c r="AD571" s="20">
        <f>+VLOOKUP(K571,Seguimiento!$A:$J,5,FALSE)</f>
        <v>0.4</v>
      </c>
      <c r="AE571" s="22">
        <v>0</v>
      </c>
      <c r="AF571" s="22">
        <v>0</v>
      </c>
      <c r="AG571" s="20">
        <v>1</v>
      </c>
      <c r="AH571" s="20">
        <f>+VLOOKUP(K571,Seguimiento!$A:$J,6,FALSE)</f>
        <v>0.8</v>
      </c>
      <c r="AI571" s="23">
        <v>0</v>
      </c>
      <c r="AJ571" s="23">
        <v>0</v>
      </c>
      <c r="AK571" s="23">
        <v>0</v>
      </c>
      <c r="AL571" s="20" t="str">
        <f>+VLOOKUP(K571,Seguimiento!$A:$J,7,FALSE)</f>
        <v> Con corte al 30 de junio se cuenta con un documento borrador del decreto reglamentario de la PPPMAEP estructurado, el cual fue enviado a las distintas dependencias interesadas para recibir observaciones y recomendaciones de ajuste.</v>
      </c>
      <c r="AM571" s="20">
        <f t="shared" si="8"/>
        <v>0.4</v>
      </c>
      <c r="AN571" s="22">
        <v>1.1529007953279197E-3</v>
      </c>
      <c r="AO571" s="22">
        <v>0</v>
      </c>
      <c r="AP571" s="22">
        <v>0</v>
      </c>
      <c r="AQ571" s="41">
        <f>+VLOOKUP(K571,Seguimiento!$A:$J,9,FALSE)</f>
        <v>3.4587000000000002E-4</v>
      </c>
      <c r="AR571" s="40">
        <f>+VLOOKUP(K571,Seguimiento!$A:$J,10,FALSE)</f>
        <v>3</v>
      </c>
      <c r="AS571" s="20">
        <v>30</v>
      </c>
      <c r="AT571" s="40">
        <f>+VLOOKUP(K571,Seguimiento!$A:$J,4,FALSE)</f>
        <v>40</v>
      </c>
      <c r="AU571" s="22">
        <v>0</v>
      </c>
      <c r="AV571" s="22">
        <v>0</v>
      </c>
    </row>
    <row r="572" spans="1:48" x14ac:dyDescent="0.2">
      <c r="A572" s="20">
        <v>4</v>
      </c>
      <c r="B572" s="20" t="s">
        <v>1078</v>
      </c>
      <c r="C572" s="20">
        <v>4</v>
      </c>
      <c r="D572" s="20" t="s">
        <v>1305</v>
      </c>
      <c r="E572" s="20" t="s">
        <v>1306</v>
      </c>
      <c r="F572" s="20"/>
      <c r="G572" s="20"/>
      <c r="H572" s="20"/>
      <c r="I572" s="20">
        <v>3</v>
      </c>
      <c r="J572" s="20" t="s">
        <v>1960</v>
      </c>
      <c r="K572" s="20" t="s">
        <v>1369</v>
      </c>
      <c r="L572" s="20" t="s">
        <v>1384</v>
      </c>
      <c r="M572" s="20" t="s">
        <v>1169</v>
      </c>
      <c r="N572" s="20">
        <v>162507.03</v>
      </c>
      <c r="O572" s="20">
        <v>320197.52</v>
      </c>
      <c r="P572" s="20" t="s">
        <v>147</v>
      </c>
      <c r="Q572" s="19">
        <f>+VLOOKUP(K572,Responsables!$A:$C,3,TRUE)</f>
        <v>761</v>
      </c>
      <c r="R572" s="19" t="str">
        <f>+VLOOKUP(K572,Responsables!$A:$C,2,TRUE)</f>
        <v>Departamento Administrativo de Planeación</v>
      </c>
      <c r="S572" s="20" t="s">
        <v>46</v>
      </c>
      <c r="T572" s="20" t="s">
        <v>47</v>
      </c>
      <c r="U572" s="20">
        <f>+VLOOKUP(K572,Programación!$A:$F,3,FALSE)</f>
        <v>74771.25</v>
      </c>
      <c r="V572" s="20">
        <f>+VLOOKUP(K572,Programación!$A:$F,4,FALSE)</f>
        <v>14019.51</v>
      </c>
      <c r="W572" s="20">
        <f>+VLOOKUP(K572,Programación!$A:$F,5,FALSE)</f>
        <v>97086.11</v>
      </c>
      <c r="X572" s="20">
        <f>+VLOOKUP(K572,Programación!$A:$F,6,FALSE)</f>
        <v>149725.4</v>
      </c>
      <c r="Y572" s="20">
        <v>59366</v>
      </c>
      <c r="Z572" s="20">
        <f>+VLOOKUP(K572,Seguimiento!$A:$C,3,FALSE)</f>
        <v>14603.54</v>
      </c>
      <c r="AA572" s="23">
        <v>0</v>
      </c>
      <c r="AB572" s="22">
        <v>0</v>
      </c>
      <c r="AC572" s="20">
        <v>0.18540430919015199</v>
      </c>
      <c r="AD572" s="20">
        <f>+VLOOKUP(K572,Seguimiento!$A:$J,5,FALSE)</f>
        <v>0.23101221999999999</v>
      </c>
      <c r="AE572" s="24">
        <v>0</v>
      </c>
      <c r="AF572" s="22">
        <v>0</v>
      </c>
      <c r="AG572" s="20">
        <v>0.79396826988983105</v>
      </c>
      <c r="AH572" s="20">
        <f>+VLOOKUP(K572,Seguimiento!$A:$J,6,FALSE)</f>
        <v>1.0416583749999999</v>
      </c>
      <c r="AI572" s="23">
        <v>0</v>
      </c>
      <c r="AJ572" s="23">
        <v>0</v>
      </c>
      <c r="AK572" s="23">
        <v>0</v>
      </c>
      <c r="AL572" s="20" t="str">
        <f>+VLOOKUP(K572,Seguimiento!$A:$J,7,FALSE)</f>
        <v>Corresponde al avance reportado por la Secretaría de Educación, de las las obras de urbanismo y/o espacio publico de la Ciudadela Universitaria de Occidente, así como a las obras asociadas a Cable Picacho, paso a desnivel Transversal Inferior con la Loma de Los Gonzalez y Estaciones Metroplús.</v>
      </c>
      <c r="AM572" s="20">
        <f t="shared" si="8"/>
        <v>0.23101221999999999</v>
      </c>
      <c r="AN572" s="22">
        <v>0</v>
      </c>
      <c r="AO572" s="22">
        <v>0</v>
      </c>
      <c r="AP572" s="22">
        <v>0</v>
      </c>
      <c r="AQ572" s="41">
        <f>+VLOOKUP(K572,Seguimiento!$A:$J,9,FALSE)</f>
        <v>0</v>
      </c>
      <c r="AR572" s="40">
        <f>+VLOOKUP(K572,Seguimiento!$A:$J,10,FALSE)</f>
        <v>2</v>
      </c>
      <c r="AS572" s="20">
        <v>59366</v>
      </c>
      <c r="AT572" s="40">
        <f>+VLOOKUP(K572,Seguimiento!$A:$J,4,FALSE)</f>
        <v>73969.539999999994</v>
      </c>
      <c r="AU572" s="22">
        <v>0</v>
      </c>
      <c r="AV572" s="22">
        <v>0</v>
      </c>
    </row>
    <row r="573" spans="1:48" x14ac:dyDescent="0.2">
      <c r="A573" s="20">
        <v>4</v>
      </c>
      <c r="B573" s="20" t="s">
        <v>1078</v>
      </c>
      <c r="C573" s="20">
        <v>4</v>
      </c>
      <c r="D573" s="20" t="s">
        <v>1305</v>
      </c>
      <c r="E573" s="20" t="s">
        <v>1306</v>
      </c>
      <c r="F573" s="20">
        <v>2</v>
      </c>
      <c r="G573" s="20" t="s">
        <v>1362</v>
      </c>
      <c r="H573" s="20" t="s">
        <v>1363</v>
      </c>
      <c r="I573" s="20">
        <v>12</v>
      </c>
      <c r="J573" s="20" t="s">
        <v>1961</v>
      </c>
      <c r="K573" s="20" t="s">
        <v>1406</v>
      </c>
      <c r="L573" s="20" t="s">
        <v>1407</v>
      </c>
      <c r="M573" s="20" t="s">
        <v>44</v>
      </c>
      <c r="N573" s="20">
        <v>-1</v>
      </c>
      <c r="O573" s="20">
        <v>6</v>
      </c>
      <c r="P573" s="20" t="s">
        <v>1408</v>
      </c>
      <c r="Q573" s="19">
        <f>+VLOOKUP(K573,Responsables!$A:$C,3,TRUE)</f>
        <v>918</v>
      </c>
      <c r="R573" s="19" t="str">
        <f>+VLOOKUP(K573,Responsables!$A:$C,2,TRUE)</f>
        <v>Agencia APP</v>
      </c>
      <c r="S573" s="20" t="s">
        <v>46</v>
      </c>
      <c r="T573" s="20" t="s">
        <v>47</v>
      </c>
      <c r="U573" s="20">
        <f>+VLOOKUP(K573,Programación!$A:$F,3,FALSE)</f>
        <v>1</v>
      </c>
      <c r="V573" s="20">
        <f>+VLOOKUP(K573,Programación!$A:$F,4,FALSE)</f>
        <v>2</v>
      </c>
      <c r="W573" s="20">
        <f>+VLOOKUP(K573,Programación!$A:$F,5,FALSE)</f>
        <v>2</v>
      </c>
      <c r="X573" s="20">
        <f>+VLOOKUP(K573,Programación!$A:$F,6,FALSE)</f>
        <v>1</v>
      </c>
      <c r="Y573" s="20">
        <v>1</v>
      </c>
      <c r="Z573" s="20">
        <f>+VLOOKUP(K573,Seguimiento!$A:$C,3,FALSE)</f>
        <v>0</v>
      </c>
      <c r="AA573" s="23">
        <v>0</v>
      </c>
      <c r="AB573" s="22">
        <v>0</v>
      </c>
      <c r="AC573" s="20">
        <v>0.16666666666666699</v>
      </c>
      <c r="AD573" s="20">
        <f>+VLOOKUP(K573,Seguimiento!$A:$J,5,FALSE)</f>
        <v>0.16666666699999999</v>
      </c>
      <c r="AE573" s="22">
        <v>0</v>
      </c>
      <c r="AF573" s="22">
        <v>0</v>
      </c>
      <c r="AG573" s="20">
        <v>1</v>
      </c>
      <c r="AH573" s="20">
        <f>+VLOOKUP(K573,Seguimiento!$A:$J,6,FALSE)</f>
        <v>0</v>
      </c>
      <c r="AI573" s="23">
        <v>0</v>
      </c>
      <c r="AJ573" s="23">
        <v>0</v>
      </c>
      <c r="AK573" s="23">
        <v>0</v>
      </c>
      <c r="AL573" s="20" t="str">
        <f>+VLOOKUP(K573,Seguimiento!$A:$J,7,FALSE)</f>
        <v>Se elaboró esquema preliminar de gestión urbana y de instrumentos del POT, para socializar con SIF, DAP y EP_AEOH.</v>
      </c>
      <c r="AM573" s="20">
        <f t="shared" si="8"/>
        <v>0.16666666699999999</v>
      </c>
      <c r="AN573" s="22">
        <v>1.1503414748792583E-3</v>
      </c>
      <c r="AO573" s="22">
        <v>0</v>
      </c>
      <c r="AP573" s="22">
        <v>0</v>
      </c>
      <c r="AQ573" s="41">
        <f>+VLOOKUP(K573,Seguimiento!$A:$J,9,FALSE)</f>
        <v>1.91724E-4</v>
      </c>
      <c r="AR573" s="40">
        <f>+VLOOKUP(K573,Seguimiento!$A:$J,10,FALSE)</f>
        <v>1</v>
      </c>
      <c r="AS573" s="20">
        <v>1</v>
      </c>
      <c r="AT573" s="40">
        <f>+VLOOKUP(K573,Seguimiento!$A:$J,4,FALSE)</f>
        <v>1</v>
      </c>
      <c r="AU573" s="22">
        <v>0</v>
      </c>
      <c r="AV573" s="22">
        <v>0</v>
      </c>
    </row>
    <row r="574" spans="1:48" x14ac:dyDescent="0.2">
      <c r="A574" s="20">
        <v>4</v>
      </c>
      <c r="B574" s="20" t="s">
        <v>1078</v>
      </c>
      <c r="C574" s="20">
        <v>4</v>
      </c>
      <c r="D574" s="20" t="s">
        <v>1305</v>
      </c>
      <c r="E574" s="20" t="s">
        <v>1306</v>
      </c>
      <c r="F574" s="20"/>
      <c r="G574" s="20"/>
      <c r="H574" s="20"/>
      <c r="I574" s="20">
        <v>6</v>
      </c>
      <c r="J574" s="20" t="s">
        <v>1960</v>
      </c>
      <c r="K574" s="20" t="s">
        <v>1333</v>
      </c>
      <c r="L574" s="20" t="s">
        <v>1387</v>
      </c>
      <c r="M574" s="20" t="s">
        <v>50</v>
      </c>
      <c r="N574" s="20">
        <v>14</v>
      </c>
      <c r="O574" s="20">
        <v>40</v>
      </c>
      <c r="P574" s="20" t="s">
        <v>1331</v>
      </c>
      <c r="Q574" s="19">
        <f>+VLOOKUP(K574,Responsables!$A:$C,3,TRUE)</f>
        <v>733</v>
      </c>
      <c r="R574" s="19" t="str">
        <f>+VLOOKUP(K574,Responsables!$A:$C,2,TRUE)</f>
        <v>DAGRD</v>
      </c>
      <c r="S574" s="20" t="s">
        <v>51</v>
      </c>
      <c r="T574" s="20" t="s">
        <v>47</v>
      </c>
      <c r="U574" s="20">
        <f>+VLOOKUP(K574,Programación!$A:$F,3,FALSE)</f>
        <v>18</v>
      </c>
      <c r="V574" s="20">
        <f>+VLOOKUP(K574,Programación!$A:$F,4,FALSE)</f>
        <v>28</v>
      </c>
      <c r="W574" s="20">
        <f>+VLOOKUP(K574,Programación!$A:$F,5,FALSE)</f>
        <v>35</v>
      </c>
      <c r="X574" s="20">
        <f>+VLOOKUP(K574,Programación!$A:$F,6,FALSE)</f>
        <v>40</v>
      </c>
      <c r="Y574" s="20">
        <v>17</v>
      </c>
      <c r="Z574" s="20">
        <f>+VLOOKUP(K574,Seguimiento!$A:$C,3,FALSE)</f>
        <v>22</v>
      </c>
      <c r="AA574" s="23">
        <v>0</v>
      </c>
      <c r="AB574" s="22">
        <v>0</v>
      </c>
      <c r="AC574" s="20">
        <v>0.42499999999999999</v>
      </c>
      <c r="AD574" s="20">
        <f>+VLOOKUP(K574,Seguimiento!$A:$J,5,FALSE)</f>
        <v>0.55000000000000004</v>
      </c>
      <c r="AE574" s="24">
        <v>0</v>
      </c>
      <c r="AF574" s="22">
        <v>0</v>
      </c>
      <c r="AG574" s="20">
        <v>0.94444444444444398</v>
      </c>
      <c r="AH574" s="20">
        <f>+VLOOKUP(K574,Seguimiento!$A:$J,6,FALSE)</f>
        <v>0.78571428600000004</v>
      </c>
      <c r="AI574" s="23">
        <v>0</v>
      </c>
      <c r="AJ574" s="23">
        <v>0</v>
      </c>
      <c r="AK574" s="23">
        <v>0</v>
      </c>
      <c r="AL574" s="20" t="str">
        <f>+VLOOKUP(K574,Seguimiento!$A:$J,7,FALSE)</f>
        <v>El Avance al 30 de Junio de 2021 corresponde a acciones realizadas en la Implementación de medidas prospectivas las cuales están enfocadas en la reducción del riesgo de desastres en la planificación y gestión del desarrollo territorial.</v>
      </c>
      <c r="AM574" s="20">
        <f t="shared" si="8"/>
        <v>0.55000000000000004</v>
      </c>
      <c r="AN574" s="22">
        <v>0</v>
      </c>
      <c r="AO574" s="22">
        <v>0</v>
      </c>
      <c r="AP574" s="22">
        <v>0</v>
      </c>
      <c r="AQ574" s="41">
        <f>+VLOOKUP(K574,Seguimiento!$A:$J,9,FALSE)</f>
        <v>0</v>
      </c>
      <c r="AR574" s="40">
        <f>+VLOOKUP(K574,Seguimiento!$A:$J,10,FALSE)</f>
        <v>3</v>
      </c>
      <c r="AS574" s="20">
        <v>17</v>
      </c>
      <c r="AT574" s="40">
        <f>+VLOOKUP(K574,Seguimiento!$A:$J,4,FALSE)</f>
        <v>22</v>
      </c>
      <c r="AU574" s="22">
        <v>0</v>
      </c>
      <c r="AV574" s="22">
        <v>0</v>
      </c>
    </row>
    <row r="575" spans="1:48" x14ac:dyDescent="0.2">
      <c r="A575" s="20">
        <v>4</v>
      </c>
      <c r="B575" s="20" t="s">
        <v>1078</v>
      </c>
      <c r="C575" s="20">
        <v>4</v>
      </c>
      <c r="D575" s="20" t="s">
        <v>1305</v>
      </c>
      <c r="E575" s="20" t="s">
        <v>1306</v>
      </c>
      <c r="F575" s="20"/>
      <c r="G575" s="20"/>
      <c r="H575" s="20"/>
      <c r="I575" s="20">
        <v>2</v>
      </c>
      <c r="J575" s="20" t="s">
        <v>1960</v>
      </c>
      <c r="K575" s="20" t="s">
        <v>1362</v>
      </c>
      <c r="L575" s="20" t="s">
        <v>1383</v>
      </c>
      <c r="M575" s="20" t="s">
        <v>1169</v>
      </c>
      <c r="N575" s="20">
        <v>2842</v>
      </c>
      <c r="O575" s="20">
        <v>7900</v>
      </c>
      <c r="P575" s="20" t="s">
        <v>820</v>
      </c>
      <c r="Q575" s="19">
        <f>+VLOOKUP(K575,Responsables!$A:$C,3,TRUE)</f>
        <v>732</v>
      </c>
      <c r="R575" s="19" t="str">
        <f>+VLOOKUP(K575,Responsables!$A:$C,2,TRUE)</f>
        <v>Secretaría de Seguridad y Convivencia</v>
      </c>
      <c r="S575" s="20" t="s">
        <v>70</v>
      </c>
      <c r="T575" s="20" t="s">
        <v>47</v>
      </c>
      <c r="U575" s="20">
        <f>+VLOOKUP(K575,Programación!$A:$F,3,FALSE)</f>
        <v>7900</v>
      </c>
      <c r="V575" s="20">
        <f>+VLOOKUP(K575,Programación!$A:$F,4,FALSE)</f>
        <v>7900</v>
      </c>
      <c r="W575" s="20">
        <f>+VLOOKUP(K575,Programación!$A:$F,5,FALSE)</f>
        <v>7900</v>
      </c>
      <c r="X575" s="20">
        <f>+VLOOKUP(K575,Programación!$A:$F,6,FALSE)</f>
        <v>7900</v>
      </c>
      <c r="Y575" s="20">
        <v>1716.65</v>
      </c>
      <c r="Z575" s="20">
        <f>+VLOOKUP(K575,Seguimiento!$A:$C,3,FALSE)</f>
        <v>423</v>
      </c>
      <c r="AA575" s="23">
        <v>0</v>
      </c>
      <c r="AB575" s="22">
        <v>0</v>
      </c>
      <c r="AC575" s="20">
        <v>5.4324367088607599E-2</v>
      </c>
      <c r="AD575" s="20">
        <f>+VLOOKUP(K575,Seguimiento!$A:$J,5,FALSE)</f>
        <v>6.1017404999999997E-2</v>
      </c>
      <c r="AE575" s="24">
        <v>0</v>
      </c>
      <c r="AF575" s="22">
        <v>0</v>
      </c>
      <c r="AG575" s="20">
        <v>0.21729746835443001</v>
      </c>
      <c r="AH575" s="20">
        <f>+VLOOKUP(K575,Seguimiento!$A:$J,6,FALSE)</f>
        <v>2.6772152E-2</v>
      </c>
      <c r="AI575" s="23">
        <v>0</v>
      </c>
      <c r="AJ575" s="23">
        <v>0</v>
      </c>
      <c r="AK575" s="23">
        <v>0</v>
      </c>
      <c r="AL575" s="20" t="str">
        <f>+VLOOKUP(K575,Seguimiento!$A:$J,7,FALSE)</f>
        <v>Durante el periodo se regularon 423 metros cuadrados mediante 188 actos administrativos de autorización o negación en el espacio público</v>
      </c>
      <c r="AM575" s="20">
        <f t="shared" si="8"/>
        <v>6.1017404999999997E-2</v>
      </c>
      <c r="AN575" s="22">
        <v>0</v>
      </c>
      <c r="AO575" s="22">
        <v>0</v>
      </c>
      <c r="AP575" s="22">
        <v>0</v>
      </c>
      <c r="AQ575" s="41">
        <f>+VLOOKUP(K575,Seguimiento!$A:$J,9,FALSE)</f>
        <v>0</v>
      </c>
      <c r="AR575" s="40">
        <f>+VLOOKUP(K575,Seguimiento!$A:$J,10,FALSE)</f>
        <v>1</v>
      </c>
      <c r="AS575" s="20">
        <v>1716.65</v>
      </c>
      <c r="AT575" s="40">
        <f>+VLOOKUP(K575,Seguimiento!$A:$J,4,FALSE)</f>
        <v>423</v>
      </c>
      <c r="AU575" s="22">
        <v>0</v>
      </c>
      <c r="AV575" s="22">
        <v>0</v>
      </c>
    </row>
    <row r="576" spans="1:48" x14ac:dyDescent="0.2">
      <c r="A576" s="20">
        <v>4</v>
      </c>
      <c r="B576" s="20" t="s">
        <v>1078</v>
      </c>
      <c r="C576" s="20">
        <v>4</v>
      </c>
      <c r="D576" s="20" t="s">
        <v>1305</v>
      </c>
      <c r="E576" s="20" t="s">
        <v>1306</v>
      </c>
      <c r="F576" s="20">
        <v>4</v>
      </c>
      <c r="G576" s="20" t="s">
        <v>1321</v>
      </c>
      <c r="H576" s="20" t="s">
        <v>1322</v>
      </c>
      <c r="I576" s="20">
        <v>3</v>
      </c>
      <c r="J576" s="20" t="s">
        <v>1961</v>
      </c>
      <c r="K576" s="20" t="s">
        <v>1329</v>
      </c>
      <c r="L576" s="20" t="s">
        <v>1330</v>
      </c>
      <c r="M576" s="20" t="s">
        <v>50</v>
      </c>
      <c r="N576" s="20">
        <v>35</v>
      </c>
      <c r="O576" s="20">
        <v>60</v>
      </c>
      <c r="P576" s="20" t="s">
        <v>1331</v>
      </c>
      <c r="Q576" s="19">
        <f>+VLOOKUP(K576,Responsables!$A:$C,3,TRUE)</f>
        <v>733</v>
      </c>
      <c r="R576" s="19" t="str">
        <f>+VLOOKUP(K576,Responsables!$A:$C,2,TRUE)</f>
        <v>DAGRD</v>
      </c>
      <c r="S576" s="20" t="s">
        <v>51</v>
      </c>
      <c r="T576" s="20" t="s">
        <v>47</v>
      </c>
      <c r="U576" s="20">
        <f>+VLOOKUP(K576,Programación!$A:$F,3,FALSE)</f>
        <v>40</v>
      </c>
      <c r="V576" s="20">
        <f>+VLOOKUP(K576,Programación!$A:$F,4,FALSE)</f>
        <v>45</v>
      </c>
      <c r="W576" s="20">
        <f>+VLOOKUP(K576,Programación!$A:$F,5,FALSE)</f>
        <v>55</v>
      </c>
      <c r="X576" s="20">
        <f>+VLOOKUP(K576,Programación!$A:$F,6,FALSE)</f>
        <v>60</v>
      </c>
      <c r="Y576" s="20">
        <v>37</v>
      </c>
      <c r="Z576" s="20">
        <f>+VLOOKUP(K576,Seguimiento!$A:$C,3,FALSE)</f>
        <v>40</v>
      </c>
      <c r="AA576" s="23">
        <v>0</v>
      </c>
      <c r="AB576" s="22">
        <v>0</v>
      </c>
      <c r="AC576" s="20">
        <v>0.61666666666666703</v>
      </c>
      <c r="AD576" s="20">
        <f>+VLOOKUP(K576,Seguimiento!$A:$J,5,FALSE)</f>
        <v>0.66666666699999999</v>
      </c>
      <c r="AE576" s="22">
        <v>0</v>
      </c>
      <c r="AF576" s="22">
        <v>0</v>
      </c>
      <c r="AG576" s="20">
        <v>0.92500000000000004</v>
      </c>
      <c r="AH576" s="20">
        <f>+VLOOKUP(K576,Seguimiento!$A:$J,6,FALSE)</f>
        <v>0.88888888899999996</v>
      </c>
      <c r="AI576" s="23">
        <v>0</v>
      </c>
      <c r="AJ576" s="23">
        <v>0</v>
      </c>
      <c r="AK576" s="23">
        <v>0</v>
      </c>
      <c r="AL576" s="20" t="str">
        <f>+VLOOKUP(K576,Seguimiento!$A:$J,7,FALSE)</f>
        <v>El fortalecimiento del Cuerpo Oficial de Bomberos se logra a través de acciones de gestión de infraestructura, maquinaria, elementos de protección personal, herramientas equipos, y Fortalecimiento de la Escuela de Formación Bomberil.</v>
      </c>
      <c r="AM576" s="20">
        <f t="shared" si="8"/>
        <v>0.66666666699999999</v>
      </c>
      <c r="AN576" s="22">
        <v>1.1093501597264394E-3</v>
      </c>
      <c r="AO576" s="22">
        <v>0</v>
      </c>
      <c r="AP576" s="22">
        <v>0</v>
      </c>
      <c r="AQ576" s="41">
        <f>+VLOOKUP(K576,Seguimiento!$A:$J,9,FALSE)</f>
        <v>7.21078E-4</v>
      </c>
      <c r="AR576" s="40">
        <f>+VLOOKUP(K576,Seguimiento!$A:$J,10,FALSE)</f>
        <v>3</v>
      </c>
      <c r="AS576" s="20">
        <v>37</v>
      </c>
      <c r="AT576" s="40">
        <f>+VLOOKUP(K576,Seguimiento!$A:$J,4,FALSE)</f>
        <v>40</v>
      </c>
      <c r="AU576" s="22">
        <v>0</v>
      </c>
      <c r="AV576" s="22">
        <v>0</v>
      </c>
    </row>
    <row r="577" spans="1:48" x14ac:dyDescent="0.2">
      <c r="A577" s="20">
        <v>4</v>
      </c>
      <c r="B577" s="20" t="s">
        <v>1078</v>
      </c>
      <c r="C577" s="20">
        <v>4</v>
      </c>
      <c r="D577" s="20" t="s">
        <v>1305</v>
      </c>
      <c r="E577" s="20" t="s">
        <v>1306</v>
      </c>
      <c r="F577" s="20">
        <v>2</v>
      </c>
      <c r="G577" s="20" t="s">
        <v>1362</v>
      </c>
      <c r="H577" s="20" t="s">
        <v>1363</v>
      </c>
      <c r="I577" s="20">
        <v>2</v>
      </c>
      <c r="J577" s="20" t="s">
        <v>1961</v>
      </c>
      <c r="K577" s="20" t="s">
        <v>1426</v>
      </c>
      <c r="L577" s="20" t="s">
        <v>1427</v>
      </c>
      <c r="M577" s="20" t="s">
        <v>44</v>
      </c>
      <c r="N577" s="20">
        <v>-2</v>
      </c>
      <c r="O577" s="20">
        <v>15</v>
      </c>
      <c r="P577" s="20" t="s">
        <v>820</v>
      </c>
      <c r="Q577" s="19">
        <f>+VLOOKUP(K577,Responsables!$A:$C,3,TRUE)</f>
        <v>732</v>
      </c>
      <c r="R577" s="19" t="str">
        <f>+VLOOKUP(K577,Responsables!$A:$C,2,TRUE)</f>
        <v>Secretaría de Seguridad y Convivencia</v>
      </c>
      <c r="S577" s="20" t="s">
        <v>70</v>
      </c>
      <c r="T577" s="20" t="s">
        <v>47</v>
      </c>
      <c r="U577" s="20">
        <f>+VLOOKUP(K577,Programación!$A:$F,3,FALSE)</f>
        <v>15</v>
      </c>
      <c r="V577" s="20">
        <f>+VLOOKUP(K577,Programación!$A:$F,4,FALSE)</f>
        <v>15</v>
      </c>
      <c r="W577" s="20">
        <f>+VLOOKUP(K577,Programación!$A:$F,5,FALSE)</f>
        <v>15</v>
      </c>
      <c r="X577" s="20">
        <f>+VLOOKUP(K577,Programación!$A:$F,6,FALSE)</f>
        <v>15</v>
      </c>
      <c r="Y577" s="20">
        <v>15</v>
      </c>
      <c r="Z577" s="20">
        <f>+VLOOKUP(K577,Seguimiento!$A:$C,3,FALSE)</f>
        <v>0</v>
      </c>
      <c r="AA577" s="23">
        <v>0</v>
      </c>
      <c r="AB577" s="22">
        <v>0</v>
      </c>
      <c r="AC577" s="20">
        <v>0.25</v>
      </c>
      <c r="AD577" s="20">
        <f>+VLOOKUP(K577,Seguimiento!$A:$J,5,FALSE)</f>
        <v>0.25</v>
      </c>
      <c r="AE577" s="22">
        <v>0</v>
      </c>
      <c r="AF577" s="22">
        <v>0</v>
      </c>
      <c r="AG577" s="20">
        <v>1</v>
      </c>
      <c r="AH577" s="20">
        <f>+VLOOKUP(K577,Seguimiento!$A:$J,6,FALSE)</f>
        <v>0</v>
      </c>
      <c r="AI577" s="23">
        <v>0</v>
      </c>
      <c r="AJ577" s="23">
        <v>0</v>
      </c>
      <c r="AK577" s="23">
        <v>0</v>
      </c>
      <c r="AL577" s="20" t="str">
        <f>+VLOOKUP(K577,Seguimiento!$A:$J,7,FALSE)</f>
        <v>Se ha realizado seguimiento a los 15 planes estratégicos con sus respectivos planes de acción, aún no suma en el avance del indicador ya que estos planes se entregan anualmente pero se le realizó su seguimiento semestral</v>
      </c>
      <c r="AM577" s="20">
        <f t="shared" si="8"/>
        <v>0.25</v>
      </c>
      <c r="AN577" s="22">
        <v>1.4414631100268117E-3</v>
      </c>
      <c r="AO577" s="22">
        <v>0</v>
      </c>
      <c r="AP577" s="22">
        <v>0</v>
      </c>
      <c r="AQ577" s="41">
        <f>+VLOOKUP(K577,Seguimiento!$A:$J,9,FALSE)</f>
        <v>3.6036599999999998E-4</v>
      </c>
      <c r="AR577" s="40">
        <f>+VLOOKUP(K577,Seguimiento!$A:$J,10,FALSE)</f>
        <v>2</v>
      </c>
      <c r="AS577" s="20">
        <v>15</v>
      </c>
      <c r="AT577" s="40">
        <f>+VLOOKUP(K577,Seguimiento!$A:$J,4,FALSE)</f>
        <v>0</v>
      </c>
      <c r="AU577" s="22">
        <v>0</v>
      </c>
      <c r="AV577" s="22">
        <v>0</v>
      </c>
    </row>
    <row r="578" spans="1:48" x14ac:dyDescent="0.2">
      <c r="A578" s="20">
        <v>4</v>
      </c>
      <c r="B578" s="20" t="s">
        <v>1078</v>
      </c>
      <c r="C578" s="20">
        <v>4</v>
      </c>
      <c r="D578" s="20" t="s">
        <v>1305</v>
      </c>
      <c r="E578" s="20" t="s">
        <v>1306</v>
      </c>
      <c r="F578" s="20">
        <v>2</v>
      </c>
      <c r="G578" s="20" t="s">
        <v>1362</v>
      </c>
      <c r="H578" s="20" t="s">
        <v>1363</v>
      </c>
      <c r="I578" s="20">
        <v>10</v>
      </c>
      <c r="J578" s="20" t="s">
        <v>1961</v>
      </c>
      <c r="K578" s="20" t="s">
        <v>1411</v>
      </c>
      <c r="L578" s="20" t="s">
        <v>1412</v>
      </c>
      <c r="M578" s="20" t="s">
        <v>44</v>
      </c>
      <c r="N578" s="20">
        <v>-2</v>
      </c>
      <c r="O578" s="20">
        <v>12000</v>
      </c>
      <c r="P578" s="20" t="s">
        <v>820</v>
      </c>
      <c r="Q578" s="19">
        <f>+VLOOKUP(K578,Responsables!$A:$C,3,TRUE)</f>
        <v>732</v>
      </c>
      <c r="R578" s="19" t="str">
        <f>+VLOOKUP(K578,Responsables!$A:$C,2,TRUE)</f>
        <v>Secretaría de Seguridad y Convivencia</v>
      </c>
      <c r="S578" s="20" t="s">
        <v>46</v>
      </c>
      <c r="T578" s="20" t="s">
        <v>47</v>
      </c>
      <c r="U578" s="20">
        <f>+VLOOKUP(K578,Programación!$A:$F,3,FALSE)</f>
        <v>600</v>
      </c>
      <c r="V578" s="20">
        <f>+VLOOKUP(K578,Programación!$A:$F,4,FALSE)</f>
        <v>4500</v>
      </c>
      <c r="W578" s="20">
        <f>+VLOOKUP(K578,Programación!$A:$F,5,FALSE)</f>
        <v>4500</v>
      </c>
      <c r="X578" s="20">
        <f>+VLOOKUP(K578,Programación!$A:$F,6,FALSE)</f>
        <v>2400</v>
      </c>
      <c r="Y578" s="20">
        <v>600</v>
      </c>
      <c r="Z578" s="20">
        <f>+VLOOKUP(K578,Seguimiento!$A:$C,3,FALSE)</f>
        <v>721</v>
      </c>
      <c r="AA578" s="23">
        <v>0</v>
      </c>
      <c r="AB578" s="22">
        <v>0</v>
      </c>
      <c r="AC578" s="20">
        <v>0.05</v>
      </c>
      <c r="AD578" s="20">
        <f>+VLOOKUP(K578,Seguimiento!$A:$J,5,FALSE)</f>
        <v>0.11008333300000001</v>
      </c>
      <c r="AE578" s="22">
        <v>0</v>
      </c>
      <c r="AF578" s="22">
        <v>0</v>
      </c>
      <c r="AG578" s="20">
        <v>1</v>
      </c>
      <c r="AH578" s="20">
        <f>+VLOOKUP(K578,Seguimiento!$A:$J,6,FALSE)</f>
        <v>0.160222222</v>
      </c>
      <c r="AI578" s="23">
        <v>0</v>
      </c>
      <c r="AJ578" s="23">
        <v>0</v>
      </c>
      <c r="AK578" s="23">
        <v>0</v>
      </c>
      <c r="AL578" s="20" t="str">
        <f>+VLOOKUP(K578,Seguimiento!$A:$J,7,FALSE)</f>
        <v>Durante el periodo se han impactado 721 venteros informales beneficiados con oferta social, como VIH, Manipulación de alimentos</v>
      </c>
      <c r="AM578" s="20">
        <f t="shared" si="8"/>
        <v>0.11008333300000001</v>
      </c>
      <c r="AN578" s="22">
        <v>1.379965528740574E-3</v>
      </c>
      <c r="AO578" s="22">
        <v>0</v>
      </c>
      <c r="AP578" s="22">
        <v>0</v>
      </c>
      <c r="AQ578" s="41">
        <f>+VLOOKUP(K578,Seguimiento!$A:$J,9,FALSE)</f>
        <v>6.89983E-5</v>
      </c>
      <c r="AR578" s="40">
        <f>+VLOOKUP(K578,Seguimiento!$A:$J,10,FALSE)</f>
        <v>1</v>
      </c>
      <c r="AS578" s="20">
        <v>600</v>
      </c>
      <c r="AT578" s="40">
        <f>+VLOOKUP(K578,Seguimiento!$A:$J,4,FALSE)</f>
        <v>1321</v>
      </c>
      <c r="AU578" s="22">
        <v>0</v>
      </c>
      <c r="AV578" s="22">
        <v>0</v>
      </c>
    </row>
    <row r="579" spans="1:48" x14ac:dyDescent="0.2">
      <c r="A579" s="20">
        <v>4</v>
      </c>
      <c r="B579" s="20" t="s">
        <v>1078</v>
      </c>
      <c r="C579" s="20">
        <v>4</v>
      </c>
      <c r="D579" s="20" t="s">
        <v>1305</v>
      </c>
      <c r="E579" s="20" t="s">
        <v>1306</v>
      </c>
      <c r="F579" s="20"/>
      <c r="G579" s="20"/>
      <c r="H579" s="20"/>
      <c r="I579" s="20">
        <v>5</v>
      </c>
      <c r="J579" s="20" t="s">
        <v>1960</v>
      </c>
      <c r="K579" s="20" t="s">
        <v>1307</v>
      </c>
      <c r="L579" s="20" t="s">
        <v>1386</v>
      </c>
      <c r="M579" s="20" t="s">
        <v>50</v>
      </c>
      <c r="N579" s="20">
        <v>33</v>
      </c>
      <c r="O579" s="20">
        <v>65</v>
      </c>
      <c r="P579" s="20" t="s">
        <v>1331</v>
      </c>
      <c r="Q579" s="19">
        <f>+VLOOKUP(K579,Responsables!$A:$C,3,TRUE)</f>
        <v>733</v>
      </c>
      <c r="R579" s="19" t="str">
        <f>+VLOOKUP(K579,Responsables!$A:$C,2,TRUE)</f>
        <v>DAGRD</v>
      </c>
      <c r="S579" s="20" t="s">
        <v>51</v>
      </c>
      <c r="T579" s="20" t="s">
        <v>47</v>
      </c>
      <c r="U579" s="20">
        <f>+VLOOKUP(K579,Programación!$A:$F,3,FALSE)</f>
        <v>38</v>
      </c>
      <c r="V579" s="20">
        <f>+VLOOKUP(K579,Programación!$A:$F,4,FALSE)</f>
        <v>50</v>
      </c>
      <c r="W579" s="20">
        <f>+VLOOKUP(K579,Programación!$A:$F,5,FALSE)</f>
        <v>60</v>
      </c>
      <c r="X579" s="20">
        <f>+VLOOKUP(K579,Programación!$A:$F,6,FALSE)</f>
        <v>65</v>
      </c>
      <c r="Y579" s="20">
        <v>36</v>
      </c>
      <c r="Z579" s="20">
        <f>+VLOOKUP(K579,Seguimiento!$A:$C,3,FALSE)</f>
        <v>43</v>
      </c>
      <c r="AA579" s="23">
        <v>0</v>
      </c>
      <c r="AB579" s="22">
        <v>0</v>
      </c>
      <c r="AC579" s="20">
        <v>0.55384615384615399</v>
      </c>
      <c r="AD579" s="20">
        <f>+VLOOKUP(K579,Seguimiento!$A:$J,5,FALSE)</f>
        <v>0.66153846199999999</v>
      </c>
      <c r="AE579" s="24">
        <v>0</v>
      </c>
      <c r="AF579" s="22">
        <v>0</v>
      </c>
      <c r="AG579" s="20">
        <v>0.94736842105263197</v>
      </c>
      <c r="AH579" s="20">
        <f>+VLOOKUP(K579,Seguimiento!$A:$J,6,FALSE)</f>
        <v>0.86</v>
      </c>
      <c r="AI579" s="23">
        <v>0</v>
      </c>
      <c r="AJ579" s="23">
        <v>0</v>
      </c>
      <c r="AK579" s="23">
        <v>0</v>
      </c>
      <c r="AL579" s="20" t="str">
        <f>+VLOOKUP(K579,Seguimiento!$A:$J,7,FALSE)</f>
        <v>Corresponde al conjunto de estrategias integrales de planeación, respuesta y recuperación del desastre.</v>
      </c>
      <c r="AM579" s="20">
        <f t="shared" ref="AM579:AM642" si="9">+AD579</f>
        <v>0.66153846199999999</v>
      </c>
      <c r="AN579" s="22">
        <v>0</v>
      </c>
      <c r="AO579" s="22">
        <v>0</v>
      </c>
      <c r="AP579" s="22">
        <v>0</v>
      </c>
      <c r="AQ579" s="41">
        <f>+VLOOKUP(K579,Seguimiento!$A:$J,9,FALSE)</f>
        <v>0</v>
      </c>
      <c r="AR579" s="40">
        <f>+VLOOKUP(K579,Seguimiento!$A:$J,10,FALSE)</f>
        <v>3</v>
      </c>
      <c r="AS579" s="20">
        <v>36</v>
      </c>
      <c r="AT579" s="40">
        <f>+VLOOKUP(K579,Seguimiento!$A:$J,4,FALSE)</f>
        <v>43</v>
      </c>
      <c r="AU579" s="22">
        <v>0</v>
      </c>
      <c r="AV579" s="22">
        <v>0</v>
      </c>
    </row>
    <row r="580" spans="1:48" x14ac:dyDescent="0.2">
      <c r="A580" s="20">
        <v>4</v>
      </c>
      <c r="B580" s="20" t="s">
        <v>1078</v>
      </c>
      <c r="C580" s="20">
        <v>4</v>
      </c>
      <c r="D580" s="20" t="s">
        <v>1305</v>
      </c>
      <c r="E580" s="20" t="s">
        <v>1306</v>
      </c>
      <c r="F580" s="20">
        <v>5</v>
      </c>
      <c r="G580" s="20" t="s">
        <v>1307</v>
      </c>
      <c r="H580" s="20" t="s">
        <v>1308</v>
      </c>
      <c r="I580" s="20">
        <v>9</v>
      </c>
      <c r="J580" s="20" t="s">
        <v>1961</v>
      </c>
      <c r="K580" s="20" t="s">
        <v>1346</v>
      </c>
      <c r="L580" s="20" t="s">
        <v>1347</v>
      </c>
      <c r="M580" s="20" t="s">
        <v>44</v>
      </c>
      <c r="N580" s="20">
        <v>-2</v>
      </c>
      <c r="O580" s="20">
        <v>1500</v>
      </c>
      <c r="P580" s="20" t="s">
        <v>1031</v>
      </c>
      <c r="Q580" s="19">
        <f>+VLOOKUP(K580,Responsables!$A:$C,3,TRUE)</f>
        <v>914</v>
      </c>
      <c r="R580" s="19" t="str">
        <f>+VLOOKUP(K580,Responsables!$A:$C,2,TRUE)</f>
        <v>ISVIMED</v>
      </c>
      <c r="S580" s="20" t="s">
        <v>46</v>
      </c>
      <c r="T580" s="20" t="s">
        <v>47</v>
      </c>
      <c r="U580" s="20">
        <f>+VLOOKUP(K580,Programación!$A:$F,3,FALSE)</f>
        <v>0</v>
      </c>
      <c r="V580" s="20">
        <f>+VLOOKUP(K580,Programación!$A:$F,4,FALSE)</f>
        <v>150</v>
      </c>
      <c r="W580" s="20">
        <f>+VLOOKUP(K580,Programación!$A:$F,5,FALSE)</f>
        <v>675</v>
      </c>
      <c r="X580" s="20">
        <f>+VLOOKUP(K580,Programación!$A:$F,6,FALSE)</f>
        <v>675</v>
      </c>
      <c r="Y580" s="20">
        <v>0</v>
      </c>
      <c r="Z580" s="20">
        <f>+VLOOKUP(K580,Seguimiento!$A:$C,3,FALSE)</f>
        <v>143</v>
      </c>
      <c r="AA580" s="23">
        <v>0</v>
      </c>
      <c r="AB580" s="22">
        <v>0</v>
      </c>
      <c r="AC580" s="20">
        <v>0</v>
      </c>
      <c r="AD580" s="20">
        <f>+VLOOKUP(K580,Seguimiento!$A:$J,5,FALSE)</f>
        <v>9.5333333000000006E-2</v>
      </c>
      <c r="AE580" s="22">
        <v>0</v>
      </c>
      <c r="AF580" s="22">
        <v>0</v>
      </c>
      <c r="AG580" s="20">
        <v>-1</v>
      </c>
      <c r="AH580" s="20">
        <f>+VLOOKUP(K580,Seguimiento!$A:$J,6,FALSE)</f>
        <v>0.953333333</v>
      </c>
      <c r="AI580" s="23">
        <v>0</v>
      </c>
      <c r="AJ580" s="23">
        <v>0</v>
      </c>
      <c r="AK580" s="23">
        <v>0</v>
      </c>
      <c r="AL580" s="20" t="str">
        <f>+VLOOKUP(K580,Seguimiento!$A:$J,7,FALSE)</f>
        <v>Asignación de subsidios para mejoramiento de vivienda para población con discapacidad o sin barreras ubicadas en las comunas 1,2,3,4,5,6,7,8,910 y las comunas 12,13,15y 16, correspondiente a la resolución 11 de 2021.</v>
      </c>
      <c r="AM580" s="20">
        <f t="shared" si="9"/>
        <v>9.5333333000000006E-2</v>
      </c>
      <c r="AN580" s="22">
        <v>1.4404766189002806E-3</v>
      </c>
      <c r="AO580" s="22">
        <v>0</v>
      </c>
      <c r="AP580" s="22">
        <v>0</v>
      </c>
      <c r="AQ580" s="41">
        <f>+VLOOKUP(K580,Seguimiento!$A:$J,9,FALSE)</f>
        <v>1.3732499999999999E-4</v>
      </c>
      <c r="AR580" s="40">
        <f>+VLOOKUP(K580,Seguimiento!$A:$J,10,FALSE)</f>
        <v>1</v>
      </c>
      <c r="AS580" s="20">
        <v>0</v>
      </c>
      <c r="AT580" s="40">
        <f>+VLOOKUP(K580,Seguimiento!$A:$J,4,FALSE)</f>
        <v>143</v>
      </c>
      <c r="AU580" s="22">
        <v>0</v>
      </c>
      <c r="AV580" s="22">
        <v>0</v>
      </c>
    </row>
    <row r="581" spans="1:48" x14ac:dyDescent="0.2">
      <c r="A581" s="20">
        <v>4</v>
      </c>
      <c r="B581" s="20" t="s">
        <v>1078</v>
      </c>
      <c r="C581" s="20">
        <v>4</v>
      </c>
      <c r="D581" s="20" t="s">
        <v>1305</v>
      </c>
      <c r="E581" s="20" t="s">
        <v>1306</v>
      </c>
      <c r="F581" s="20">
        <v>5</v>
      </c>
      <c r="G581" s="20" t="s">
        <v>1307</v>
      </c>
      <c r="H581" s="20" t="s">
        <v>1308</v>
      </c>
      <c r="I581" s="20">
        <v>8</v>
      </c>
      <c r="J581" s="20" t="s">
        <v>1961</v>
      </c>
      <c r="K581" s="20" t="s">
        <v>1344</v>
      </c>
      <c r="L581" s="20" t="s">
        <v>1345</v>
      </c>
      <c r="M581" s="20" t="s">
        <v>44</v>
      </c>
      <c r="N581" s="20">
        <v>-1</v>
      </c>
      <c r="O581" s="20">
        <v>1000</v>
      </c>
      <c r="P581" s="20" t="s">
        <v>1031</v>
      </c>
      <c r="Q581" s="19">
        <f>+VLOOKUP(K581,Responsables!$A:$C,3,TRUE)</f>
        <v>914</v>
      </c>
      <c r="R581" s="19" t="str">
        <f>+VLOOKUP(K581,Responsables!$A:$C,2,TRUE)</f>
        <v>ISVIMED</v>
      </c>
      <c r="S581" s="20" t="s">
        <v>46</v>
      </c>
      <c r="T581" s="20" t="s">
        <v>47</v>
      </c>
      <c r="U581" s="20">
        <f>+VLOOKUP(K581,Programación!$A:$F,3,FALSE)</f>
        <v>0</v>
      </c>
      <c r="V581" s="20">
        <f>+VLOOKUP(K581,Programación!$A:$F,4,FALSE)</f>
        <v>162</v>
      </c>
      <c r="W581" s="20">
        <f>+VLOOKUP(K581,Programación!$A:$F,5,FALSE)</f>
        <v>500</v>
      </c>
      <c r="X581" s="20">
        <f>+VLOOKUP(K581,Programación!$A:$F,6,FALSE)</f>
        <v>338</v>
      </c>
      <c r="Y581" s="20">
        <v>0</v>
      </c>
      <c r="Z581" s="20">
        <f>+VLOOKUP(K581,Seguimiento!$A:$C,3,FALSE)</f>
        <v>25</v>
      </c>
      <c r="AA581" s="23">
        <v>0</v>
      </c>
      <c r="AB581" s="22">
        <v>0</v>
      </c>
      <c r="AC581" s="20">
        <v>0</v>
      </c>
      <c r="AD581" s="20">
        <f>+VLOOKUP(K581,Seguimiento!$A:$J,5,FALSE)</f>
        <v>2.5000000000000001E-2</v>
      </c>
      <c r="AE581" s="22">
        <v>0</v>
      </c>
      <c r="AF581" s="22">
        <v>0</v>
      </c>
      <c r="AG581" s="20">
        <v>-1</v>
      </c>
      <c r="AH581" s="20">
        <f>+VLOOKUP(K581,Seguimiento!$A:$J,6,FALSE)</f>
        <v>0.15432098799999999</v>
      </c>
      <c r="AI581" s="23">
        <v>0</v>
      </c>
      <c r="AJ581" s="23">
        <v>0</v>
      </c>
      <c r="AK581" s="23">
        <v>0</v>
      </c>
      <c r="AL581" s="20" t="str">
        <f>+VLOOKUP(K581,Seguimiento!$A:$J,7,FALSE)</f>
        <v>Se encuentran proyectadas las minutas de cinco actos administrativos de asignación de subsidio municipal de vivienda, en diferentes proyectos habitacionales.</v>
      </c>
      <c r="AM581" s="20">
        <f t="shared" si="9"/>
        <v>2.5000000000000001E-2</v>
      </c>
      <c r="AN581" s="22">
        <v>1.5238176942963793E-3</v>
      </c>
      <c r="AO581" s="22">
        <v>0</v>
      </c>
      <c r="AP581" s="22">
        <v>0</v>
      </c>
      <c r="AQ581" s="41">
        <f>+VLOOKUP(K581,Seguimiento!$A:$J,9,FALSE)</f>
        <v>0</v>
      </c>
      <c r="AR581" s="40">
        <f>+VLOOKUP(K581,Seguimiento!$A:$J,10,FALSE)</f>
        <v>1</v>
      </c>
      <c r="AS581" s="20">
        <v>0</v>
      </c>
      <c r="AT581" s="40">
        <f>+VLOOKUP(K581,Seguimiento!$A:$J,4,FALSE)</f>
        <v>25</v>
      </c>
      <c r="AU581" s="22">
        <v>0</v>
      </c>
      <c r="AV581" s="22">
        <v>0</v>
      </c>
    </row>
    <row r="582" spans="1:48" x14ac:dyDescent="0.2">
      <c r="A582" s="20">
        <v>4</v>
      </c>
      <c r="B582" s="20" t="s">
        <v>1078</v>
      </c>
      <c r="C582" s="20">
        <v>4</v>
      </c>
      <c r="D582" s="20" t="s">
        <v>1305</v>
      </c>
      <c r="E582" s="20" t="s">
        <v>1306</v>
      </c>
      <c r="F582" s="20">
        <v>5</v>
      </c>
      <c r="G582" s="20" t="s">
        <v>1307</v>
      </c>
      <c r="H582" s="20" t="s">
        <v>1308</v>
      </c>
      <c r="I582" s="20">
        <v>7</v>
      </c>
      <c r="J582" s="20" t="s">
        <v>1961</v>
      </c>
      <c r="K582" s="20" t="s">
        <v>1327</v>
      </c>
      <c r="L582" s="20" t="s">
        <v>1328</v>
      </c>
      <c r="M582" s="20" t="s">
        <v>44</v>
      </c>
      <c r="N582" s="20">
        <v>-1</v>
      </c>
      <c r="O582" s="20">
        <v>8000</v>
      </c>
      <c r="P582" s="20" t="s">
        <v>1031</v>
      </c>
      <c r="Q582" s="19">
        <f>+VLOOKUP(K582,Responsables!$A:$C,3,TRUE)</f>
        <v>914</v>
      </c>
      <c r="R582" s="19" t="str">
        <f>+VLOOKUP(K582,Responsables!$A:$C,2,TRUE)</f>
        <v>ISVIMED</v>
      </c>
      <c r="S582" s="20" t="s">
        <v>46</v>
      </c>
      <c r="T582" s="20" t="s">
        <v>47</v>
      </c>
      <c r="U582" s="20">
        <f>+VLOOKUP(K582,Programación!$A:$F,3,FALSE)</f>
        <v>0</v>
      </c>
      <c r="V582" s="20">
        <f>+VLOOKUP(K582,Programación!$A:$F,4,FALSE)</f>
        <v>1000</v>
      </c>
      <c r="W582" s="20">
        <f>+VLOOKUP(K582,Programación!$A:$F,5,FALSE)</f>
        <v>3500</v>
      </c>
      <c r="X582" s="20">
        <f>+VLOOKUP(K582,Programación!$A:$F,6,FALSE)</f>
        <v>3500</v>
      </c>
      <c r="Y582" s="20">
        <v>0</v>
      </c>
      <c r="Z582" s="20">
        <v>-2</v>
      </c>
      <c r="AA582" s="23">
        <v>0</v>
      </c>
      <c r="AB582" s="22">
        <v>0</v>
      </c>
      <c r="AC582" s="20">
        <v>0</v>
      </c>
      <c r="AD582" s="20">
        <f>+VLOOKUP(K582,Seguimiento!$A:$J,5,FALSE)</f>
        <v>0</v>
      </c>
      <c r="AE582" s="22">
        <v>0</v>
      </c>
      <c r="AF582" s="22">
        <v>0</v>
      </c>
      <c r="AG582" s="20">
        <v>-1</v>
      </c>
      <c r="AH582" s="20">
        <f>+VLOOKUP(K582,Seguimiento!$A:$J,6,FALSE)</f>
        <v>0</v>
      </c>
      <c r="AI582" s="23">
        <v>0</v>
      </c>
      <c r="AJ582" s="23">
        <v>0</v>
      </c>
      <c r="AK582" s="23">
        <v>0</v>
      </c>
      <c r="AL582" s="20" t="str">
        <f>+VLOOKUP(K582,Seguimiento!$A:$J,7,FALSE)</f>
        <v>Se adelantan gestión con camacol para la información del número de familias beneficiadas con el subsidio de vivienda nueva o usada, según radicado interno del ISVIMED S6104.</v>
      </c>
      <c r="AM582" s="20">
        <f t="shared" si="9"/>
        <v>0</v>
      </c>
      <c r="AN582" s="22">
        <v>1.2823092639533435E-3</v>
      </c>
      <c r="AO582" s="22">
        <v>0</v>
      </c>
      <c r="AP582" s="22">
        <v>0</v>
      </c>
      <c r="AQ582" s="41">
        <f>+VLOOKUP(K582,Seguimiento!$A:$J,9,FALSE)</f>
        <v>0</v>
      </c>
      <c r="AR582" s="40">
        <f>+VLOOKUP(K582,Seguimiento!$A:$J,10,FALSE)</f>
        <v>1</v>
      </c>
      <c r="AS582" s="20">
        <v>0</v>
      </c>
      <c r="AT582" s="40">
        <f>+VLOOKUP(K582,Seguimiento!$A:$J,4,FALSE)</f>
        <v>0</v>
      </c>
      <c r="AU582" s="22">
        <v>0</v>
      </c>
      <c r="AV582" s="22">
        <v>0</v>
      </c>
    </row>
    <row r="583" spans="1:48" x14ac:dyDescent="0.2">
      <c r="A583" s="20">
        <v>4</v>
      </c>
      <c r="B583" s="20" t="s">
        <v>1078</v>
      </c>
      <c r="C583" s="20">
        <v>4</v>
      </c>
      <c r="D583" s="20" t="s">
        <v>1305</v>
      </c>
      <c r="E583" s="20" t="s">
        <v>1306</v>
      </c>
      <c r="F583" s="20">
        <v>5</v>
      </c>
      <c r="G583" s="20" t="s">
        <v>1307</v>
      </c>
      <c r="H583" s="20" t="s">
        <v>1308</v>
      </c>
      <c r="I583" s="20">
        <v>10</v>
      </c>
      <c r="J583" s="20" t="s">
        <v>1961</v>
      </c>
      <c r="K583" s="20" t="s">
        <v>1348</v>
      </c>
      <c r="L583" s="20" t="s">
        <v>1349</v>
      </c>
      <c r="M583" s="20" t="s">
        <v>44</v>
      </c>
      <c r="N583" s="20">
        <v>-2</v>
      </c>
      <c r="O583" s="20">
        <v>1500</v>
      </c>
      <c r="P583" s="20" t="s">
        <v>1031</v>
      </c>
      <c r="Q583" s="19">
        <f>+VLOOKUP(K583,Responsables!$A:$C,3,TRUE)</f>
        <v>914</v>
      </c>
      <c r="R583" s="19" t="str">
        <f>+VLOOKUP(K583,Responsables!$A:$C,2,TRUE)</f>
        <v>ISVIMED</v>
      </c>
      <c r="S583" s="20" t="s">
        <v>46</v>
      </c>
      <c r="T583" s="20" t="s">
        <v>47</v>
      </c>
      <c r="U583" s="20">
        <f>+VLOOKUP(K583,Programación!$A:$F,3,FALSE)</f>
        <v>0</v>
      </c>
      <c r="V583" s="20">
        <f>+VLOOKUP(K583,Programación!$A:$F,4,FALSE)</f>
        <v>150</v>
      </c>
      <c r="W583" s="20">
        <f>+VLOOKUP(K583,Programación!$A:$F,5,FALSE)</f>
        <v>675</v>
      </c>
      <c r="X583" s="20">
        <f>+VLOOKUP(K583,Programación!$A:$F,6,FALSE)</f>
        <v>675</v>
      </c>
      <c r="Y583" s="20">
        <v>0</v>
      </c>
      <c r="Z583" s="20">
        <f>+VLOOKUP(K583,Seguimiento!$A:$C,3,FALSE)</f>
        <v>241</v>
      </c>
      <c r="AA583" s="23">
        <v>0</v>
      </c>
      <c r="AB583" s="22">
        <v>0</v>
      </c>
      <c r="AC583" s="20">
        <v>0</v>
      </c>
      <c r="AD583" s="20">
        <f>+VLOOKUP(K583,Seguimiento!$A:$J,5,FALSE)</f>
        <v>0.16066666700000001</v>
      </c>
      <c r="AE583" s="22">
        <v>0</v>
      </c>
      <c r="AF583" s="22">
        <v>0</v>
      </c>
      <c r="AG583" s="20">
        <v>-1</v>
      </c>
      <c r="AH583" s="20">
        <f>+VLOOKUP(K583,Seguimiento!$A:$J,6,FALSE)</f>
        <v>1.606666667</v>
      </c>
      <c r="AI583" s="23">
        <v>0</v>
      </c>
      <c r="AJ583" s="23">
        <v>0</v>
      </c>
      <c r="AK583" s="23">
        <v>0</v>
      </c>
      <c r="AL583" s="20" t="str">
        <f>+VLOOKUP(K583,Seguimiento!$A:$J,7,FALSE)</f>
        <v>Asignación de subsidio de mejoramiento de vivienda para jovenes en las comunas 1,2,3,4,5,6,7,8,9 y las comunas 12,13,15,16,60,80. Según resolución 10 de 2021.</v>
      </c>
      <c r="AM583" s="20">
        <f t="shared" si="9"/>
        <v>0.16066666700000001</v>
      </c>
      <c r="AN583" s="22">
        <v>1.4404766189002806E-3</v>
      </c>
      <c r="AO583" s="22">
        <v>0</v>
      </c>
      <c r="AP583" s="22">
        <v>0</v>
      </c>
      <c r="AQ583" s="41">
        <f>+VLOOKUP(K583,Seguimiento!$A:$J,9,FALSE)</f>
        <v>1.44048E-4</v>
      </c>
      <c r="AR583" s="40">
        <f>+VLOOKUP(K583,Seguimiento!$A:$J,10,FALSE)</f>
        <v>1</v>
      </c>
      <c r="AS583" s="20">
        <v>0</v>
      </c>
      <c r="AT583" s="40">
        <f>+VLOOKUP(K583,Seguimiento!$A:$J,4,FALSE)</f>
        <v>241</v>
      </c>
      <c r="AU583" s="22">
        <v>0</v>
      </c>
      <c r="AV583" s="22">
        <v>0</v>
      </c>
    </row>
    <row r="584" spans="1:48" x14ac:dyDescent="0.2">
      <c r="A584" s="20">
        <v>4</v>
      </c>
      <c r="B584" s="20" t="s">
        <v>1078</v>
      </c>
      <c r="C584" s="20">
        <v>4</v>
      </c>
      <c r="D584" s="20" t="s">
        <v>1305</v>
      </c>
      <c r="E584" s="20" t="s">
        <v>1306</v>
      </c>
      <c r="F584" s="20">
        <v>5</v>
      </c>
      <c r="G584" s="20" t="s">
        <v>1307</v>
      </c>
      <c r="H584" s="20" t="s">
        <v>1308</v>
      </c>
      <c r="I584" s="20">
        <v>6</v>
      </c>
      <c r="J584" s="20" t="s">
        <v>1961</v>
      </c>
      <c r="K584" s="20" t="s">
        <v>1309</v>
      </c>
      <c r="L584" s="20" t="s">
        <v>1310</v>
      </c>
      <c r="M584" s="20" t="s">
        <v>44</v>
      </c>
      <c r="N584" s="20">
        <v>-2</v>
      </c>
      <c r="O584" s="20">
        <v>300</v>
      </c>
      <c r="P584" s="20" t="s">
        <v>1031</v>
      </c>
      <c r="Q584" s="19">
        <f>+VLOOKUP(K584,Responsables!$A:$C,3,TRUE)</f>
        <v>914</v>
      </c>
      <c r="R584" s="19" t="str">
        <f>+VLOOKUP(K584,Responsables!$A:$C,2,TRUE)</f>
        <v>ISVIMED</v>
      </c>
      <c r="S584" s="20" t="s">
        <v>46</v>
      </c>
      <c r="T584" s="20" t="s">
        <v>47</v>
      </c>
      <c r="U584" s="20">
        <f>+VLOOKUP(K584,Programación!$A:$F,3,FALSE)</f>
        <v>0</v>
      </c>
      <c r="V584" s="20">
        <f>+VLOOKUP(K584,Programación!$A:$F,4,FALSE)</f>
        <v>0</v>
      </c>
      <c r="W584" s="20">
        <f>+VLOOKUP(K584,Programación!$A:$F,5,FALSE)</f>
        <v>150</v>
      </c>
      <c r="X584" s="20">
        <f>+VLOOKUP(K584,Programación!$A:$F,6,FALSE)</f>
        <v>150</v>
      </c>
      <c r="Y584" s="20">
        <v>0</v>
      </c>
      <c r="Z584" s="20">
        <v>-1</v>
      </c>
      <c r="AA584" s="23">
        <v>0</v>
      </c>
      <c r="AB584" s="22">
        <v>0</v>
      </c>
      <c r="AC584" s="20">
        <v>0</v>
      </c>
      <c r="AD584" s="20">
        <f>+VLOOKUP(K584,Seguimiento!$A:$J,5,FALSE)</f>
        <v>0</v>
      </c>
      <c r="AE584" s="22">
        <v>0</v>
      </c>
      <c r="AF584" s="22">
        <v>0</v>
      </c>
      <c r="AG584" s="20">
        <v>-1</v>
      </c>
      <c r="AH584" s="20">
        <v>-1</v>
      </c>
      <c r="AI584" s="23">
        <v>0</v>
      </c>
      <c r="AJ584" s="23">
        <v>0</v>
      </c>
      <c r="AK584" s="23">
        <v>0</v>
      </c>
      <c r="AL584" s="20" t="str">
        <f>+VLOOKUP(K584,Seguimiento!$A:$J,7,FALSE)</f>
        <v>No se tiene meta programada para el año 2021.</v>
      </c>
      <c r="AM584" s="20">
        <f t="shared" si="9"/>
        <v>0</v>
      </c>
      <c r="AN584" s="22">
        <v>1.1834810197757053E-3</v>
      </c>
      <c r="AO584" s="22">
        <v>0</v>
      </c>
      <c r="AP584" s="22">
        <v>0</v>
      </c>
      <c r="AQ584" s="41">
        <f>+VLOOKUP(K584,Seguimiento!$A:$J,9,FALSE)</f>
        <v>0</v>
      </c>
      <c r="AR584" s="40">
        <f>+VLOOKUP(K584,Seguimiento!$A:$J,10,FALSE)</f>
        <v>0</v>
      </c>
      <c r="AS584" s="20">
        <v>0</v>
      </c>
      <c r="AT584" s="40">
        <f>+VLOOKUP(K584,Seguimiento!$A:$J,4,FALSE)</f>
        <v>0</v>
      </c>
      <c r="AU584" s="22">
        <v>0</v>
      </c>
      <c r="AV584" s="22">
        <v>0</v>
      </c>
    </row>
    <row r="585" spans="1:48" x14ac:dyDescent="0.2">
      <c r="A585" s="20">
        <v>4</v>
      </c>
      <c r="B585" s="20" t="s">
        <v>1078</v>
      </c>
      <c r="C585" s="20">
        <v>4</v>
      </c>
      <c r="D585" s="20" t="s">
        <v>1305</v>
      </c>
      <c r="E585" s="20" t="s">
        <v>1306</v>
      </c>
      <c r="F585" s="20">
        <v>5</v>
      </c>
      <c r="G585" s="20" t="s">
        <v>1307</v>
      </c>
      <c r="H585" s="20" t="s">
        <v>1308</v>
      </c>
      <c r="I585" s="20">
        <v>2</v>
      </c>
      <c r="J585" s="20" t="s">
        <v>1961</v>
      </c>
      <c r="K585" s="20" t="s">
        <v>1317</v>
      </c>
      <c r="L585" s="20" t="s">
        <v>1318</v>
      </c>
      <c r="M585" s="20" t="s">
        <v>44</v>
      </c>
      <c r="N585" s="20">
        <v>-1</v>
      </c>
      <c r="O585" s="20">
        <v>3</v>
      </c>
      <c r="P585" s="20" t="s">
        <v>1031</v>
      </c>
      <c r="Q585" s="19">
        <f>+VLOOKUP(K585,Responsables!$A:$C,3,TRUE)</f>
        <v>914</v>
      </c>
      <c r="R585" s="19" t="str">
        <f>+VLOOKUP(K585,Responsables!$A:$C,2,TRUE)</f>
        <v>ISVIMED</v>
      </c>
      <c r="S585" s="20" t="s">
        <v>46</v>
      </c>
      <c r="T585" s="20" t="s">
        <v>47</v>
      </c>
      <c r="U585" s="20">
        <f>+VLOOKUP(K585,Programación!$A:$F,3,FALSE)</f>
        <v>0</v>
      </c>
      <c r="V585" s="20">
        <f>+VLOOKUP(K585,Programación!$A:$F,4,FALSE)</f>
        <v>1</v>
      </c>
      <c r="W585" s="20">
        <f>+VLOOKUP(K585,Programación!$A:$F,5,FALSE)</f>
        <v>1</v>
      </c>
      <c r="X585" s="20">
        <f>+VLOOKUP(K585,Programación!$A:$F,6,FALSE)</f>
        <v>1</v>
      </c>
      <c r="Y585" s="20">
        <v>0</v>
      </c>
      <c r="Z585" s="20">
        <f>+VLOOKUP(K585,Seguimiento!$A:$C,3,FALSE)</f>
        <v>0</v>
      </c>
      <c r="AA585" s="23">
        <v>0</v>
      </c>
      <c r="AB585" s="22">
        <v>0</v>
      </c>
      <c r="AC585" s="20">
        <v>0</v>
      </c>
      <c r="AD585" s="20">
        <f>+VLOOKUP(K585,Seguimiento!$A:$J,5,FALSE)</f>
        <v>0</v>
      </c>
      <c r="AE585" s="22">
        <v>0</v>
      </c>
      <c r="AF585" s="22">
        <v>0</v>
      </c>
      <c r="AG585" s="20">
        <v>-1</v>
      </c>
      <c r="AH585" s="20">
        <f>+VLOOKUP(K585,Seguimiento!$A:$J,6,FALSE)</f>
        <v>0</v>
      </c>
      <c r="AI585" s="23">
        <v>0</v>
      </c>
      <c r="AJ585" s="23">
        <v>0</v>
      </c>
      <c r="AK585" s="23">
        <v>0</v>
      </c>
      <c r="AL585" s="20" t="str">
        <f>+VLOOKUP(K585,Seguimiento!$A:$J,7,FALSE)</f>
        <v>Se cuenta con un avance de diagnóstico e ideas de intervención del espacio público y una propuesta técnica económica de cuatro sectores de intervención en los barrios Carpinelo 1, Carpinelo 2, la Esperanza y la Avanzada.</v>
      </c>
      <c r="AM585" s="20">
        <f t="shared" si="9"/>
        <v>0</v>
      </c>
      <c r="AN585" s="22">
        <v>1.1194640654811361E-3</v>
      </c>
      <c r="AO585" s="22">
        <v>0</v>
      </c>
      <c r="AP585" s="22">
        <v>0</v>
      </c>
      <c r="AQ585" s="41">
        <f>+VLOOKUP(K585,Seguimiento!$A:$J,9,FALSE)</f>
        <v>0</v>
      </c>
      <c r="AR585" s="40">
        <f>+VLOOKUP(K585,Seguimiento!$A:$J,10,FALSE)</f>
        <v>1</v>
      </c>
      <c r="AS585" s="20">
        <v>0</v>
      </c>
      <c r="AT585" s="40">
        <f>+VLOOKUP(K585,Seguimiento!$A:$J,4,FALSE)</f>
        <v>0</v>
      </c>
      <c r="AU585" s="22">
        <v>0</v>
      </c>
      <c r="AV585" s="22">
        <v>0</v>
      </c>
    </row>
    <row r="586" spans="1:48" x14ac:dyDescent="0.2">
      <c r="A586" s="20">
        <v>4</v>
      </c>
      <c r="B586" s="20" t="s">
        <v>1078</v>
      </c>
      <c r="C586" s="20">
        <v>4</v>
      </c>
      <c r="D586" s="20" t="s">
        <v>1305</v>
      </c>
      <c r="E586" s="20" t="s">
        <v>1306</v>
      </c>
      <c r="F586" s="20">
        <v>5</v>
      </c>
      <c r="G586" s="20" t="s">
        <v>1307</v>
      </c>
      <c r="H586" s="20" t="s">
        <v>1308</v>
      </c>
      <c r="I586" s="20">
        <v>3</v>
      </c>
      <c r="J586" s="20" t="s">
        <v>1961</v>
      </c>
      <c r="K586" s="20" t="s">
        <v>1315</v>
      </c>
      <c r="L586" s="20" t="s">
        <v>1316</v>
      </c>
      <c r="M586" s="20" t="s">
        <v>44</v>
      </c>
      <c r="N586" s="20">
        <v>10610</v>
      </c>
      <c r="O586" s="20">
        <v>7527</v>
      </c>
      <c r="P586" s="20" t="s">
        <v>1031</v>
      </c>
      <c r="Q586" s="19">
        <f>+VLOOKUP(K586,Responsables!$A:$C,3,TRUE)</f>
        <v>914</v>
      </c>
      <c r="R586" s="19" t="str">
        <f>+VLOOKUP(K586,Responsables!$A:$C,2,TRUE)</f>
        <v>ISVIMED</v>
      </c>
      <c r="S586" s="20" t="s">
        <v>46</v>
      </c>
      <c r="T586" s="20" t="s">
        <v>47</v>
      </c>
      <c r="U586" s="20">
        <f>+VLOOKUP(K586,Programación!$A:$F,3,FALSE)</f>
        <v>1327</v>
      </c>
      <c r="V586" s="20">
        <f>+VLOOKUP(K586,Programación!$A:$F,4,FALSE)</f>
        <v>800</v>
      </c>
      <c r="W586" s="20">
        <f>+VLOOKUP(K586,Programación!$A:$F,5,FALSE)</f>
        <v>2700</v>
      </c>
      <c r="X586" s="20">
        <f>+VLOOKUP(K586,Programación!$A:$F,6,FALSE)</f>
        <v>2303</v>
      </c>
      <c r="Y586" s="20">
        <v>1724</v>
      </c>
      <c r="Z586" s="20">
        <f>+VLOOKUP(K586,Seguimiento!$A:$C,3,FALSE)</f>
        <v>576</v>
      </c>
      <c r="AA586" s="23">
        <v>0</v>
      </c>
      <c r="AB586" s="22">
        <v>0</v>
      </c>
      <c r="AC586" s="20">
        <v>0.22904211505247801</v>
      </c>
      <c r="AD586" s="20">
        <f>+VLOOKUP(K586,Seguimiento!$A:$J,5,FALSE)</f>
        <v>0.30556662699999998</v>
      </c>
      <c r="AE586" s="22">
        <v>0</v>
      </c>
      <c r="AF586" s="22">
        <v>0</v>
      </c>
      <c r="AG586" s="20">
        <v>1.2991710625471</v>
      </c>
      <c r="AH586" s="20">
        <f>+VLOOKUP(K586,Seguimiento!$A:$J,6,FALSE)</f>
        <v>0.72</v>
      </c>
      <c r="AI586" s="23">
        <v>0</v>
      </c>
      <c r="AJ586" s="23">
        <v>0</v>
      </c>
      <c r="AK586" s="23">
        <v>0</v>
      </c>
      <c r="AL586" s="20" t="str">
        <f>+VLOOKUP(K586,Seguimiento!$A:$J,7,FALSE)</f>
        <v>576 asignaciones de subsidio para mejoramiento de vivienda. La resolución 5 de 2021 con 203, la resolución 6 de 2021 tiene 159, la resolución 7 de 2021 con 64, la resolución 8 de 2021 con 16 y la resolución 9 de 2021 con 134 asignaciones de subsidio.</v>
      </c>
      <c r="AM586" s="20">
        <f t="shared" si="9"/>
        <v>0.30556662699999998</v>
      </c>
      <c r="AN586" s="22">
        <v>2.7317171426606687E-3</v>
      </c>
      <c r="AO586" s="22">
        <v>0</v>
      </c>
      <c r="AP586" s="22">
        <v>0</v>
      </c>
      <c r="AQ586" s="41">
        <f>+VLOOKUP(K586,Seguimiento!$A:$J,9,FALSE)</f>
        <v>8.3472199999999998E-4</v>
      </c>
      <c r="AR586" s="40">
        <f>+VLOOKUP(K586,Seguimiento!$A:$J,10,FALSE)</f>
        <v>2</v>
      </c>
      <c r="AS586" s="20">
        <v>1724</v>
      </c>
      <c r="AT586" s="40">
        <f>+VLOOKUP(K586,Seguimiento!$A:$J,4,FALSE)</f>
        <v>2300</v>
      </c>
      <c r="AU586" s="22">
        <v>0</v>
      </c>
      <c r="AV586" s="22">
        <v>0</v>
      </c>
    </row>
    <row r="587" spans="1:48" x14ac:dyDescent="0.2">
      <c r="A587" s="20">
        <v>4</v>
      </c>
      <c r="B587" s="20" t="s">
        <v>1078</v>
      </c>
      <c r="C587" s="20">
        <v>4</v>
      </c>
      <c r="D587" s="20" t="s">
        <v>1305</v>
      </c>
      <c r="E587" s="20" t="s">
        <v>1306</v>
      </c>
      <c r="F587" s="20">
        <v>3</v>
      </c>
      <c r="G587" s="20" t="s">
        <v>1369</v>
      </c>
      <c r="H587" s="20" t="s">
        <v>1370</v>
      </c>
      <c r="I587" s="20">
        <v>2</v>
      </c>
      <c r="J587" s="20" t="s">
        <v>1961</v>
      </c>
      <c r="K587" s="20" t="s">
        <v>1398</v>
      </c>
      <c r="L587" s="20" t="s">
        <v>1399</v>
      </c>
      <c r="M587" s="20" t="s">
        <v>1090</v>
      </c>
      <c r="N587" s="20">
        <v>2.57</v>
      </c>
      <c r="O587" s="20">
        <v>7.34</v>
      </c>
      <c r="P587" s="20" t="s">
        <v>222</v>
      </c>
      <c r="Q587" s="19">
        <f>+VLOOKUP(K587,Responsables!$A:$C,3,TRUE)</f>
        <v>741</v>
      </c>
      <c r="R587" s="19" t="str">
        <f>+VLOOKUP(K587,Responsables!$A:$C,2,TRUE)</f>
        <v>Secretaría de Infraestructura Física</v>
      </c>
      <c r="S587" s="20" t="s">
        <v>51</v>
      </c>
      <c r="T587" s="20" t="s">
        <v>47</v>
      </c>
      <c r="U587" s="20">
        <f>+VLOOKUP(K587,Programación!$A:$F,3,FALSE)</f>
        <v>2.77</v>
      </c>
      <c r="V587" s="20">
        <f>+VLOOKUP(K587,Programación!$A:$F,4,FALSE)</f>
        <v>3.11</v>
      </c>
      <c r="W587" s="20">
        <f>+VLOOKUP(K587,Programación!$A:$F,5,FALSE)</f>
        <v>4.26</v>
      </c>
      <c r="X587" s="20">
        <f>+VLOOKUP(K587,Programación!$A:$F,6,FALSE)</f>
        <v>7.34</v>
      </c>
      <c r="Y587" s="20">
        <v>3.07</v>
      </c>
      <c r="Z587" s="20">
        <f>+VLOOKUP(K587,Seguimiento!$A:$C,3,FALSE)</f>
        <v>3.07</v>
      </c>
      <c r="AA587" s="23">
        <v>0</v>
      </c>
      <c r="AB587" s="22">
        <v>0</v>
      </c>
      <c r="AC587" s="20">
        <v>0.53542234332425098</v>
      </c>
      <c r="AD587" s="20">
        <f>+VLOOKUP(K587,Seguimiento!$A:$J,5,FALSE)</f>
        <v>0.41825613099999998</v>
      </c>
      <c r="AE587" s="22">
        <v>0</v>
      </c>
      <c r="AF587" s="22">
        <v>0</v>
      </c>
      <c r="AG587" s="20">
        <v>1.4187725631768999</v>
      </c>
      <c r="AH587" s="20">
        <f>+VLOOKUP(K587,Seguimiento!$A:$J,6,FALSE)</f>
        <v>0.98713826400000004</v>
      </c>
      <c r="AI587" s="23">
        <v>0</v>
      </c>
      <c r="AJ587" s="23">
        <v>0</v>
      </c>
      <c r="AK587" s="23">
        <v>0</v>
      </c>
      <c r="AL587" s="20" t="str">
        <f>+VLOOKUP(K587,Seguimiento!$A:$J,7,FALSE)</f>
        <v>Corte Diciembre 31 de 2020, se tiene el siguiente avance:  - PUI Centroriental - Zonas verdes Circuito Vial Las Mirlas: 0,33 Km - PUI Iguaná - Fuente Clara Fase I: 0,17 Km  Corte Marzo 31 de 2021: No se presenta avance físico  Corte Junio 30  de 2021: No se presenta avance físico</v>
      </c>
      <c r="AM587" s="20">
        <f t="shared" si="9"/>
        <v>0.41825613099999998</v>
      </c>
      <c r="AN587" s="22">
        <v>1.8227945399003976E-3</v>
      </c>
      <c r="AO587" s="22">
        <v>0</v>
      </c>
      <c r="AP587" s="22">
        <v>0</v>
      </c>
      <c r="AQ587" s="41">
        <f>+VLOOKUP(K587,Seguimiento!$A:$J,9,FALSE)</f>
        <v>7.7232799999999997E-4</v>
      </c>
      <c r="AR587" s="40">
        <f>+VLOOKUP(K587,Seguimiento!$A:$J,10,FALSE)</f>
        <v>3</v>
      </c>
      <c r="AS587" s="20">
        <v>3.07</v>
      </c>
      <c r="AT587" s="40">
        <f>+VLOOKUP(K587,Seguimiento!$A:$J,4,FALSE)</f>
        <v>3.07</v>
      </c>
      <c r="AU587" s="22">
        <v>0</v>
      </c>
      <c r="AV587" s="22">
        <v>0</v>
      </c>
    </row>
    <row r="588" spans="1:48" x14ac:dyDescent="0.2">
      <c r="A588" s="20">
        <v>4</v>
      </c>
      <c r="B588" s="20" t="s">
        <v>1078</v>
      </c>
      <c r="C588" s="20">
        <v>4</v>
      </c>
      <c r="D588" s="20" t="s">
        <v>1305</v>
      </c>
      <c r="E588" s="20" t="s">
        <v>1306</v>
      </c>
      <c r="F588" s="20"/>
      <c r="G588" s="20"/>
      <c r="H588" s="20"/>
      <c r="I588" s="20">
        <v>7</v>
      </c>
      <c r="J588" s="20" t="s">
        <v>1960</v>
      </c>
      <c r="K588" s="20" t="s">
        <v>1388</v>
      </c>
      <c r="L588" s="20" t="s">
        <v>1389</v>
      </c>
      <c r="M588" s="20" t="s">
        <v>44</v>
      </c>
      <c r="N588" s="20">
        <v>-1</v>
      </c>
      <c r="O588" s="20">
        <v>5720</v>
      </c>
      <c r="P588" s="20" t="s">
        <v>1031</v>
      </c>
      <c r="Q588" s="19">
        <f>+VLOOKUP(K588,Responsables!$A:$C,3,TRUE)</f>
        <v>914</v>
      </c>
      <c r="R588" s="19" t="str">
        <f>+VLOOKUP(K588,Responsables!$A:$C,2,TRUE)</f>
        <v>ISVIMED</v>
      </c>
      <c r="S588" s="20" t="s">
        <v>46</v>
      </c>
      <c r="T588" s="20" t="s">
        <v>47</v>
      </c>
      <c r="U588" s="20">
        <f>+VLOOKUP(K588,Programación!$A:$F,3,FALSE)</f>
        <v>940</v>
      </c>
      <c r="V588" s="20">
        <f>+VLOOKUP(K588,Programación!$A:$F,4,FALSE)</f>
        <v>1430</v>
      </c>
      <c r="W588" s="20">
        <f>+VLOOKUP(K588,Programación!$A:$F,5,FALSE)</f>
        <v>2300</v>
      </c>
      <c r="X588" s="20">
        <f>+VLOOKUP(K588,Programación!$A:$F,6,FALSE)</f>
        <v>1523</v>
      </c>
      <c r="Y588" s="20">
        <v>467</v>
      </c>
      <c r="Z588" s="20">
        <f>+VLOOKUP(K588,Seguimiento!$A:$C,3,FALSE)</f>
        <v>30</v>
      </c>
      <c r="AA588" s="23">
        <v>0</v>
      </c>
      <c r="AB588" s="22">
        <v>0</v>
      </c>
      <c r="AC588" s="20">
        <v>8.1643356643356604E-2</v>
      </c>
      <c r="AD588" s="20">
        <f>+VLOOKUP(K588,Seguimiento!$A:$J,5,FALSE)</f>
        <v>8.6888112000000003E-2</v>
      </c>
      <c r="AE588" s="24">
        <v>0</v>
      </c>
      <c r="AF588" s="22">
        <v>0</v>
      </c>
      <c r="AG588" s="20">
        <v>0.49680851063829801</v>
      </c>
      <c r="AH588" s="20">
        <f>+VLOOKUP(K588,Seguimiento!$A:$J,6,FALSE)</f>
        <v>2.0979021E-2</v>
      </c>
      <c r="AI588" s="23">
        <v>0</v>
      </c>
      <c r="AJ588" s="23">
        <v>0</v>
      </c>
      <c r="AK588" s="23">
        <v>0</v>
      </c>
      <c r="AL588" s="20" t="str">
        <f>+VLOOKUP(K588,Seguimiento!$A:$J,7,FALSE)</f>
        <v>En el primer semestre, se realizó 30 entregas efectivas de vivienda, donde 22 corresponden a vivienda nueva y 8 en modalidad de vivienda usada. Estas viviendas son las que presentaban viabilidad jurídica y viabilidad técnica para ser entregadas.</v>
      </c>
      <c r="AM588" s="20">
        <f t="shared" si="9"/>
        <v>8.6888112000000003E-2</v>
      </c>
      <c r="AN588" s="22">
        <v>0</v>
      </c>
      <c r="AO588" s="22">
        <v>0</v>
      </c>
      <c r="AP588" s="22">
        <v>0</v>
      </c>
      <c r="AQ588" s="41">
        <f>+VLOOKUP(K588,Seguimiento!$A:$J,9,FALSE)</f>
        <v>0</v>
      </c>
      <c r="AR588" s="40">
        <f>+VLOOKUP(K588,Seguimiento!$A:$J,10,FALSE)</f>
        <v>1</v>
      </c>
      <c r="AS588" s="20">
        <v>467</v>
      </c>
      <c r="AT588" s="40">
        <f>+VLOOKUP(K588,Seguimiento!$A:$J,4,FALSE)</f>
        <v>497</v>
      </c>
      <c r="AU588" s="22">
        <v>0</v>
      </c>
      <c r="AV588" s="22">
        <v>0</v>
      </c>
    </row>
    <row r="589" spans="1:48" x14ac:dyDescent="0.2">
      <c r="A589" s="20">
        <v>4</v>
      </c>
      <c r="B589" s="20" t="s">
        <v>1078</v>
      </c>
      <c r="C589" s="20">
        <v>4</v>
      </c>
      <c r="D589" s="20" t="s">
        <v>1305</v>
      </c>
      <c r="E589" s="20" t="s">
        <v>1306</v>
      </c>
      <c r="F589" s="20">
        <v>2</v>
      </c>
      <c r="G589" s="20" t="s">
        <v>1362</v>
      </c>
      <c r="H589" s="20" t="s">
        <v>1363</v>
      </c>
      <c r="I589" s="20">
        <v>5</v>
      </c>
      <c r="J589" s="20" t="s">
        <v>1961</v>
      </c>
      <c r="K589" s="20" t="s">
        <v>1420</v>
      </c>
      <c r="L589" s="20" t="s">
        <v>1421</v>
      </c>
      <c r="M589" s="20" t="s">
        <v>1169</v>
      </c>
      <c r="N589" s="20">
        <v>5574810</v>
      </c>
      <c r="O589" s="20">
        <v>3902367</v>
      </c>
      <c r="P589" s="20" t="s">
        <v>222</v>
      </c>
      <c r="Q589" s="19">
        <f>+VLOOKUP(K589,Responsables!$A:$C,3,TRUE)</f>
        <v>741</v>
      </c>
      <c r="R589" s="19" t="str">
        <f>+VLOOKUP(K589,Responsables!$A:$C,2,TRUE)</f>
        <v>Secretaría de Infraestructura Física</v>
      </c>
      <c r="S589" s="20" t="s">
        <v>51</v>
      </c>
      <c r="T589" s="20" t="s">
        <v>47</v>
      </c>
      <c r="U589" s="20">
        <f>+VLOOKUP(K589,Programación!$A:$F,3,FALSE)</f>
        <v>3902367</v>
      </c>
      <c r="V589" s="20">
        <f>+VLOOKUP(K589,Programación!$A:$F,4,FALSE)</f>
        <v>3902367</v>
      </c>
      <c r="W589" s="20">
        <f>+VLOOKUP(K589,Programación!$A:$F,5,FALSE)</f>
        <v>3902367</v>
      </c>
      <c r="X589" s="20">
        <f>+VLOOKUP(K589,Programación!$A:$F,6,FALSE)</f>
        <v>3902367</v>
      </c>
      <c r="Y589" s="20">
        <v>154065.34</v>
      </c>
      <c r="Z589" s="20">
        <f>+VLOOKUP(K589,Seguimiento!$A:$C,3,FALSE)</f>
        <v>3902367</v>
      </c>
      <c r="AA589" s="23">
        <v>0</v>
      </c>
      <c r="AB589" s="22">
        <v>0</v>
      </c>
      <c r="AC589" s="20">
        <v>3.9479972027233703E-2</v>
      </c>
      <c r="AD589" s="20">
        <f>+VLOOKUP(K589,Seguimiento!$A:$J,5,FALSE)</f>
        <v>0.13486999299999999</v>
      </c>
      <c r="AE589" s="22">
        <v>0</v>
      </c>
      <c r="AF589" s="22">
        <v>0</v>
      </c>
      <c r="AG589" s="20">
        <v>0.15801573333333299</v>
      </c>
      <c r="AH589" s="20">
        <f>+VLOOKUP(K589,Seguimiento!$A:$J,6,FALSE)</f>
        <v>0.5</v>
      </c>
      <c r="AI589" s="23">
        <v>0</v>
      </c>
      <c r="AJ589" s="23">
        <v>0</v>
      </c>
      <c r="AK589" s="23">
        <v>0</v>
      </c>
      <c r="AL589" s="20" t="str">
        <f>+VLOOKUP(K589,Seguimiento!$A:$J,7,FALSE)</f>
        <v>Para garantizar en óptimas condiciones las áreas de espacio público, se adelantan labores de mantenimiento rutinario así:  Corte Diciembre 31 de 2020:, el avance corresponde a: - Mantenimiento del Espacio Público Parques del Rio: 71.800 m² - Mantenimiento de 136 parques por administración directa: 62.736 m² - Parque Los Deseos: 9.864 m² - Espacio Público Avenida Jardín: 7.046,34 m² - Parque La Asomadera: 1.447 m² - Ampliación Segunda calzada Avenida 34 entre Calle 15 y Escopetería: 571 m² - Ampliación Segunda calzada Avenida 34 entre Balsos y Aguacatala: 601 m²  Corte a marzo 31 de 2021: - Mantenimiento de 35 espacios públicos por administración directa: 30.199 m² - Mantenimiento Parques del Rio: 18.550 m²  Corte a junio 30  de 2021: - Mantenimiento de 38 espacios públicos por administración directa: 21.040  m² - Mantenimiento Parques del Rio: 13.700 m²</v>
      </c>
      <c r="AM589" s="20">
        <f t="shared" si="9"/>
        <v>0.13486999299999999</v>
      </c>
      <c r="AN589" s="22">
        <v>2.1905032713201919E-3</v>
      </c>
      <c r="AO589" s="22">
        <v>0</v>
      </c>
      <c r="AP589" s="22">
        <v>0</v>
      </c>
      <c r="AQ589" s="41">
        <f>+VLOOKUP(K589,Seguimiento!$A:$J,9,FALSE)</f>
        <v>1.0952519999999999E-3</v>
      </c>
      <c r="AR589" s="40">
        <f>+VLOOKUP(K589,Seguimiento!$A:$J,10,FALSE)</f>
        <v>1</v>
      </c>
      <c r="AS589" s="20">
        <v>154065.34</v>
      </c>
      <c r="AT589" s="40">
        <f>+VLOOKUP(K589,Seguimiento!$A:$J,4,FALSE)</f>
        <v>3902367</v>
      </c>
      <c r="AU589" s="22">
        <v>0</v>
      </c>
      <c r="AV589" s="22">
        <v>0</v>
      </c>
    </row>
    <row r="590" spans="1:48" x14ac:dyDescent="0.2">
      <c r="A590" s="20">
        <v>4</v>
      </c>
      <c r="B590" s="20" t="s">
        <v>1078</v>
      </c>
      <c r="C590" s="20">
        <v>4</v>
      </c>
      <c r="D590" s="20" t="s">
        <v>1305</v>
      </c>
      <c r="E590" s="20" t="s">
        <v>1306</v>
      </c>
      <c r="F590" s="20">
        <v>2</v>
      </c>
      <c r="G590" s="20" t="s">
        <v>1362</v>
      </c>
      <c r="H590" s="20" t="s">
        <v>1363</v>
      </c>
      <c r="I590" s="20">
        <v>4</v>
      </c>
      <c r="J590" s="20" t="s">
        <v>1961</v>
      </c>
      <c r="K590" s="20" t="s">
        <v>1422</v>
      </c>
      <c r="L590" s="20" t="s">
        <v>1423</v>
      </c>
      <c r="M590" s="20" t="s">
        <v>44</v>
      </c>
      <c r="N590" s="20">
        <v>417</v>
      </c>
      <c r="O590" s="20">
        <v>150</v>
      </c>
      <c r="P590" s="20" t="s">
        <v>693</v>
      </c>
      <c r="Q590" s="19">
        <f>+VLOOKUP(K590,Responsables!$A:$C,3,TRUE)</f>
        <v>905</v>
      </c>
      <c r="R590" s="19" t="str">
        <f>+VLOOKUP(K590,Responsables!$A:$C,2,TRUE)</f>
        <v>INDER</v>
      </c>
      <c r="S590" s="20" t="s">
        <v>46</v>
      </c>
      <c r="T590" s="20" t="s">
        <v>47</v>
      </c>
      <c r="U590" s="20">
        <f>+VLOOKUP(K590,Programación!$A:$F,3,FALSE)</f>
        <v>25</v>
      </c>
      <c r="V590" s="20">
        <f>+VLOOKUP(K590,Programación!$A:$F,4,FALSE)</f>
        <v>38</v>
      </c>
      <c r="W590" s="20">
        <f>+VLOOKUP(K590,Programación!$A:$F,5,FALSE)</f>
        <v>42</v>
      </c>
      <c r="X590" s="20">
        <f>+VLOOKUP(K590,Programación!$A:$F,6,FALSE)</f>
        <v>45</v>
      </c>
      <c r="Y590" s="20">
        <v>0</v>
      </c>
      <c r="Z590" s="20">
        <f>+VLOOKUP(K590,Seguimiento!$A:$C,3,FALSE)</f>
        <v>27</v>
      </c>
      <c r="AA590" s="23">
        <v>0</v>
      </c>
      <c r="AB590" s="22">
        <v>0</v>
      </c>
      <c r="AC590" s="20">
        <v>0</v>
      </c>
      <c r="AD590" s="20">
        <f>+VLOOKUP(K590,Seguimiento!$A:$J,5,FALSE)</f>
        <v>0.18</v>
      </c>
      <c r="AE590" s="22">
        <v>0</v>
      </c>
      <c r="AF590" s="22">
        <v>0</v>
      </c>
      <c r="AG590" s="20">
        <v>0</v>
      </c>
      <c r="AH590" s="20">
        <f>+VLOOKUP(K590,Seguimiento!$A:$J,6,FALSE)</f>
        <v>0.71052631600000005</v>
      </c>
      <c r="AI590" s="23">
        <v>0</v>
      </c>
      <c r="AJ590" s="23">
        <v>0</v>
      </c>
      <c r="AK590" s="23">
        <v>0</v>
      </c>
      <c r="AL590" s="20">
        <f>+VLOOKUP(K590,Seguimiento!$A:$J,7,FALSE)</f>
        <v>0</v>
      </c>
      <c r="AM590" s="20">
        <f t="shared" si="9"/>
        <v>0.18</v>
      </c>
      <c r="AN590" s="22">
        <v>3.5587266398666908E-3</v>
      </c>
      <c r="AO590" s="22">
        <v>0</v>
      </c>
      <c r="AP590" s="22">
        <v>0</v>
      </c>
      <c r="AQ590" s="41">
        <f>+VLOOKUP(K590,Seguimiento!$A:$J,9,FALSE)</f>
        <v>9.4899400000000001E-5</v>
      </c>
      <c r="AR590" s="40">
        <f>+VLOOKUP(K590,Seguimiento!$A:$J,10,FALSE)</f>
        <v>1</v>
      </c>
      <c r="AS590" s="20">
        <v>0</v>
      </c>
      <c r="AT590" s="40">
        <f>+VLOOKUP(K590,Seguimiento!$A:$J,4,FALSE)</f>
        <v>27</v>
      </c>
      <c r="AU590" s="22">
        <v>0</v>
      </c>
      <c r="AV590" s="22">
        <v>0</v>
      </c>
    </row>
    <row r="591" spans="1:48" x14ac:dyDescent="0.2">
      <c r="A591" s="20">
        <v>4</v>
      </c>
      <c r="B591" s="20" t="s">
        <v>1078</v>
      </c>
      <c r="C591" s="20">
        <v>4</v>
      </c>
      <c r="D591" s="20" t="s">
        <v>1305</v>
      </c>
      <c r="E591" s="20" t="s">
        <v>1306</v>
      </c>
      <c r="F591" s="20">
        <v>2</v>
      </c>
      <c r="G591" s="20" t="s">
        <v>1362</v>
      </c>
      <c r="H591" s="20" t="s">
        <v>1363</v>
      </c>
      <c r="I591" s="20">
        <v>14</v>
      </c>
      <c r="J591" s="20" t="s">
        <v>1961</v>
      </c>
      <c r="K591" s="20" t="s">
        <v>1367</v>
      </c>
      <c r="L591" s="20" t="s">
        <v>1368</v>
      </c>
      <c r="M591" s="20" t="s">
        <v>50</v>
      </c>
      <c r="N591" s="20">
        <v>-2</v>
      </c>
      <c r="O591" s="20">
        <v>100</v>
      </c>
      <c r="P591" s="20" t="s">
        <v>222</v>
      </c>
      <c r="Q591" s="19">
        <f>+VLOOKUP(K591,Responsables!$A:$C,3,TRUE)</f>
        <v>741</v>
      </c>
      <c r="R591" s="19" t="str">
        <f>+VLOOKUP(K591,Responsables!$A:$C,2,TRUE)</f>
        <v>Secretaría de Infraestructura Física</v>
      </c>
      <c r="S591" s="20" t="s">
        <v>51</v>
      </c>
      <c r="T591" s="20" t="s">
        <v>47</v>
      </c>
      <c r="U591" s="20">
        <f>+VLOOKUP(K591,Programación!$A:$F,3,FALSE)</f>
        <v>5</v>
      </c>
      <c r="V591" s="20">
        <f>+VLOOKUP(K591,Programación!$A:$F,4,FALSE)</f>
        <v>20</v>
      </c>
      <c r="W591" s="20">
        <f>+VLOOKUP(K591,Programación!$A:$F,5,FALSE)</f>
        <v>50</v>
      </c>
      <c r="X591" s="20">
        <f>+VLOOKUP(K591,Programación!$A:$F,6,FALSE)</f>
        <v>100</v>
      </c>
      <c r="Y591" s="20">
        <v>0</v>
      </c>
      <c r="Z591" s="20">
        <f>+VLOOKUP(K591,Seguimiento!$A:$C,3,FALSE)</f>
        <v>0</v>
      </c>
      <c r="AA591" s="23">
        <v>0</v>
      </c>
      <c r="AB591" s="22">
        <v>0</v>
      </c>
      <c r="AC591" s="20">
        <v>0</v>
      </c>
      <c r="AD591" s="20">
        <f>+VLOOKUP(K591,Seguimiento!$A:$J,5,FALSE)</f>
        <v>0</v>
      </c>
      <c r="AE591" s="22">
        <v>0</v>
      </c>
      <c r="AF591" s="22">
        <v>0</v>
      </c>
      <c r="AG591" s="20">
        <v>0</v>
      </c>
      <c r="AH591" s="20">
        <f>+VLOOKUP(K591,Seguimiento!$A:$J,6,FALSE)</f>
        <v>0</v>
      </c>
      <c r="AI591" s="23">
        <v>0</v>
      </c>
      <c r="AJ591" s="23">
        <v>0</v>
      </c>
      <c r="AK591" s="23">
        <v>0</v>
      </c>
      <c r="AL591" s="20" t="str">
        <f>+VLOOKUP(K591,Seguimiento!$A:$J,7,FALSE)</f>
        <v>Corte Junio 30  de 2021: No se presenta avance físico</v>
      </c>
      <c r="AM591" s="20">
        <f t="shared" si="9"/>
        <v>0</v>
      </c>
      <c r="AN591" s="22">
        <v>7.1080828287896653E-3</v>
      </c>
      <c r="AO591" s="22">
        <v>0</v>
      </c>
      <c r="AP591" s="22">
        <v>0</v>
      </c>
      <c r="AQ591" s="41">
        <f>+VLOOKUP(K591,Seguimiento!$A:$J,9,FALSE)</f>
        <v>0</v>
      </c>
      <c r="AR591" s="40">
        <f>+VLOOKUP(K591,Seguimiento!$A:$J,10,FALSE)</f>
        <v>1</v>
      </c>
      <c r="AS591" s="20">
        <v>0</v>
      </c>
      <c r="AT591" s="40">
        <f>+VLOOKUP(K591,Seguimiento!$A:$J,4,FALSE)</f>
        <v>0</v>
      </c>
      <c r="AU591" s="22">
        <v>0</v>
      </c>
      <c r="AV591" s="22">
        <v>0</v>
      </c>
    </row>
    <row r="592" spans="1:48" x14ac:dyDescent="0.2">
      <c r="A592" s="20">
        <v>4</v>
      </c>
      <c r="B592" s="20" t="s">
        <v>1078</v>
      </c>
      <c r="C592" s="20">
        <v>4</v>
      </c>
      <c r="D592" s="20" t="s">
        <v>1305</v>
      </c>
      <c r="E592" s="20" t="s">
        <v>1306</v>
      </c>
      <c r="F592" s="20"/>
      <c r="G592" s="20"/>
      <c r="H592" s="20"/>
      <c r="I592" s="20">
        <v>9</v>
      </c>
      <c r="J592" s="20" t="s">
        <v>1960</v>
      </c>
      <c r="K592" s="20" t="s">
        <v>1392</v>
      </c>
      <c r="L592" s="20" t="s">
        <v>1393</v>
      </c>
      <c r="M592" s="20" t="s">
        <v>50</v>
      </c>
      <c r="N592" s="20">
        <v>0</v>
      </c>
      <c r="O592" s="20">
        <v>100</v>
      </c>
      <c r="P592" s="20" t="s">
        <v>1190</v>
      </c>
      <c r="Q592" s="19">
        <f>+VLOOKUP(K592,Responsables!$A:$C,3,TRUE)</f>
        <v>742</v>
      </c>
      <c r="R592" s="19" t="str">
        <f>+VLOOKUP(K592,Responsables!$A:$C,2,TRUE)</f>
        <v>Secretaría de Medio Ambiente</v>
      </c>
      <c r="S592" s="20" t="s">
        <v>51</v>
      </c>
      <c r="T592" s="20" t="s">
        <v>47</v>
      </c>
      <c r="U592" s="20">
        <f>+VLOOKUP(K592,Programación!$A:$F,3,FALSE)</f>
        <v>0</v>
      </c>
      <c r="V592" s="20">
        <f>+VLOOKUP(K592,Programación!$A:$F,4,FALSE)</f>
        <v>60</v>
      </c>
      <c r="W592" s="20">
        <f>+VLOOKUP(K592,Programación!$A:$F,5,FALSE)</f>
        <v>80</v>
      </c>
      <c r="X592" s="20">
        <f>+VLOOKUP(K592,Programación!$A:$F,6,FALSE)</f>
        <v>100</v>
      </c>
      <c r="Y592" s="20">
        <v>0</v>
      </c>
      <c r="Z592" s="20">
        <f>+VLOOKUP(K592,Seguimiento!$A:$C,3,FALSE)</f>
        <v>0</v>
      </c>
      <c r="AA592" s="23">
        <v>0</v>
      </c>
      <c r="AB592" s="22">
        <v>0</v>
      </c>
      <c r="AC592" s="20">
        <v>0</v>
      </c>
      <c r="AD592" s="20">
        <f>+VLOOKUP(K592,Seguimiento!$A:$J,5,FALSE)</f>
        <v>0</v>
      </c>
      <c r="AE592" s="24">
        <v>0</v>
      </c>
      <c r="AF592" s="22">
        <v>0</v>
      </c>
      <c r="AG592" s="20">
        <v>-1</v>
      </c>
      <c r="AH592" s="20">
        <f>+VLOOKUP(K592,Seguimiento!$A:$J,6,FALSE)</f>
        <v>0</v>
      </c>
      <c r="AI592" s="23">
        <v>0</v>
      </c>
      <c r="AJ592" s="23">
        <v>0</v>
      </c>
      <c r="AK592" s="23">
        <v>0</v>
      </c>
      <c r="AL592" s="20">
        <f>+VLOOKUP(K592,Seguimiento!$A:$J,7,FALSE)</f>
        <v>0</v>
      </c>
      <c r="AM592" s="20">
        <f t="shared" si="9"/>
        <v>0</v>
      </c>
      <c r="AN592" s="22">
        <v>0</v>
      </c>
      <c r="AO592" s="22">
        <v>0</v>
      </c>
      <c r="AP592" s="22">
        <v>0</v>
      </c>
      <c r="AQ592" s="41">
        <f>+VLOOKUP(K592,Seguimiento!$A:$J,9,FALSE)</f>
        <v>0</v>
      </c>
      <c r="AR592" s="40">
        <f>+VLOOKUP(K592,Seguimiento!$A:$J,10,FALSE)</f>
        <v>1</v>
      </c>
      <c r="AS592" s="20">
        <v>0</v>
      </c>
      <c r="AT592" s="40">
        <f>+VLOOKUP(K592,Seguimiento!$A:$J,4,FALSE)</f>
        <v>0</v>
      </c>
      <c r="AU592" s="22">
        <v>0</v>
      </c>
      <c r="AV592" s="22">
        <v>0</v>
      </c>
    </row>
    <row r="593" spans="1:48" x14ac:dyDescent="0.2">
      <c r="A593" s="20">
        <v>4</v>
      </c>
      <c r="B593" s="20" t="s">
        <v>1078</v>
      </c>
      <c r="C593" s="20">
        <v>4</v>
      </c>
      <c r="D593" s="20" t="s">
        <v>1305</v>
      </c>
      <c r="E593" s="20" t="s">
        <v>1306</v>
      </c>
      <c r="F593" s="20">
        <v>4</v>
      </c>
      <c r="G593" s="20" t="s">
        <v>1321</v>
      </c>
      <c r="H593" s="20" t="s">
        <v>1322</v>
      </c>
      <c r="I593" s="20">
        <v>4</v>
      </c>
      <c r="J593" s="20" t="s">
        <v>1961</v>
      </c>
      <c r="K593" s="20" t="s">
        <v>1341</v>
      </c>
      <c r="L593" s="20" t="s">
        <v>1342</v>
      </c>
      <c r="M593" s="20" t="s">
        <v>50</v>
      </c>
      <c r="N593" s="20">
        <v>40</v>
      </c>
      <c r="O593" s="20">
        <v>70</v>
      </c>
      <c r="P593" s="20" t="s">
        <v>1331</v>
      </c>
      <c r="Q593" s="19">
        <f>+VLOOKUP(K593,Responsables!$A:$C,3,TRUE)</f>
        <v>733</v>
      </c>
      <c r="R593" s="19" t="str">
        <f>+VLOOKUP(K593,Responsables!$A:$C,2,TRUE)</f>
        <v>DAGRD</v>
      </c>
      <c r="S593" s="20" t="s">
        <v>51</v>
      </c>
      <c r="T593" s="20" t="s">
        <v>47</v>
      </c>
      <c r="U593" s="20">
        <f>+VLOOKUP(K593,Programación!$A:$F,3,FALSE)</f>
        <v>45</v>
      </c>
      <c r="V593" s="20">
        <f>+VLOOKUP(K593,Programación!$A:$F,4,FALSE)</f>
        <v>55</v>
      </c>
      <c r="W593" s="20">
        <f>+VLOOKUP(K593,Programación!$A:$F,5,FALSE)</f>
        <v>65</v>
      </c>
      <c r="X593" s="20">
        <f>+VLOOKUP(K593,Programación!$A:$F,6,FALSE)</f>
        <v>70</v>
      </c>
      <c r="Y593" s="20">
        <v>43</v>
      </c>
      <c r="Z593" s="20">
        <f>+VLOOKUP(K593,Seguimiento!$A:$C,3,FALSE)</f>
        <v>48</v>
      </c>
      <c r="AA593" s="23">
        <v>0</v>
      </c>
      <c r="AB593" s="22">
        <v>0</v>
      </c>
      <c r="AC593" s="20">
        <v>0.61428571428571399</v>
      </c>
      <c r="AD593" s="20">
        <f>+VLOOKUP(K593,Seguimiento!$A:$J,5,FALSE)</f>
        <v>0.68571428599999995</v>
      </c>
      <c r="AE593" s="22">
        <v>0</v>
      </c>
      <c r="AF593" s="22">
        <v>0</v>
      </c>
      <c r="AG593" s="20">
        <v>0.95555555555555605</v>
      </c>
      <c r="AH593" s="20">
        <f>+VLOOKUP(K593,Seguimiento!$A:$J,6,FALSE)</f>
        <v>0.87272727299999997</v>
      </c>
      <c r="AI593" s="23">
        <v>0</v>
      </c>
      <c r="AJ593" s="23">
        <v>0</v>
      </c>
      <c r="AK593" s="23">
        <v>0</v>
      </c>
      <c r="AL593" s="20" t="str">
        <f>+VLOOKUP(K593,Seguimiento!$A:$J,7,FALSE)</f>
        <v>Se ha avanzado en el desarrollo de instrumentos territoriales y sectoriales para la rehabilitación y reconstrucción.</v>
      </c>
      <c r="AM593" s="20">
        <f t="shared" si="9"/>
        <v>0.68571428599999995</v>
      </c>
      <c r="AN593" s="22">
        <v>1.1093501597264394E-3</v>
      </c>
      <c r="AO593" s="22">
        <v>0</v>
      </c>
      <c r="AP593" s="22">
        <v>0</v>
      </c>
      <c r="AQ593" s="41">
        <f>+VLOOKUP(K593,Seguimiento!$A:$J,9,FALSE)</f>
        <v>7.2900199999999997E-4</v>
      </c>
      <c r="AR593" s="40">
        <f>+VLOOKUP(K593,Seguimiento!$A:$J,10,FALSE)</f>
        <v>3</v>
      </c>
      <c r="AS593" s="20">
        <v>43</v>
      </c>
      <c r="AT593" s="40">
        <f>+VLOOKUP(K593,Seguimiento!$A:$J,4,FALSE)</f>
        <v>48</v>
      </c>
      <c r="AU593" s="22">
        <v>0</v>
      </c>
      <c r="AV593" s="22">
        <v>0</v>
      </c>
    </row>
    <row r="594" spans="1:48" x14ac:dyDescent="0.2">
      <c r="A594" s="20">
        <v>4</v>
      </c>
      <c r="B594" s="20" t="s">
        <v>1078</v>
      </c>
      <c r="C594" s="20">
        <v>4</v>
      </c>
      <c r="D594" s="20" t="s">
        <v>1305</v>
      </c>
      <c r="E594" s="20" t="s">
        <v>1306</v>
      </c>
      <c r="F594" s="20">
        <v>4</v>
      </c>
      <c r="G594" s="20" t="s">
        <v>1321</v>
      </c>
      <c r="H594" s="20" t="s">
        <v>1322</v>
      </c>
      <c r="I594" s="20">
        <v>5</v>
      </c>
      <c r="J594" s="20" t="s">
        <v>1961</v>
      </c>
      <c r="K594" s="20" t="s">
        <v>1325</v>
      </c>
      <c r="L594" s="20" t="s">
        <v>1326</v>
      </c>
      <c r="M594" s="20" t="s">
        <v>44</v>
      </c>
      <c r="N594" s="20">
        <v>1</v>
      </c>
      <c r="O594" s="20">
        <v>2</v>
      </c>
      <c r="P594" s="20" t="s">
        <v>1190</v>
      </c>
      <c r="Q594" s="19">
        <f>+VLOOKUP(K594,Responsables!$A:$C,3,TRUE)</f>
        <v>742</v>
      </c>
      <c r="R594" s="19" t="str">
        <f>+VLOOKUP(K594,Responsables!$A:$C,2,TRUE)</f>
        <v>Secretaría de Medio Ambiente</v>
      </c>
      <c r="S594" s="20" t="s">
        <v>46</v>
      </c>
      <c r="T594" s="20" t="s">
        <v>47</v>
      </c>
      <c r="U594" s="20">
        <f>+VLOOKUP(K594,Programación!$A:$F,3,FALSE)</f>
        <v>0</v>
      </c>
      <c r="V594" s="20">
        <f>+VLOOKUP(K594,Programación!$A:$F,4,FALSE)</f>
        <v>1</v>
      </c>
      <c r="W594" s="20">
        <f>+VLOOKUP(K594,Programación!$A:$F,5,FALSE)</f>
        <v>0</v>
      </c>
      <c r="X594" s="20">
        <f>+VLOOKUP(K594,Programación!$A:$F,6,FALSE)</f>
        <v>1</v>
      </c>
      <c r="Y594" s="20">
        <v>0</v>
      </c>
      <c r="Z594" s="20">
        <f>+VLOOKUP(K594,Seguimiento!$A:$C,3,FALSE)</f>
        <v>0</v>
      </c>
      <c r="AA594" s="23">
        <v>0</v>
      </c>
      <c r="AB594" s="22">
        <v>0</v>
      </c>
      <c r="AC594" s="20">
        <v>0</v>
      </c>
      <c r="AD594" s="20">
        <f>+VLOOKUP(K594,Seguimiento!$A:$J,5,FALSE)</f>
        <v>0</v>
      </c>
      <c r="AE594" s="22">
        <v>0</v>
      </c>
      <c r="AF594" s="22">
        <v>0</v>
      </c>
      <c r="AG594" s="20">
        <v>-1</v>
      </c>
      <c r="AH594" s="20">
        <f>+VLOOKUP(K594,Seguimiento!$A:$J,6,FALSE)</f>
        <v>0</v>
      </c>
      <c r="AI594" s="23">
        <v>0</v>
      </c>
      <c r="AJ594" s="23">
        <v>0</v>
      </c>
      <c r="AK594" s="23">
        <v>0</v>
      </c>
      <c r="AL594" s="20">
        <f>+VLOOKUP(K594,Seguimiento!$A:$J,7,FALSE)</f>
        <v>0</v>
      </c>
      <c r="AM594" s="20">
        <f t="shared" si="9"/>
        <v>0</v>
      </c>
      <c r="AN594" s="22">
        <v>1.1192321199945615E-3</v>
      </c>
      <c r="AO594" s="22">
        <v>0</v>
      </c>
      <c r="AP594" s="22">
        <v>0</v>
      </c>
      <c r="AQ594" s="41">
        <f>+VLOOKUP(K594,Seguimiento!$A:$J,9,FALSE)</f>
        <v>0</v>
      </c>
      <c r="AR594" s="40">
        <f>+VLOOKUP(K594,Seguimiento!$A:$J,10,FALSE)</f>
        <v>1</v>
      </c>
      <c r="AS594" s="20">
        <v>0</v>
      </c>
      <c r="AT594" s="40">
        <f>+VLOOKUP(K594,Seguimiento!$A:$J,4,FALSE)</f>
        <v>0</v>
      </c>
      <c r="AU594" s="22">
        <v>0</v>
      </c>
      <c r="AV594" s="22">
        <v>0</v>
      </c>
    </row>
    <row r="595" spans="1:48" x14ac:dyDescent="0.2">
      <c r="A595" s="20">
        <v>4</v>
      </c>
      <c r="B595" s="20" t="s">
        <v>1078</v>
      </c>
      <c r="C595" s="20">
        <v>4</v>
      </c>
      <c r="D595" s="20" t="s">
        <v>1305</v>
      </c>
      <c r="E595" s="20" t="s">
        <v>1306</v>
      </c>
      <c r="F595" s="20">
        <v>3</v>
      </c>
      <c r="G595" s="20" t="s">
        <v>1369</v>
      </c>
      <c r="H595" s="20" t="s">
        <v>1370</v>
      </c>
      <c r="I595" s="20">
        <v>1</v>
      </c>
      <c r="J595" s="20" t="s">
        <v>1961</v>
      </c>
      <c r="K595" s="20" t="s">
        <v>1404</v>
      </c>
      <c r="L595" s="20" t="s">
        <v>1405</v>
      </c>
      <c r="M595" s="20" t="s">
        <v>1169</v>
      </c>
      <c r="N595" s="20">
        <v>50342.16</v>
      </c>
      <c r="O595" s="20">
        <v>104766</v>
      </c>
      <c r="P595" s="20" t="s">
        <v>222</v>
      </c>
      <c r="Q595" s="19">
        <f>+VLOOKUP(K595,Responsables!$A:$C,3,TRUE)</f>
        <v>741</v>
      </c>
      <c r="R595" s="19" t="str">
        <f>+VLOOKUP(K595,Responsables!$A:$C,2,TRUE)</f>
        <v>Secretaría de Infraestructura Física</v>
      </c>
      <c r="S595" s="20" t="s">
        <v>51</v>
      </c>
      <c r="T595" s="20" t="s">
        <v>47</v>
      </c>
      <c r="U595" s="20">
        <f>+VLOOKUP(K595,Programación!$A:$F,3,FALSE)</f>
        <v>55396.08</v>
      </c>
      <c r="V595" s="20">
        <f>+VLOOKUP(K595,Programación!$A:$F,4,FALSE)</f>
        <v>62274.21</v>
      </c>
      <c r="W595" s="20">
        <f>+VLOOKUP(K595,Programación!$A:$F,5,FALSE)</f>
        <v>79294.240000000005</v>
      </c>
      <c r="X595" s="20">
        <f>+VLOOKUP(K595,Programación!$A:$F,6,FALSE)</f>
        <v>104766</v>
      </c>
      <c r="Y595" s="20">
        <v>51279.8</v>
      </c>
      <c r="Z595" s="20">
        <f>+VLOOKUP(K595,Seguimiento!$A:$C,3,FALSE)</f>
        <v>51279.8</v>
      </c>
      <c r="AA595" s="23">
        <v>0</v>
      </c>
      <c r="AB595" s="22">
        <v>0</v>
      </c>
      <c r="AC595" s="20">
        <v>0.48946986617795901</v>
      </c>
      <c r="AD595" s="20">
        <f>+VLOOKUP(K595,Seguimiento!$A:$J,5,FALSE)</f>
        <v>0.48946986599999998</v>
      </c>
      <c r="AE595" s="22">
        <v>0</v>
      </c>
      <c r="AF595" s="22">
        <v>0</v>
      </c>
      <c r="AG595" s="20">
        <v>0.92569365919032498</v>
      </c>
      <c r="AH595" s="20">
        <f>+VLOOKUP(K595,Seguimiento!$A:$J,6,FALSE)</f>
        <v>0.82345163399999999</v>
      </c>
      <c r="AI595" s="23">
        <v>0</v>
      </c>
      <c r="AJ595" s="23">
        <v>0</v>
      </c>
      <c r="AK595" s="23">
        <v>0</v>
      </c>
      <c r="AL595" s="20" t="str">
        <f>+VLOOKUP(K595,Seguimiento!$A:$J,7,FALSE)</f>
        <v>Corte Diciembre 31 de 2020, se tiene el siguiente avance:  - PUI Centroriental - Zonas verdes Circuito Vial Las Mirlas: 152,86 m² - PUI Iguaná - Fuente Clara Fase I: 784,78 m²  Corte Marzo 31 de 2021: No se presenta avance físico  Corte Junio 30  de 2021: No se presenta avance físico</v>
      </c>
      <c r="AM595" s="20">
        <f t="shared" si="9"/>
        <v>0.48946986599999998</v>
      </c>
      <c r="AN595" s="22">
        <v>1.8227945399003976E-3</v>
      </c>
      <c r="AO595" s="22">
        <v>0</v>
      </c>
      <c r="AP595" s="22">
        <v>0</v>
      </c>
      <c r="AQ595" s="41">
        <f>+VLOOKUP(K595,Seguimiento!$A:$J,9,FALSE)</f>
        <v>8.9220300000000005E-4</v>
      </c>
      <c r="AR595" s="40">
        <f>+VLOOKUP(K595,Seguimiento!$A:$J,10,FALSE)</f>
        <v>3</v>
      </c>
      <c r="AS595" s="20">
        <v>51279.8</v>
      </c>
      <c r="AT595" s="40">
        <f>+VLOOKUP(K595,Seguimiento!$A:$J,4,FALSE)</f>
        <v>51279.8</v>
      </c>
      <c r="AU595" s="22">
        <v>0</v>
      </c>
      <c r="AV595" s="22">
        <v>0</v>
      </c>
    </row>
    <row r="596" spans="1:48" x14ac:dyDescent="0.2">
      <c r="A596" s="20">
        <v>4</v>
      </c>
      <c r="B596" s="20" t="s">
        <v>1078</v>
      </c>
      <c r="C596" s="20">
        <v>4</v>
      </c>
      <c r="D596" s="20" t="s">
        <v>1305</v>
      </c>
      <c r="E596" s="20" t="s">
        <v>1306</v>
      </c>
      <c r="F596" s="20">
        <v>3</v>
      </c>
      <c r="G596" s="20" t="s">
        <v>1369</v>
      </c>
      <c r="H596" s="20" t="s">
        <v>1370</v>
      </c>
      <c r="I596" s="20">
        <v>3</v>
      </c>
      <c r="J596" s="20" t="s">
        <v>1961</v>
      </c>
      <c r="K596" s="20" t="s">
        <v>1371</v>
      </c>
      <c r="L596" s="20" t="s">
        <v>1372</v>
      </c>
      <c r="M596" s="20" t="s">
        <v>44</v>
      </c>
      <c r="N596" s="20">
        <v>1</v>
      </c>
      <c r="O596" s="20">
        <v>1</v>
      </c>
      <c r="P596" s="20" t="s">
        <v>1085</v>
      </c>
      <c r="Q596" s="19">
        <f>+VLOOKUP(K596,Responsables!$A:$C,3,TRUE)</f>
        <v>743</v>
      </c>
      <c r="R596" s="19" t="str">
        <f>+VLOOKUP(K596,Responsables!$A:$C,2,TRUE)</f>
        <v>Secretaría de Movilidad</v>
      </c>
      <c r="S596" s="20" t="s">
        <v>70</v>
      </c>
      <c r="T596" s="20" t="s">
        <v>47</v>
      </c>
      <c r="U596" s="20">
        <f>+VLOOKUP(K596,Programación!$A:$F,3,FALSE)</f>
        <v>1</v>
      </c>
      <c r="V596" s="20">
        <f>+VLOOKUP(K596,Programación!$A:$F,4,FALSE)</f>
        <v>1</v>
      </c>
      <c r="W596" s="20">
        <f>+VLOOKUP(K596,Programación!$A:$F,5,FALSE)</f>
        <v>1</v>
      </c>
      <c r="X596" s="20">
        <f>+VLOOKUP(K596,Programación!$A:$F,6,FALSE)</f>
        <v>1</v>
      </c>
      <c r="Y596" s="20">
        <v>1</v>
      </c>
      <c r="Z596" s="20">
        <f>+VLOOKUP(K596,Seguimiento!$A:$C,3,FALSE)</f>
        <v>1</v>
      </c>
      <c r="AA596" s="23">
        <v>0</v>
      </c>
      <c r="AB596" s="22">
        <v>0</v>
      </c>
      <c r="AC596" s="20">
        <v>0.25</v>
      </c>
      <c r="AD596" s="20">
        <f>+VLOOKUP(K596,Seguimiento!$A:$J,5,FALSE)</f>
        <v>0.375</v>
      </c>
      <c r="AE596" s="22">
        <v>0</v>
      </c>
      <c r="AF596" s="22">
        <v>0</v>
      </c>
      <c r="AG596" s="20">
        <v>1</v>
      </c>
      <c r="AH596" s="20">
        <f>+VLOOKUP(K596,Seguimiento!$A:$J,6,FALSE)</f>
        <v>0.5</v>
      </c>
      <c r="AI596" s="23">
        <v>0</v>
      </c>
      <c r="AJ596" s="23">
        <v>0</v>
      </c>
      <c r="AK596" s="23">
        <v>0</v>
      </c>
      <c r="AL596" s="20" t="str">
        <f>+VLOOKUP(K596,Seguimiento!$A:$J,7,FALSE)</f>
        <v>Se viene realizando el mantenimiento y renovación de obras civiles en la sede administrativa de la Secretaría de Movilidad. Nota: la mayoría de los procesos contractuales son genéricos llevados a cabo por las secretarías de Gestión Humana y Servicio a la Ciudadanía y Suministros y Servicios.</v>
      </c>
      <c r="AM596" s="20">
        <f t="shared" si="9"/>
        <v>0.375</v>
      </c>
      <c r="AN596" s="22">
        <v>9.0368260687870869E-4</v>
      </c>
      <c r="AO596" s="22">
        <v>0</v>
      </c>
      <c r="AP596" s="22">
        <v>0</v>
      </c>
      <c r="AQ596" s="41">
        <f>+VLOOKUP(K596,Seguimiento!$A:$J,9,FALSE)</f>
        <v>2.82401E-4</v>
      </c>
      <c r="AR596" s="40">
        <f>+VLOOKUP(K596,Seguimiento!$A:$J,10,FALSE)</f>
        <v>3</v>
      </c>
      <c r="AS596" s="20">
        <v>1</v>
      </c>
      <c r="AT596" s="40">
        <f>+VLOOKUP(K596,Seguimiento!$A:$J,4,FALSE)</f>
        <v>1</v>
      </c>
      <c r="AU596" s="22">
        <v>0</v>
      </c>
      <c r="AV596" s="22">
        <v>0</v>
      </c>
    </row>
    <row r="597" spans="1:48" x14ac:dyDescent="0.2">
      <c r="A597" s="20">
        <v>4</v>
      </c>
      <c r="B597" s="20" t="s">
        <v>1078</v>
      </c>
      <c r="C597" s="20">
        <v>4</v>
      </c>
      <c r="D597" s="20" t="s">
        <v>1305</v>
      </c>
      <c r="E597" s="20" t="s">
        <v>1306</v>
      </c>
      <c r="F597" s="20">
        <v>2</v>
      </c>
      <c r="G597" s="20" t="s">
        <v>1362</v>
      </c>
      <c r="H597" s="20" t="s">
        <v>1363</v>
      </c>
      <c r="I597" s="20">
        <v>13</v>
      </c>
      <c r="J597" s="20" t="s">
        <v>1961</v>
      </c>
      <c r="K597" s="20" t="s">
        <v>1364</v>
      </c>
      <c r="L597" s="20" t="s">
        <v>1365</v>
      </c>
      <c r="M597" s="20" t="s">
        <v>1366</v>
      </c>
      <c r="N597" s="20">
        <v>0</v>
      </c>
      <c r="O597" s="20">
        <v>300000</v>
      </c>
      <c r="P597" s="20" t="s">
        <v>222</v>
      </c>
      <c r="Q597" s="19">
        <f>+VLOOKUP(K597,Responsables!$A:$C,3,TRUE)</f>
        <v>741</v>
      </c>
      <c r="R597" s="19" t="str">
        <f>+VLOOKUP(K597,Responsables!$A:$C,2,TRUE)</f>
        <v>Secretaría de Infraestructura Física</v>
      </c>
      <c r="S597" s="20" t="s">
        <v>46</v>
      </c>
      <c r="T597" s="20" t="s">
        <v>47</v>
      </c>
      <c r="U597" s="20">
        <f>+VLOOKUP(K597,Programación!$A:$F,3,FALSE)</f>
        <v>0</v>
      </c>
      <c r="V597" s="20">
        <f>+VLOOKUP(K597,Programación!$A:$F,4,FALSE)</f>
        <v>0</v>
      </c>
      <c r="W597" s="20">
        <f>+VLOOKUP(K597,Programación!$A:$F,5,FALSE)</f>
        <v>56815</v>
      </c>
      <c r="X597" s="20">
        <f>+VLOOKUP(K597,Programación!$A:$F,6,FALSE)</f>
        <v>243185</v>
      </c>
      <c r="Y597" s="20">
        <v>0</v>
      </c>
      <c r="Z597" s="20">
        <f>+VLOOKUP(K597,Seguimiento!$A:$C,3,FALSE)</f>
        <v>0</v>
      </c>
      <c r="AA597" s="23">
        <v>0</v>
      </c>
      <c r="AB597" s="22">
        <v>0</v>
      </c>
      <c r="AC597" s="20">
        <v>0</v>
      </c>
      <c r="AD597" s="20">
        <f>+VLOOKUP(K597,Seguimiento!$A:$J,5,FALSE)</f>
        <v>0</v>
      </c>
      <c r="AE597" s="22">
        <v>0</v>
      </c>
      <c r="AF597" s="22">
        <v>0</v>
      </c>
      <c r="AG597" s="20">
        <v>-1</v>
      </c>
      <c r="AH597" s="20">
        <v>-1</v>
      </c>
      <c r="AI597" s="23">
        <v>0</v>
      </c>
      <c r="AJ597" s="23">
        <v>0</v>
      </c>
      <c r="AK597" s="23">
        <v>0</v>
      </c>
      <c r="AL597" s="20" t="str">
        <f>+VLOOKUP(K597,Seguimiento!$A:$J,7,FALSE)</f>
        <v>Corte Junio 30  de 2021: No se presenta avance físico</v>
      </c>
      <c r="AM597" s="20">
        <f t="shared" si="9"/>
        <v>0</v>
      </c>
      <c r="AN597" s="22">
        <v>6.9146031633155608E-3</v>
      </c>
      <c r="AO597" s="22">
        <v>0</v>
      </c>
      <c r="AP597" s="22">
        <v>0</v>
      </c>
      <c r="AQ597" s="41">
        <f>+VLOOKUP(K597,Seguimiento!$A:$J,9,FALSE)</f>
        <v>0</v>
      </c>
      <c r="AR597" s="40">
        <f>+VLOOKUP(K597,Seguimiento!$A:$J,10,FALSE)</f>
        <v>0</v>
      </c>
      <c r="AS597" s="20">
        <v>0</v>
      </c>
      <c r="AT597" s="40">
        <f>+VLOOKUP(K597,Seguimiento!$A:$J,4,FALSE)</f>
        <v>0</v>
      </c>
      <c r="AU597" s="22">
        <v>0</v>
      </c>
      <c r="AV597" s="22">
        <v>0</v>
      </c>
    </row>
    <row r="598" spans="1:48" x14ac:dyDescent="0.2">
      <c r="A598" s="20">
        <v>4</v>
      </c>
      <c r="B598" s="20" t="s">
        <v>1078</v>
      </c>
      <c r="C598" s="20">
        <v>4</v>
      </c>
      <c r="D598" s="20" t="s">
        <v>1305</v>
      </c>
      <c r="E598" s="20" t="s">
        <v>1306</v>
      </c>
      <c r="F598" s="20">
        <v>2</v>
      </c>
      <c r="G598" s="20" t="s">
        <v>1362</v>
      </c>
      <c r="H598" s="20" t="s">
        <v>1363</v>
      </c>
      <c r="I598" s="20">
        <v>11</v>
      </c>
      <c r="J598" s="20" t="s">
        <v>1961</v>
      </c>
      <c r="K598" s="20" t="s">
        <v>1428</v>
      </c>
      <c r="L598" s="20" t="s">
        <v>1429</v>
      </c>
      <c r="M598" s="20" t="s">
        <v>1169</v>
      </c>
      <c r="N598" s="20">
        <v>11337</v>
      </c>
      <c r="O598" s="20">
        <v>14300</v>
      </c>
      <c r="P598" s="20" t="s">
        <v>545</v>
      </c>
      <c r="Q598" s="19">
        <f>+VLOOKUP(K598,Responsables!$A:$C,3,TRUE)</f>
        <v>918</v>
      </c>
      <c r="R598" s="19" t="str">
        <f>+VLOOKUP(K598,Responsables!$A:$C,2,TRUE)</f>
        <v>Agencia APP</v>
      </c>
      <c r="S598" s="20" t="s">
        <v>46</v>
      </c>
      <c r="T598" s="20" t="s">
        <v>47</v>
      </c>
      <c r="U598" s="20">
        <f>+VLOOKUP(K598,Programación!$A:$F,3,FALSE)</f>
        <v>4500</v>
      </c>
      <c r="V598" s="20">
        <f>+VLOOKUP(K598,Programación!$A:$F,4,FALSE)</f>
        <v>5000</v>
      </c>
      <c r="W598" s="20">
        <f>+VLOOKUP(K598,Programación!$A:$F,5,FALSE)</f>
        <v>4800</v>
      </c>
      <c r="X598" s="20">
        <f>+VLOOKUP(K598,Programación!$A:$F,6,FALSE)</f>
        <v>0</v>
      </c>
      <c r="Y598" s="20">
        <v>3553</v>
      </c>
      <c r="Z598" s="20">
        <f>+VLOOKUP(K598,Seguimiento!$A:$C,3,FALSE)</f>
        <v>2690</v>
      </c>
      <c r="AA598" s="23">
        <v>0</v>
      </c>
      <c r="AB598" s="22">
        <v>0</v>
      </c>
      <c r="AC598" s="20">
        <v>0.24846153846153801</v>
      </c>
      <c r="AD598" s="20">
        <f>+VLOOKUP(K598,Seguimiento!$A:$J,5,FALSE)</f>
        <v>0.43657342700000001</v>
      </c>
      <c r="AE598" s="22">
        <v>0</v>
      </c>
      <c r="AF598" s="22">
        <v>0</v>
      </c>
      <c r="AG598" s="20">
        <v>0.78955555555555601</v>
      </c>
      <c r="AH598" s="20">
        <f>+VLOOKUP(K598,Seguimiento!$A:$J,6,FALSE)</f>
        <v>0.53800000000000003</v>
      </c>
      <c r="AI598" s="23">
        <v>0</v>
      </c>
      <c r="AJ598" s="23">
        <v>0</v>
      </c>
      <c r="AK598" s="23">
        <v>0</v>
      </c>
      <c r="AL598" s="20" t="str">
        <f>+VLOOKUP(K598,Seguimiento!$A:$J,7,FALSE)</f>
        <v>Se contrato operador de arte urbano con el que se espera cualificar mas de 3000 m2 de muros con arte urbano.</v>
      </c>
      <c r="AM598" s="20">
        <f t="shared" si="9"/>
        <v>0.43657342700000001</v>
      </c>
      <c r="AN598" s="22">
        <v>9.7295350859182505E-4</v>
      </c>
      <c r="AO598" s="22">
        <v>0</v>
      </c>
      <c r="AP598" s="22">
        <v>0</v>
      </c>
      <c r="AQ598" s="41">
        <f>+VLOOKUP(K598,Seguimiento!$A:$J,9,FALSE)</f>
        <v>4.2476599999999998E-4</v>
      </c>
      <c r="AR598" s="40">
        <f>+VLOOKUP(K598,Seguimiento!$A:$J,10,FALSE)</f>
        <v>3</v>
      </c>
      <c r="AS598" s="20">
        <v>3553</v>
      </c>
      <c r="AT598" s="40">
        <f>+VLOOKUP(K598,Seguimiento!$A:$J,4,FALSE)</f>
        <v>6243</v>
      </c>
      <c r="AU598" s="22">
        <v>0</v>
      </c>
      <c r="AV598" s="22">
        <v>0</v>
      </c>
    </row>
    <row r="599" spans="1:48" x14ac:dyDescent="0.2">
      <c r="A599" s="20">
        <v>4</v>
      </c>
      <c r="B599" s="20" t="s">
        <v>1078</v>
      </c>
      <c r="C599" s="20">
        <v>5</v>
      </c>
      <c r="D599" s="20" t="s">
        <v>1430</v>
      </c>
      <c r="E599" s="20" t="s">
        <v>1431</v>
      </c>
      <c r="F599" s="20">
        <v>2</v>
      </c>
      <c r="G599" s="20" t="s">
        <v>1432</v>
      </c>
      <c r="H599" s="20" t="s">
        <v>1433</v>
      </c>
      <c r="I599" s="20">
        <v>6</v>
      </c>
      <c r="J599" s="20" t="s">
        <v>1961</v>
      </c>
      <c r="K599" s="20" t="s">
        <v>1463</v>
      </c>
      <c r="L599" s="20" t="s">
        <v>1464</v>
      </c>
      <c r="M599" s="20" t="s">
        <v>44</v>
      </c>
      <c r="N599" s="20">
        <v>2057</v>
      </c>
      <c r="O599" s="20">
        <v>2500</v>
      </c>
      <c r="P599" s="20" t="s">
        <v>919</v>
      </c>
      <c r="Q599" s="19">
        <f>+VLOOKUP(K599,Responsables!$A:$C,3,TRUE)</f>
        <v>722</v>
      </c>
      <c r="R599" s="19" t="str">
        <f>+VLOOKUP(K599,Responsables!$A:$C,2,TRUE)</f>
        <v>Secretaría de Inclusión Social, Familia y Derechos Humanos</v>
      </c>
      <c r="S599" s="20" t="s">
        <v>46</v>
      </c>
      <c r="T599" s="20" t="s">
        <v>47</v>
      </c>
      <c r="U599" s="20">
        <f>+VLOOKUP(K599,Programación!$A:$F,3,FALSE)</f>
        <v>400</v>
      </c>
      <c r="V599" s="20">
        <f>+VLOOKUP(K599,Programación!$A:$F,4,FALSE)</f>
        <v>700</v>
      </c>
      <c r="W599" s="20">
        <f>+VLOOKUP(K599,Programación!$A:$F,5,FALSE)</f>
        <v>700</v>
      </c>
      <c r="X599" s="20">
        <f>+VLOOKUP(K599,Programación!$A:$F,6,FALSE)</f>
        <v>700</v>
      </c>
      <c r="Y599" s="20">
        <v>377</v>
      </c>
      <c r="Z599" s="20">
        <f>+VLOOKUP(K599,Seguimiento!$A:$C,3,FALSE)</f>
        <v>236</v>
      </c>
      <c r="AA599" s="23">
        <v>0</v>
      </c>
      <c r="AB599" s="22">
        <v>0</v>
      </c>
      <c r="AC599" s="20">
        <v>0.15079999999999999</v>
      </c>
      <c r="AD599" s="20">
        <f>+VLOOKUP(K599,Seguimiento!$A:$J,5,FALSE)</f>
        <v>0.2452</v>
      </c>
      <c r="AE599" s="22">
        <v>0</v>
      </c>
      <c r="AF599" s="22">
        <v>0</v>
      </c>
      <c r="AG599" s="20">
        <v>0.9425</v>
      </c>
      <c r="AH599" s="20">
        <f>+VLOOKUP(K599,Seguimiento!$A:$J,6,FALSE)</f>
        <v>0.33714285700000002</v>
      </c>
      <c r="AI599" s="23">
        <v>0</v>
      </c>
      <c r="AJ599" s="23">
        <v>0</v>
      </c>
      <c r="AK599" s="23">
        <v>0</v>
      </c>
      <c r="AL599" s="20" t="str">
        <f>+VLOOKUP(K599,Seguimiento!$A:$J,7,FALSE)</f>
        <v>Durante el primer semestre establecimos 236 huertas.  Se están construyendo especificaciones técnicas para un nuevo contrato de insumos agrícolas, continúando con capacitación y asistencia técnica a las 236 huertas actuales.</v>
      </c>
      <c r="AM599" s="20">
        <f t="shared" si="9"/>
        <v>0.2452</v>
      </c>
      <c r="AN599" s="22">
        <v>5.2288515401742964E-3</v>
      </c>
      <c r="AO599" s="22">
        <v>0</v>
      </c>
      <c r="AP599" s="22">
        <v>0</v>
      </c>
      <c r="AQ599" s="41">
        <f>+VLOOKUP(K599,Seguimiento!$A:$J,9,FALSE)</f>
        <v>1.282114E-3</v>
      </c>
      <c r="AR599" s="40">
        <f>+VLOOKUP(K599,Seguimiento!$A:$J,10,FALSE)</f>
        <v>2</v>
      </c>
      <c r="AS599" s="20">
        <v>377</v>
      </c>
      <c r="AT599" s="40">
        <f>+VLOOKUP(K599,Seguimiento!$A:$J,4,FALSE)</f>
        <v>613</v>
      </c>
      <c r="AU599" s="22">
        <v>0</v>
      </c>
      <c r="AV599" s="22">
        <v>0</v>
      </c>
    </row>
    <row r="600" spans="1:48" x14ac:dyDescent="0.2">
      <c r="A600" s="20">
        <v>4</v>
      </c>
      <c r="B600" s="20" t="s">
        <v>1078</v>
      </c>
      <c r="C600" s="20">
        <v>5</v>
      </c>
      <c r="D600" s="20" t="s">
        <v>1430</v>
      </c>
      <c r="E600" s="20" t="s">
        <v>1431</v>
      </c>
      <c r="F600" s="20">
        <v>2</v>
      </c>
      <c r="G600" s="20" t="s">
        <v>1432</v>
      </c>
      <c r="H600" s="20" t="s">
        <v>1433</v>
      </c>
      <c r="I600" s="20">
        <v>2</v>
      </c>
      <c r="J600" s="20" t="s">
        <v>1961</v>
      </c>
      <c r="K600" s="20" t="s">
        <v>1436</v>
      </c>
      <c r="L600" s="20" t="s">
        <v>1437</v>
      </c>
      <c r="M600" s="20" t="s">
        <v>44</v>
      </c>
      <c r="N600" s="20">
        <v>3</v>
      </c>
      <c r="O600" s="20">
        <v>5</v>
      </c>
      <c r="P600" s="20" t="s">
        <v>45</v>
      </c>
      <c r="Q600" s="19">
        <f>+VLOOKUP(K600,Responsables!$A:$C,3,TRUE)</f>
        <v>751</v>
      </c>
      <c r="R600" s="19" t="str">
        <f>+VLOOKUP(K600,Responsables!$A:$C,2,TRUE)</f>
        <v>Secretaría de Desarrollo Económico</v>
      </c>
      <c r="S600" s="20" t="s">
        <v>51</v>
      </c>
      <c r="T600" s="20" t="s">
        <v>47</v>
      </c>
      <c r="U600" s="20">
        <f>+VLOOKUP(K600,Programación!$A:$F,3,FALSE)</f>
        <v>3</v>
      </c>
      <c r="V600" s="20">
        <f>+VLOOKUP(K600,Programación!$A:$F,4,FALSE)</f>
        <v>4</v>
      </c>
      <c r="W600" s="20">
        <f>+VLOOKUP(K600,Programación!$A:$F,5,FALSE)</f>
        <v>5</v>
      </c>
      <c r="X600" s="20">
        <f>+VLOOKUP(K600,Programación!$A:$F,6,FALSE)</f>
        <v>5</v>
      </c>
      <c r="Y600" s="20">
        <v>3</v>
      </c>
      <c r="Z600" s="20">
        <f>+VLOOKUP(K600,Seguimiento!$A:$C,3,FALSE)</f>
        <v>4</v>
      </c>
      <c r="AA600" s="23">
        <v>0</v>
      </c>
      <c r="AB600" s="22">
        <v>0</v>
      </c>
      <c r="AC600" s="20">
        <v>0.6</v>
      </c>
      <c r="AD600" s="20">
        <f>+VLOOKUP(K600,Seguimiento!$A:$J,5,FALSE)</f>
        <v>0.8</v>
      </c>
      <c r="AE600" s="22">
        <v>0</v>
      </c>
      <c r="AF600" s="22">
        <v>0</v>
      </c>
      <c r="AG600" s="20">
        <v>1</v>
      </c>
      <c r="AH600" s="20">
        <f>+VLOOKUP(K600,Seguimiento!$A:$J,6,FALSE)</f>
        <v>1</v>
      </c>
      <c r="AI600" s="23">
        <v>0</v>
      </c>
      <c r="AJ600" s="23">
        <v>0</v>
      </c>
      <c r="AK600" s="23">
        <v>0</v>
      </c>
      <c r="AL600" s="20" t="str">
        <f>+VLOOKUP(K600,Seguimiento!$A:$J,7,FALSE)</f>
        <v>Se reporta con las estrategias de comercialización del programa Mercados Campesinos vigentes como: mercados tradicionales, vitrina campesina, canal digital y camión móvil.</v>
      </c>
      <c r="AM600" s="20">
        <f t="shared" si="9"/>
        <v>0.8</v>
      </c>
      <c r="AN600" s="22">
        <v>1.3858962809332246E-3</v>
      </c>
      <c r="AO600" s="22">
        <v>0</v>
      </c>
      <c r="AP600" s="22">
        <v>0</v>
      </c>
      <c r="AQ600" s="41">
        <f>+VLOOKUP(K600,Seguimiento!$A:$J,9,FALSE)</f>
        <v>8.3153800000000005E-4</v>
      </c>
      <c r="AR600" s="40">
        <f>+VLOOKUP(K600,Seguimiento!$A:$J,10,FALSE)</f>
        <v>3</v>
      </c>
      <c r="AS600" s="20">
        <v>3</v>
      </c>
      <c r="AT600" s="40">
        <f>+VLOOKUP(K600,Seguimiento!$A:$J,4,FALSE)</f>
        <v>4</v>
      </c>
      <c r="AU600" s="22">
        <v>0</v>
      </c>
      <c r="AV600" s="22">
        <v>0</v>
      </c>
    </row>
    <row r="601" spans="1:48" x14ac:dyDescent="0.2">
      <c r="A601" s="20">
        <v>4</v>
      </c>
      <c r="B601" s="20" t="s">
        <v>1078</v>
      </c>
      <c r="C601" s="20">
        <v>5</v>
      </c>
      <c r="D601" s="20" t="s">
        <v>1430</v>
      </c>
      <c r="E601" s="20" t="s">
        <v>1431</v>
      </c>
      <c r="F601" s="20">
        <v>1</v>
      </c>
      <c r="G601" s="20" t="s">
        <v>1444</v>
      </c>
      <c r="H601" s="20" t="s">
        <v>1452</v>
      </c>
      <c r="I601" s="20">
        <v>5</v>
      </c>
      <c r="J601" s="20" t="s">
        <v>1961</v>
      </c>
      <c r="K601" s="20" t="s">
        <v>1461</v>
      </c>
      <c r="L601" s="20" t="s">
        <v>1462</v>
      </c>
      <c r="M601" s="20" t="s">
        <v>44</v>
      </c>
      <c r="N601" s="20">
        <v>-1</v>
      </c>
      <c r="O601" s="20">
        <v>1</v>
      </c>
      <c r="P601" s="20" t="s">
        <v>222</v>
      </c>
      <c r="Q601" s="19">
        <f>+VLOOKUP(K601,Responsables!$A:$C,3,TRUE)</f>
        <v>741</v>
      </c>
      <c r="R601" s="19" t="str">
        <f>+VLOOKUP(K601,Responsables!$A:$C,2,TRUE)</f>
        <v>Secretaría de Infraestructura Física</v>
      </c>
      <c r="S601" s="20" t="s">
        <v>51</v>
      </c>
      <c r="T601" s="20" t="s">
        <v>47</v>
      </c>
      <c r="U601" s="20">
        <f>+VLOOKUP(K601,Programación!$A:$F,3,FALSE)</f>
        <v>-1</v>
      </c>
      <c r="V601" s="20">
        <f>+VLOOKUP(K601,Programación!$A:$F,4,FALSE)</f>
        <v>-1</v>
      </c>
      <c r="W601" s="20">
        <f>+VLOOKUP(K601,Programación!$A:$F,5,FALSE)</f>
        <v>-1</v>
      </c>
      <c r="X601" s="20">
        <f>+VLOOKUP(K601,Programación!$A:$F,6,FALSE)</f>
        <v>1</v>
      </c>
      <c r="Y601" s="20">
        <v>0</v>
      </c>
      <c r="Z601" s="20">
        <v>-1</v>
      </c>
      <c r="AA601" s="23">
        <v>0</v>
      </c>
      <c r="AB601" s="22">
        <v>0</v>
      </c>
      <c r="AC601" s="20">
        <v>0</v>
      </c>
      <c r="AD601" s="20">
        <v>-1</v>
      </c>
      <c r="AE601" s="22">
        <v>0</v>
      </c>
      <c r="AF601" s="22">
        <v>0</v>
      </c>
      <c r="AG601" s="20">
        <v>-1</v>
      </c>
      <c r="AH601" s="20">
        <v>-1</v>
      </c>
      <c r="AI601" s="23">
        <v>0</v>
      </c>
      <c r="AJ601" s="23">
        <v>0</v>
      </c>
      <c r="AK601" s="23">
        <v>0</v>
      </c>
      <c r="AL601" s="20" t="str">
        <f>+VLOOKUP(K601,Seguimiento!$A:$J,7,FALSE)</f>
        <v>Corte Junio 30  de 2021: No se presenta avance físico</v>
      </c>
      <c r="AM601" s="20">
        <f t="shared" si="9"/>
        <v>-1</v>
      </c>
      <c r="AN601" s="22">
        <v>8.1699346405228766E-5</v>
      </c>
      <c r="AO601" s="22">
        <v>0</v>
      </c>
      <c r="AP601" s="22">
        <v>0</v>
      </c>
      <c r="AQ601" s="41">
        <f>+VLOOKUP(K601,Seguimiento!$A:$J,9,FALSE)</f>
        <v>0</v>
      </c>
      <c r="AR601" s="40">
        <f>+VLOOKUP(K601,Seguimiento!$A:$J,10,FALSE)</f>
        <v>0</v>
      </c>
      <c r="AS601" s="20">
        <v>0</v>
      </c>
      <c r="AT601" s="40">
        <f>+VLOOKUP(K601,Seguimiento!$A:$J,4,FALSE)</f>
        <v>-1</v>
      </c>
      <c r="AU601" s="22">
        <v>0</v>
      </c>
      <c r="AV601" s="22">
        <v>0</v>
      </c>
    </row>
    <row r="602" spans="1:48" x14ac:dyDescent="0.2">
      <c r="A602" s="20">
        <v>4</v>
      </c>
      <c r="B602" s="20" t="s">
        <v>1078</v>
      </c>
      <c r="C602" s="20">
        <v>5</v>
      </c>
      <c r="D602" s="20" t="s">
        <v>1430</v>
      </c>
      <c r="E602" s="20" t="s">
        <v>1431</v>
      </c>
      <c r="F602" s="20">
        <v>1</v>
      </c>
      <c r="G602" s="20" t="s">
        <v>1444</v>
      </c>
      <c r="H602" s="20" t="s">
        <v>1452</v>
      </c>
      <c r="I602" s="20">
        <v>3</v>
      </c>
      <c r="J602" s="20" t="s">
        <v>1961</v>
      </c>
      <c r="K602" s="20" t="s">
        <v>1457</v>
      </c>
      <c r="L602" s="20" t="s">
        <v>1458</v>
      </c>
      <c r="M602" s="20" t="s">
        <v>50</v>
      </c>
      <c r="N602" s="20">
        <v>-2</v>
      </c>
      <c r="O602" s="20">
        <v>100</v>
      </c>
      <c r="P602" s="20" t="s">
        <v>564</v>
      </c>
      <c r="Q602" s="19">
        <f>+VLOOKUP(K602,Responsables!$A:$C,3,TRUE)</f>
        <v>753</v>
      </c>
      <c r="R602" s="19" t="str">
        <f>+VLOOKUP(K602,Responsables!$A:$C,2,TRUE)</f>
        <v>Gerencia de Corregimientos</v>
      </c>
      <c r="S602" s="20" t="s">
        <v>51</v>
      </c>
      <c r="T602" s="20" t="s">
        <v>47</v>
      </c>
      <c r="U602" s="20">
        <f>+VLOOKUP(K602,Programación!$A:$F,3,FALSE)</f>
        <v>0</v>
      </c>
      <c r="V602" s="20">
        <f>+VLOOKUP(K602,Programación!$A:$F,4,FALSE)</f>
        <v>40</v>
      </c>
      <c r="W602" s="20">
        <f>+VLOOKUP(K602,Programación!$A:$F,5,FALSE)</f>
        <v>60</v>
      </c>
      <c r="X602" s="20">
        <f>+VLOOKUP(K602,Programación!$A:$F,6,FALSE)</f>
        <v>100</v>
      </c>
      <c r="Y602" s="20">
        <v>0</v>
      </c>
      <c r="Z602" s="20">
        <f>+VLOOKUP(K602,Seguimiento!$A:$C,3,FALSE)</f>
        <v>0</v>
      </c>
      <c r="AA602" s="23">
        <v>0</v>
      </c>
      <c r="AB602" s="22">
        <v>0</v>
      </c>
      <c r="AC602" s="20">
        <v>0</v>
      </c>
      <c r="AD602" s="20">
        <f>+VLOOKUP(K602,Seguimiento!$A:$J,5,FALSE)</f>
        <v>0</v>
      </c>
      <c r="AE602" s="22">
        <v>0</v>
      </c>
      <c r="AF602" s="22">
        <v>0</v>
      </c>
      <c r="AG602" s="20">
        <v>-1</v>
      </c>
      <c r="AH602" s="20">
        <f>+VLOOKUP(K602,Seguimiento!$A:$J,6,FALSE)</f>
        <v>0</v>
      </c>
      <c r="AI602" s="23">
        <v>0</v>
      </c>
      <c r="AJ602" s="23">
        <v>0</v>
      </c>
      <c r="AK602" s="23">
        <v>0</v>
      </c>
      <c r="AL602" s="20" t="str">
        <f>+VLOOKUP(K602,Seguimiento!$A:$J,7,FALSE)</f>
        <v>Los indicadores de Plan de Desarrollo se les dara cumplimiento y ejecución a tráves del convenio con FAO el cual está en proceso de validación para firma.</v>
      </c>
      <c r="AM602" s="20">
        <f t="shared" si="9"/>
        <v>0</v>
      </c>
      <c r="AN602" s="22">
        <v>9.3695157218854638E-5</v>
      </c>
      <c r="AO602" s="22">
        <v>0</v>
      </c>
      <c r="AP602" s="22">
        <v>0</v>
      </c>
      <c r="AQ602" s="41">
        <f>+VLOOKUP(K602,Seguimiento!$A:$J,9,FALSE)</f>
        <v>0</v>
      </c>
      <c r="AR602" s="40">
        <f>+VLOOKUP(K602,Seguimiento!$A:$J,10,FALSE)</f>
        <v>1</v>
      </c>
      <c r="AS602" s="20">
        <v>0</v>
      </c>
      <c r="AT602" s="40">
        <f>+VLOOKUP(K602,Seguimiento!$A:$J,4,FALSE)</f>
        <v>0</v>
      </c>
      <c r="AU602" s="22">
        <v>0</v>
      </c>
      <c r="AV602" s="22">
        <v>0</v>
      </c>
    </row>
    <row r="603" spans="1:48" x14ac:dyDescent="0.2">
      <c r="A603" s="20">
        <v>4</v>
      </c>
      <c r="B603" s="20" t="s">
        <v>1078</v>
      </c>
      <c r="C603" s="20">
        <v>5</v>
      </c>
      <c r="D603" s="20" t="s">
        <v>1430</v>
      </c>
      <c r="E603" s="20" t="s">
        <v>1431</v>
      </c>
      <c r="F603" s="20">
        <v>2</v>
      </c>
      <c r="G603" s="20" t="s">
        <v>1432</v>
      </c>
      <c r="H603" s="20" t="s">
        <v>1433</v>
      </c>
      <c r="I603" s="20">
        <v>4</v>
      </c>
      <c r="J603" s="20" t="s">
        <v>1961</v>
      </c>
      <c r="K603" s="20" t="s">
        <v>1440</v>
      </c>
      <c r="L603" s="20" t="s">
        <v>1441</v>
      </c>
      <c r="M603" s="20" t="s">
        <v>44</v>
      </c>
      <c r="N603" s="20">
        <v>-2</v>
      </c>
      <c r="O603" s="20">
        <v>3</v>
      </c>
      <c r="P603" s="20" t="s">
        <v>564</v>
      </c>
      <c r="Q603" s="19">
        <f>+VLOOKUP(K603,Responsables!$A:$C,3,TRUE)</f>
        <v>753</v>
      </c>
      <c r="R603" s="19" t="str">
        <f>+VLOOKUP(K603,Responsables!$A:$C,2,TRUE)</f>
        <v>Gerencia de Corregimientos</v>
      </c>
      <c r="S603" s="20" t="s">
        <v>51</v>
      </c>
      <c r="T603" s="20" t="s">
        <v>47</v>
      </c>
      <c r="U603" s="20">
        <f>+VLOOKUP(K603,Programación!$A:$F,3,FALSE)</f>
        <v>0</v>
      </c>
      <c r="V603" s="20">
        <f>+VLOOKUP(K603,Programación!$A:$F,4,FALSE)</f>
        <v>0</v>
      </c>
      <c r="W603" s="20">
        <f>+VLOOKUP(K603,Programación!$A:$F,5,FALSE)</f>
        <v>0</v>
      </c>
      <c r="X603" s="20">
        <f>+VLOOKUP(K603,Programación!$A:$F,6,FALSE)</f>
        <v>3</v>
      </c>
      <c r="Y603" s="20">
        <v>0</v>
      </c>
      <c r="Z603" s="20">
        <v>-1</v>
      </c>
      <c r="AA603" s="23">
        <v>0</v>
      </c>
      <c r="AB603" s="22">
        <v>0</v>
      </c>
      <c r="AC603" s="20">
        <v>0</v>
      </c>
      <c r="AD603" s="20">
        <v>-1</v>
      </c>
      <c r="AE603" s="22">
        <v>0</v>
      </c>
      <c r="AF603" s="22">
        <v>0</v>
      </c>
      <c r="AG603" s="20">
        <v>-1</v>
      </c>
      <c r="AH603" s="20">
        <v>-1</v>
      </c>
      <c r="AI603" s="23">
        <v>0</v>
      </c>
      <c r="AJ603" s="23">
        <v>0</v>
      </c>
      <c r="AK603" s="23">
        <v>0</v>
      </c>
      <c r="AL603" s="20" t="str">
        <f>+VLOOKUP(K603,Seguimiento!$A:$J,7,FALSE)</f>
        <v>Los indicadores de Plan de Desarrollo se les dara cumplimiento y ejecución a tráves del convenio con FAO el cual está en proceso de validación para firma.</v>
      </c>
      <c r="AM603" s="20">
        <f t="shared" si="9"/>
        <v>-1</v>
      </c>
      <c r="AN603" s="22">
        <v>1.1969951477464856E-3</v>
      </c>
      <c r="AO603" s="22">
        <v>0</v>
      </c>
      <c r="AP603" s="22">
        <v>0</v>
      </c>
      <c r="AQ603" s="41">
        <f>+VLOOKUP(K603,Seguimiento!$A:$J,9,FALSE)</f>
        <v>0</v>
      </c>
      <c r="AR603" s="40">
        <f>+VLOOKUP(K603,Seguimiento!$A:$J,10,FALSE)</f>
        <v>0</v>
      </c>
      <c r="AS603" s="20">
        <v>0</v>
      </c>
      <c r="AT603" s="40">
        <f>+VLOOKUP(K603,Seguimiento!$A:$J,4,FALSE)</f>
        <v>-1</v>
      </c>
      <c r="AU603" s="22">
        <v>0</v>
      </c>
      <c r="AV603" s="22">
        <v>0</v>
      </c>
    </row>
    <row r="604" spans="1:48" x14ac:dyDescent="0.2">
      <c r="A604" s="20">
        <v>4</v>
      </c>
      <c r="B604" s="20" t="s">
        <v>1078</v>
      </c>
      <c r="C604" s="20">
        <v>5</v>
      </c>
      <c r="D604" s="20" t="s">
        <v>1430</v>
      </c>
      <c r="E604" s="20" t="s">
        <v>1431</v>
      </c>
      <c r="F604" s="20">
        <v>1</v>
      </c>
      <c r="G604" s="20" t="s">
        <v>1444</v>
      </c>
      <c r="H604" s="20" t="s">
        <v>1452</v>
      </c>
      <c r="I604" s="20">
        <v>1</v>
      </c>
      <c r="J604" s="20" t="s">
        <v>1961</v>
      </c>
      <c r="K604" s="20" t="s">
        <v>1453</v>
      </c>
      <c r="L604" s="20" t="s">
        <v>1454</v>
      </c>
      <c r="M604" s="20" t="s">
        <v>50</v>
      </c>
      <c r="N604" s="20">
        <v>-2</v>
      </c>
      <c r="O604" s="20">
        <v>100</v>
      </c>
      <c r="P604" s="20" t="s">
        <v>564</v>
      </c>
      <c r="Q604" s="19">
        <f>+VLOOKUP(K604,Responsables!$A:$C,3,TRUE)</f>
        <v>753</v>
      </c>
      <c r="R604" s="19" t="str">
        <f>+VLOOKUP(K604,Responsables!$A:$C,2,TRUE)</f>
        <v>Gerencia de Corregimientos</v>
      </c>
      <c r="S604" s="20" t="s">
        <v>51</v>
      </c>
      <c r="T604" s="20" t="s">
        <v>47</v>
      </c>
      <c r="U604" s="20">
        <f>+VLOOKUP(K604,Programación!$A:$F,3,FALSE)</f>
        <v>0</v>
      </c>
      <c r="V604" s="20">
        <f>+VLOOKUP(K604,Programación!$A:$F,4,FALSE)</f>
        <v>20</v>
      </c>
      <c r="W604" s="20">
        <f>+VLOOKUP(K604,Programación!$A:$F,5,FALSE)</f>
        <v>60</v>
      </c>
      <c r="X604" s="20">
        <f>+VLOOKUP(K604,Programación!$A:$F,6,FALSE)</f>
        <v>100</v>
      </c>
      <c r="Y604" s="20">
        <v>0</v>
      </c>
      <c r="Z604" s="20">
        <f>+VLOOKUP(K604,Seguimiento!$A:$C,3,FALSE)</f>
        <v>0</v>
      </c>
      <c r="AA604" s="23">
        <v>0</v>
      </c>
      <c r="AB604" s="22">
        <v>0</v>
      </c>
      <c r="AC604" s="20">
        <v>0</v>
      </c>
      <c r="AD604" s="20">
        <f>+VLOOKUP(K604,Seguimiento!$A:$J,5,FALSE)</f>
        <v>0</v>
      </c>
      <c r="AE604" s="22">
        <v>0</v>
      </c>
      <c r="AF604" s="22">
        <v>0</v>
      </c>
      <c r="AG604" s="20">
        <v>-1</v>
      </c>
      <c r="AH604" s="20">
        <f>+VLOOKUP(K604,Seguimiento!$A:$J,6,FALSE)</f>
        <v>0</v>
      </c>
      <c r="AI604" s="23">
        <v>0</v>
      </c>
      <c r="AJ604" s="23">
        <v>0</v>
      </c>
      <c r="AK604" s="23">
        <v>0</v>
      </c>
      <c r="AL604" s="20" t="str">
        <f>+VLOOKUP(K604,Seguimiento!$A:$J,7,FALSE)</f>
        <v>Los indicadores de Plan de Desarrollo se les dara cumplimiento y ejecución a tráves del convenio con FAO el cual está en proceso de validación para firma.</v>
      </c>
      <c r="AM604" s="20">
        <f t="shared" si="9"/>
        <v>0</v>
      </c>
      <c r="AN604" s="22">
        <v>4.7049726821536621E-4</v>
      </c>
      <c r="AO604" s="22">
        <v>0</v>
      </c>
      <c r="AP604" s="22">
        <v>0</v>
      </c>
      <c r="AQ604" s="41">
        <f>+VLOOKUP(K604,Seguimiento!$A:$J,9,FALSE)</f>
        <v>0</v>
      </c>
      <c r="AR604" s="40">
        <f>+VLOOKUP(K604,Seguimiento!$A:$J,10,FALSE)</f>
        <v>1</v>
      </c>
      <c r="AS604" s="20">
        <v>0</v>
      </c>
      <c r="AT604" s="40">
        <f>+VLOOKUP(K604,Seguimiento!$A:$J,4,FALSE)</f>
        <v>0</v>
      </c>
      <c r="AU604" s="22">
        <v>0</v>
      </c>
      <c r="AV604" s="22">
        <v>0</v>
      </c>
    </row>
    <row r="605" spans="1:48" x14ac:dyDescent="0.2">
      <c r="A605" s="20">
        <v>4</v>
      </c>
      <c r="B605" s="20" t="s">
        <v>1078</v>
      </c>
      <c r="C605" s="20">
        <v>5</v>
      </c>
      <c r="D605" s="20" t="s">
        <v>1430</v>
      </c>
      <c r="E605" s="20" t="s">
        <v>1431</v>
      </c>
      <c r="F605" s="20">
        <v>2</v>
      </c>
      <c r="G605" s="20" t="s">
        <v>1432</v>
      </c>
      <c r="H605" s="20" t="s">
        <v>1433</v>
      </c>
      <c r="I605" s="20">
        <v>3</v>
      </c>
      <c r="J605" s="20" t="s">
        <v>1961</v>
      </c>
      <c r="K605" s="20" t="s">
        <v>1442</v>
      </c>
      <c r="L605" s="20" t="s">
        <v>1443</v>
      </c>
      <c r="M605" s="20" t="s">
        <v>44</v>
      </c>
      <c r="N605" s="20">
        <v>1400</v>
      </c>
      <c r="O605" s="20">
        <v>2800</v>
      </c>
      <c r="P605" s="20" t="s">
        <v>45</v>
      </c>
      <c r="Q605" s="19">
        <f>+VLOOKUP(K605,Responsables!$A:$C,3,TRUE)</f>
        <v>751</v>
      </c>
      <c r="R605" s="19" t="str">
        <f>+VLOOKUP(K605,Responsables!$A:$C,2,TRUE)</f>
        <v>Secretaría de Desarrollo Económico</v>
      </c>
      <c r="S605" s="20" t="s">
        <v>46</v>
      </c>
      <c r="T605" s="20" t="s">
        <v>47</v>
      </c>
      <c r="U605" s="20">
        <f>+VLOOKUP(K605,Programación!$A:$F,3,FALSE)</f>
        <v>1400</v>
      </c>
      <c r="V605" s="20">
        <f>+VLOOKUP(K605,Programación!$A:$F,4,FALSE)</f>
        <v>500</v>
      </c>
      <c r="W605" s="20">
        <f>+VLOOKUP(K605,Programación!$A:$F,5,FALSE)</f>
        <v>500</v>
      </c>
      <c r="X605" s="20">
        <f>+VLOOKUP(K605,Programación!$A:$F,6,FALSE)</f>
        <v>425</v>
      </c>
      <c r="Y605" s="20">
        <v>1375</v>
      </c>
      <c r="Z605" s="20">
        <f>+VLOOKUP(K605,Seguimiento!$A:$C,3,FALSE)</f>
        <v>227</v>
      </c>
      <c r="AA605" s="23">
        <v>0</v>
      </c>
      <c r="AB605" s="22">
        <v>0</v>
      </c>
      <c r="AC605" s="20">
        <v>0.49107142857142899</v>
      </c>
      <c r="AD605" s="20">
        <f>+VLOOKUP(K605,Seguimiento!$A:$J,5,FALSE)</f>
        <v>0.572142857</v>
      </c>
      <c r="AE605" s="22">
        <v>0</v>
      </c>
      <c r="AF605" s="22">
        <v>0</v>
      </c>
      <c r="AG605" s="20">
        <v>0.98214285714285698</v>
      </c>
      <c r="AH605" s="20">
        <f>+VLOOKUP(K605,Seguimiento!$A:$J,6,FALSE)</f>
        <v>0.45400000000000001</v>
      </c>
      <c r="AI605" s="23">
        <v>0</v>
      </c>
      <c r="AJ605" s="23">
        <v>0</v>
      </c>
      <c r="AK605" s="23">
        <v>0</v>
      </c>
      <c r="AL605" s="20" t="str">
        <f>+VLOOKUP(K605,Seguimiento!$A:$J,7,FALSE)</f>
        <v>En el mes de Junio se reportan 227 productores que fueron diagnosticados como afectados por la ola invernal del mes de mayo y recibieron incentivos para la reactivación de su producción. Se continúa avanzando en la habilitación de la Alcaldia de Medellín como Empresa Prestadora del Servicio de Extensión Agropecuaria EPSEA y la formulación y aprobación del Programa Agropecuario Municipal PAM 2020- 2023, lo que permitirá ampliar la cobertura y calidad de la prestación del servicio de extensión agropecuaria.</v>
      </c>
      <c r="AM605" s="20">
        <f t="shared" si="9"/>
        <v>0.572142857</v>
      </c>
      <c r="AN605" s="22">
        <v>1.3689101194837895E-3</v>
      </c>
      <c r="AO605" s="22">
        <v>0</v>
      </c>
      <c r="AP605" s="22">
        <v>0</v>
      </c>
      <c r="AQ605" s="41">
        <f>+VLOOKUP(K605,Seguimiento!$A:$J,9,FALSE)</f>
        <v>6.7223300000000005E-4</v>
      </c>
      <c r="AR605" s="40">
        <f>+VLOOKUP(K605,Seguimiento!$A:$J,10,FALSE)</f>
        <v>3</v>
      </c>
      <c r="AS605" s="20">
        <v>1375</v>
      </c>
      <c r="AT605" s="40">
        <f>+VLOOKUP(K605,Seguimiento!$A:$J,4,FALSE)</f>
        <v>1602</v>
      </c>
      <c r="AU605" s="22">
        <v>0</v>
      </c>
      <c r="AV605" s="22">
        <v>0</v>
      </c>
    </row>
    <row r="606" spans="1:48" x14ac:dyDescent="0.2">
      <c r="A606" s="20">
        <v>4</v>
      </c>
      <c r="B606" s="20" t="s">
        <v>1078</v>
      </c>
      <c r="C606" s="20">
        <v>5</v>
      </c>
      <c r="D606" s="20" t="s">
        <v>1430</v>
      </c>
      <c r="E606" s="20" t="s">
        <v>1431</v>
      </c>
      <c r="F606" s="20">
        <v>2</v>
      </c>
      <c r="G606" s="20" t="s">
        <v>1432</v>
      </c>
      <c r="H606" s="20" t="s">
        <v>1433</v>
      </c>
      <c r="I606" s="20">
        <v>5</v>
      </c>
      <c r="J606" s="20" t="s">
        <v>1961</v>
      </c>
      <c r="K606" s="20" t="s">
        <v>1438</v>
      </c>
      <c r="L606" s="20" t="s">
        <v>1439</v>
      </c>
      <c r="M606" s="20" t="s">
        <v>50</v>
      </c>
      <c r="N606" s="20">
        <v>-2</v>
      </c>
      <c r="O606" s="20">
        <v>100</v>
      </c>
      <c r="P606" s="20" t="s">
        <v>564</v>
      </c>
      <c r="Q606" s="19">
        <f>+VLOOKUP(K606,Responsables!$A:$C,3,TRUE)</f>
        <v>753</v>
      </c>
      <c r="R606" s="19" t="str">
        <f>+VLOOKUP(K606,Responsables!$A:$C,2,TRUE)</f>
        <v>Gerencia de Corregimientos</v>
      </c>
      <c r="S606" s="20" t="s">
        <v>51</v>
      </c>
      <c r="T606" s="20" t="s">
        <v>47</v>
      </c>
      <c r="U606" s="20">
        <f>+VLOOKUP(K606,Programación!$A:$F,3,FALSE)</f>
        <v>0</v>
      </c>
      <c r="V606" s="20">
        <f>+VLOOKUP(K606,Programación!$A:$F,4,FALSE)</f>
        <v>40</v>
      </c>
      <c r="W606" s="20">
        <f>+VLOOKUP(K606,Programación!$A:$F,5,FALSE)</f>
        <v>90</v>
      </c>
      <c r="X606" s="20">
        <f>+VLOOKUP(K606,Programación!$A:$F,6,FALSE)</f>
        <v>100</v>
      </c>
      <c r="Y606" s="20">
        <v>15</v>
      </c>
      <c r="Z606" s="20">
        <f>+VLOOKUP(K606,Seguimiento!$A:$C,3,FALSE)</f>
        <v>0</v>
      </c>
      <c r="AA606" s="23">
        <v>0</v>
      </c>
      <c r="AB606" s="22">
        <v>0</v>
      </c>
      <c r="AC606" s="20">
        <v>0.15</v>
      </c>
      <c r="AD606" s="20">
        <f>+VLOOKUP(K606,Seguimiento!$A:$J,5,FALSE)</f>
        <v>0</v>
      </c>
      <c r="AE606" s="22">
        <v>0</v>
      </c>
      <c r="AF606" s="22">
        <v>0</v>
      </c>
      <c r="AG606" s="20">
        <v>1</v>
      </c>
      <c r="AH606" s="20">
        <f>+VLOOKUP(K606,Seguimiento!$A:$J,6,FALSE)</f>
        <v>0</v>
      </c>
      <c r="AI606" s="23">
        <v>0</v>
      </c>
      <c r="AJ606" s="23">
        <v>0</v>
      </c>
      <c r="AK606" s="23">
        <v>0</v>
      </c>
      <c r="AL606" s="20" t="str">
        <f>+VLOOKUP(K606,Seguimiento!$A:$J,7,FALSE)</f>
        <v>Los indicadores de Plan de Desarrollo se les dara cumplimiento y ejecución a tráves del convenio con FAO el cual está en proceso de validación para firma.</v>
      </c>
      <c r="AM606" s="20">
        <f t="shared" si="9"/>
        <v>0</v>
      </c>
      <c r="AN606" s="22">
        <v>1.1646021321166449E-3</v>
      </c>
      <c r="AO606" s="22">
        <v>0</v>
      </c>
      <c r="AP606" s="22">
        <v>0</v>
      </c>
      <c r="AQ606" s="41">
        <f>+VLOOKUP(K606,Seguimiento!$A:$J,9,FALSE)</f>
        <v>1.7469E-4</v>
      </c>
      <c r="AR606" s="40">
        <f>+VLOOKUP(K606,Seguimiento!$A:$J,10,FALSE)</f>
        <v>1</v>
      </c>
      <c r="AS606" s="20">
        <v>15</v>
      </c>
      <c r="AT606" s="40">
        <f>+VLOOKUP(K606,Seguimiento!$A:$J,4,FALSE)</f>
        <v>0</v>
      </c>
      <c r="AU606" s="22">
        <v>0</v>
      </c>
      <c r="AV606" s="22">
        <v>0</v>
      </c>
    </row>
    <row r="607" spans="1:48" x14ac:dyDescent="0.2">
      <c r="A607" s="20">
        <v>4</v>
      </c>
      <c r="B607" s="20" t="s">
        <v>1078</v>
      </c>
      <c r="C607" s="20">
        <v>5</v>
      </c>
      <c r="D607" s="20" t="s">
        <v>1430</v>
      </c>
      <c r="E607" s="20" t="s">
        <v>1431</v>
      </c>
      <c r="F607" s="20">
        <v>2</v>
      </c>
      <c r="G607" s="20" t="s">
        <v>1432</v>
      </c>
      <c r="H607" s="20" t="s">
        <v>1433</v>
      </c>
      <c r="I607" s="20">
        <v>7</v>
      </c>
      <c r="J607" s="20" t="s">
        <v>1961</v>
      </c>
      <c r="K607" s="20" t="s">
        <v>1434</v>
      </c>
      <c r="L607" s="20" t="s">
        <v>1435</v>
      </c>
      <c r="M607" s="20" t="s">
        <v>44</v>
      </c>
      <c r="N607" s="20">
        <v>-2</v>
      </c>
      <c r="O607" s="20">
        <v>3</v>
      </c>
      <c r="P607" s="20" t="s">
        <v>919</v>
      </c>
      <c r="Q607" s="19">
        <f>+VLOOKUP(K607,Responsables!$A:$C,3,TRUE)</f>
        <v>722</v>
      </c>
      <c r="R607" s="19" t="str">
        <f>+VLOOKUP(K607,Responsables!$A:$C,2,TRUE)</f>
        <v>Secretaría de Inclusión Social, Familia y Derechos Humanos</v>
      </c>
      <c r="S607" s="20" t="s">
        <v>46</v>
      </c>
      <c r="T607" s="20" t="s">
        <v>47</v>
      </c>
      <c r="U607" s="20">
        <f>+VLOOKUP(K607,Programación!$A:$F,3,FALSE)</f>
        <v>0</v>
      </c>
      <c r="V607" s="20">
        <f>+VLOOKUP(K607,Programación!$A:$F,4,FALSE)</f>
        <v>1</v>
      </c>
      <c r="W607" s="20">
        <f>+VLOOKUP(K607,Programación!$A:$F,5,FALSE)</f>
        <v>1</v>
      </c>
      <c r="X607" s="20">
        <f>+VLOOKUP(K607,Programación!$A:$F,6,FALSE)</f>
        <v>1</v>
      </c>
      <c r="Y607" s="20">
        <v>-1</v>
      </c>
      <c r="Z607" s="20">
        <f>+VLOOKUP(K607,Seguimiento!$A:$C,3,FALSE)</f>
        <v>0.4</v>
      </c>
      <c r="AA607" s="23">
        <v>0</v>
      </c>
      <c r="AB607" s="22">
        <v>0</v>
      </c>
      <c r="AC607" s="20">
        <v>-1</v>
      </c>
      <c r="AD607" s="20">
        <f>+VLOOKUP(K607,Seguimiento!$A:$J,5,FALSE)</f>
        <v>0.133333333</v>
      </c>
      <c r="AE607" s="22">
        <v>0</v>
      </c>
      <c r="AF607" s="22">
        <v>0</v>
      </c>
      <c r="AG607" s="20">
        <v>-1</v>
      </c>
      <c r="AH607" s="20">
        <f>+VLOOKUP(K607,Seguimiento!$A:$J,6,FALSE)</f>
        <v>0.4</v>
      </c>
      <c r="AI607" s="23">
        <v>0</v>
      </c>
      <c r="AJ607" s="23">
        <v>0</v>
      </c>
      <c r="AK607" s="23">
        <v>0</v>
      </c>
      <c r="AL607" s="20" t="str">
        <f>+VLOOKUP(K607,Seguimiento!$A:$J,7,FALSE)</f>
        <v>Se continua trabajando en la parcela demostrativa, con la producción de plántulas y conservación de semillas nativas. No se presentan avances en la implementación del centro zonal, pues se están gestionando los recursos para su adecuación física y atención de usuarios.</v>
      </c>
      <c r="AM607" s="20">
        <f t="shared" si="9"/>
        <v>0.133333333</v>
      </c>
      <c r="AN607" s="22">
        <v>5.1871775155800355E-3</v>
      </c>
      <c r="AO607" s="22">
        <v>0</v>
      </c>
      <c r="AP607" s="22">
        <v>0</v>
      </c>
      <c r="AQ607" s="41">
        <f>+VLOOKUP(K607,Seguimiento!$A:$J,9,FALSE)</f>
        <v>6.9162399999999995E-4</v>
      </c>
      <c r="AR607" s="40">
        <f>+VLOOKUP(K607,Seguimiento!$A:$J,10,FALSE)</f>
        <v>1</v>
      </c>
      <c r="AS607" s="20">
        <v>-1</v>
      </c>
      <c r="AT607" s="40">
        <f>+VLOOKUP(K607,Seguimiento!$A:$J,4,FALSE)</f>
        <v>0.4</v>
      </c>
      <c r="AU607" s="22">
        <v>0</v>
      </c>
      <c r="AV607" s="22">
        <v>0</v>
      </c>
    </row>
    <row r="608" spans="1:48" x14ac:dyDescent="0.2">
      <c r="A608" s="20">
        <v>4</v>
      </c>
      <c r="B608" s="20" t="s">
        <v>1078</v>
      </c>
      <c r="C608" s="20">
        <v>5</v>
      </c>
      <c r="D608" s="20" t="s">
        <v>1430</v>
      </c>
      <c r="E608" s="20" t="s">
        <v>1431</v>
      </c>
      <c r="F608" s="20">
        <v>1</v>
      </c>
      <c r="G608" s="20" t="s">
        <v>1444</v>
      </c>
      <c r="H608" s="20" t="s">
        <v>1452</v>
      </c>
      <c r="I608" s="20">
        <v>2</v>
      </c>
      <c r="J608" s="20" t="s">
        <v>1961</v>
      </c>
      <c r="K608" s="20" t="s">
        <v>1455</v>
      </c>
      <c r="L608" s="20" t="s">
        <v>1456</v>
      </c>
      <c r="M608" s="20" t="s">
        <v>50</v>
      </c>
      <c r="N608" s="20">
        <v>-2</v>
      </c>
      <c r="O608" s="20">
        <v>100</v>
      </c>
      <c r="P608" s="20" t="s">
        <v>564</v>
      </c>
      <c r="Q608" s="19">
        <f>+VLOOKUP(K608,Responsables!$A:$C,3,TRUE)</f>
        <v>753</v>
      </c>
      <c r="R608" s="19" t="str">
        <f>+VLOOKUP(K608,Responsables!$A:$C,2,TRUE)</f>
        <v>Gerencia de Corregimientos</v>
      </c>
      <c r="S608" s="20" t="s">
        <v>51</v>
      </c>
      <c r="T608" s="20" t="s">
        <v>47</v>
      </c>
      <c r="U608" s="20">
        <f>+VLOOKUP(K608,Programación!$A:$F,3,FALSE)</f>
        <v>0</v>
      </c>
      <c r="V608" s="20">
        <f>+VLOOKUP(K608,Programación!$A:$F,4,FALSE)</f>
        <v>100</v>
      </c>
      <c r="W608" s="20">
        <f>+VLOOKUP(K608,Programación!$A:$F,5,FALSE)</f>
        <v>100</v>
      </c>
      <c r="X608" s="20">
        <f>+VLOOKUP(K608,Programación!$A:$F,6,FALSE)</f>
        <v>100</v>
      </c>
      <c r="Y608" s="20">
        <v>100</v>
      </c>
      <c r="Z608" s="20">
        <f>+VLOOKUP(K608,Seguimiento!$A:$C,3,FALSE)</f>
        <v>25</v>
      </c>
      <c r="AA608" s="23">
        <v>0</v>
      </c>
      <c r="AB608" s="22">
        <v>0</v>
      </c>
      <c r="AC608" s="20">
        <v>1</v>
      </c>
      <c r="AD608" s="20">
        <f>+VLOOKUP(K608,Seguimiento!$A:$J,5,FALSE)</f>
        <v>0.25</v>
      </c>
      <c r="AE608" s="22">
        <v>0</v>
      </c>
      <c r="AF608" s="22">
        <v>0</v>
      </c>
      <c r="AG608" s="20">
        <v>1</v>
      </c>
      <c r="AH608" s="20">
        <f>+VLOOKUP(K608,Seguimiento!$A:$J,6,FALSE)</f>
        <v>0.25</v>
      </c>
      <c r="AI608" s="23">
        <v>0</v>
      </c>
      <c r="AJ608" s="23">
        <v>0</v>
      </c>
      <c r="AK608" s="23">
        <v>0</v>
      </c>
      <c r="AL608" s="20">
        <f>+VLOOKUP(K608,Seguimiento!$A:$J,7,FALSE)</f>
        <v>0</v>
      </c>
      <c r="AM608" s="20">
        <f t="shared" si="9"/>
        <v>0.25</v>
      </c>
      <c r="AN608" s="22">
        <v>1.2549306777582018E-4</v>
      </c>
      <c r="AO608" s="22">
        <v>0</v>
      </c>
      <c r="AP608" s="22">
        <v>0</v>
      </c>
      <c r="AQ608" s="41">
        <f>+VLOOKUP(K608,Seguimiento!$A:$J,9,FALSE)</f>
        <v>3.13733E-5</v>
      </c>
      <c r="AR608" s="40">
        <f>+VLOOKUP(K608,Seguimiento!$A:$J,10,FALSE)</f>
        <v>2</v>
      </c>
      <c r="AS608" s="20">
        <v>100</v>
      </c>
      <c r="AT608" s="40">
        <f>+VLOOKUP(K608,Seguimiento!$A:$J,4,FALSE)</f>
        <v>25</v>
      </c>
      <c r="AU608" s="22">
        <v>0</v>
      </c>
      <c r="AV608" s="22">
        <v>0</v>
      </c>
    </row>
    <row r="609" spans="1:48" x14ac:dyDescent="0.2">
      <c r="A609" s="20">
        <v>4</v>
      </c>
      <c r="B609" s="20" t="s">
        <v>1078</v>
      </c>
      <c r="C609" s="20">
        <v>5</v>
      </c>
      <c r="D609" s="20" t="s">
        <v>1430</v>
      </c>
      <c r="E609" s="20" t="s">
        <v>1431</v>
      </c>
      <c r="F609" s="20"/>
      <c r="G609" s="20"/>
      <c r="H609" s="20"/>
      <c r="I609" s="20">
        <v>1</v>
      </c>
      <c r="J609" s="20" t="s">
        <v>1960</v>
      </c>
      <c r="K609" s="20" t="s">
        <v>1444</v>
      </c>
      <c r="L609" s="20" t="s">
        <v>1445</v>
      </c>
      <c r="M609" s="20" t="s">
        <v>50</v>
      </c>
      <c r="N609" s="20">
        <v>11.8</v>
      </c>
      <c r="O609" s="20">
        <v>11.71</v>
      </c>
      <c r="P609" s="20" t="s">
        <v>564</v>
      </c>
      <c r="Q609" s="19">
        <f>+VLOOKUP(K609,Responsables!$A:$C,3,TRUE)</f>
        <v>753</v>
      </c>
      <c r="R609" s="19" t="str">
        <f>+VLOOKUP(K609,Responsables!$A:$C,2,TRUE)</f>
        <v>Gerencia de Corregimientos</v>
      </c>
      <c r="S609" s="20" t="s">
        <v>51</v>
      </c>
      <c r="T609" s="20" t="s">
        <v>356</v>
      </c>
      <c r="U609" s="20">
        <f>+VLOOKUP(K609,Programación!$A:$F,3,FALSE)</f>
        <v>11.8</v>
      </c>
      <c r="V609" s="20">
        <f>+VLOOKUP(K609,Programación!$A:$F,4,FALSE)</f>
        <v>11.77</v>
      </c>
      <c r="W609" s="20">
        <f>+VLOOKUP(K609,Programación!$A:$F,5,FALSE)</f>
        <v>11.74</v>
      </c>
      <c r="X609" s="20">
        <f>+VLOOKUP(K609,Programación!$A:$F,6,FALSE)</f>
        <v>11.71</v>
      </c>
      <c r="Y609" s="20">
        <v>11.8</v>
      </c>
      <c r="Z609" s="20">
        <f>+VLOOKUP(K609,Seguimiento!$A:$C,3,FALSE)</f>
        <v>11.8</v>
      </c>
      <c r="AA609" s="23">
        <v>0</v>
      </c>
      <c r="AB609" s="22">
        <v>0</v>
      </c>
      <c r="AC609" s="20">
        <v>0</v>
      </c>
      <c r="AD609" s="20">
        <f>+VLOOKUP(K609,Seguimiento!$A:$J,5,FALSE)</f>
        <v>0</v>
      </c>
      <c r="AE609" s="24">
        <v>0</v>
      </c>
      <c r="AF609" s="22">
        <v>0</v>
      </c>
      <c r="AG609" s="20">
        <v>1</v>
      </c>
      <c r="AH609" s="20">
        <f>+VLOOKUP(K609,Seguimiento!$A:$J,6,FALSE)</f>
        <v>0</v>
      </c>
      <c r="AI609" s="23">
        <v>0</v>
      </c>
      <c r="AJ609" s="23">
        <v>0</v>
      </c>
      <c r="AK609" s="23">
        <v>0</v>
      </c>
      <c r="AL609" s="20">
        <f>+VLOOKUP(K609,Seguimiento!$A:$J,7,FALSE)</f>
        <v>0</v>
      </c>
      <c r="AM609" s="20">
        <f t="shared" si="9"/>
        <v>0</v>
      </c>
      <c r="AN609" s="22">
        <v>0</v>
      </c>
      <c r="AO609" s="22">
        <v>0</v>
      </c>
      <c r="AP609" s="22">
        <v>0</v>
      </c>
      <c r="AQ609" s="41">
        <f>+VLOOKUP(K609,Seguimiento!$A:$J,9,FALSE)</f>
        <v>0</v>
      </c>
      <c r="AR609" s="40">
        <f>+VLOOKUP(K609,Seguimiento!$A:$J,10,FALSE)</f>
        <v>1</v>
      </c>
      <c r="AS609" s="20">
        <v>11.8</v>
      </c>
      <c r="AT609" s="40">
        <f>+VLOOKUP(K609,Seguimiento!$A:$J,4,FALSE)</f>
        <v>11.8</v>
      </c>
      <c r="AU609" s="22">
        <v>0</v>
      </c>
      <c r="AV609" s="22">
        <v>0</v>
      </c>
    </row>
    <row r="610" spans="1:48" x14ac:dyDescent="0.2">
      <c r="A610" s="20">
        <v>4</v>
      </c>
      <c r="B610" s="20" t="s">
        <v>1078</v>
      </c>
      <c r="C610" s="20">
        <v>5</v>
      </c>
      <c r="D610" s="20" t="s">
        <v>1430</v>
      </c>
      <c r="E610" s="20" t="s">
        <v>1431</v>
      </c>
      <c r="F610" s="20">
        <v>2</v>
      </c>
      <c r="G610" s="20" t="s">
        <v>1432</v>
      </c>
      <c r="H610" s="20" t="s">
        <v>1433</v>
      </c>
      <c r="I610" s="20">
        <v>1</v>
      </c>
      <c r="J610" s="20" t="s">
        <v>1961</v>
      </c>
      <c r="K610" s="20" t="s">
        <v>1446</v>
      </c>
      <c r="L610" s="20" t="s">
        <v>1447</v>
      </c>
      <c r="M610" s="20" t="s">
        <v>44</v>
      </c>
      <c r="N610" s="20">
        <v>100</v>
      </c>
      <c r="O610" s="20">
        <v>300</v>
      </c>
      <c r="P610" s="20" t="s">
        <v>45</v>
      </c>
      <c r="Q610" s="19">
        <f>+VLOOKUP(K610,Responsables!$A:$C,3,TRUE)</f>
        <v>751</v>
      </c>
      <c r="R610" s="19" t="str">
        <f>+VLOOKUP(K610,Responsables!$A:$C,2,TRUE)</f>
        <v>Secretaría de Desarrollo Económico</v>
      </c>
      <c r="S610" s="20" t="s">
        <v>46</v>
      </c>
      <c r="T610" s="20" t="s">
        <v>47</v>
      </c>
      <c r="U610" s="20">
        <f>+VLOOKUP(K610,Programación!$A:$F,3,FALSE)</f>
        <v>100</v>
      </c>
      <c r="V610" s="20">
        <f>+VLOOKUP(K610,Programación!$A:$F,4,FALSE)</f>
        <v>75</v>
      </c>
      <c r="W610" s="20">
        <f>+VLOOKUP(K610,Programación!$A:$F,5,FALSE)</f>
        <v>75</v>
      </c>
      <c r="X610" s="20">
        <f>+VLOOKUP(K610,Programación!$A:$F,6,FALSE)</f>
        <v>47</v>
      </c>
      <c r="Y610" s="20">
        <v>103</v>
      </c>
      <c r="Z610" s="20">
        <f>+VLOOKUP(K610,Seguimiento!$A:$C,3,FALSE)</f>
        <v>5</v>
      </c>
      <c r="AA610" s="23">
        <v>0</v>
      </c>
      <c r="AB610" s="22">
        <v>0</v>
      </c>
      <c r="AC610" s="20">
        <v>0.34333333333333299</v>
      </c>
      <c r="AD610" s="20">
        <f>+VLOOKUP(K610,Seguimiento!$A:$J,5,FALSE)</f>
        <v>0.36</v>
      </c>
      <c r="AE610" s="22">
        <v>0</v>
      </c>
      <c r="AF610" s="22">
        <v>0</v>
      </c>
      <c r="AG610" s="20">
        <v>1.03</v>
      </c>
      <c r="AH610" s="20">
        <f>+VLOOKUP(K610,Seguimiento!$A:$J,6,FALSE)</f>
        <v>6.6666666999999999E-2</v>
      </c>
      <c r="AI610" s="23">
        <v>0</v>
      </c>
      <c r="AJ610" s="23">
        <v>0</v>
      </c>
      <c r="AK610" s="23">
        <v>0</v>
      </c>
      <c r="AL610" s="20" t="str">
        <f>+VLOOKUP(K610,Seguimiento!$A:$J,7,FALSE)</f>
        <v>Para el mes de junio de 2021 se reportan 5 emprendimientos agropecuarios que cumplen con los requisitos: inscripción, diagnostico, plan de intervención, seguimiento, acompañamiento en comercialización, bancarización y RUT. Se continua con el acompañamiento a los emprendimientos agropecuarios los cuales se irán reportaran durante el segundo semestre del 2021 una vez vayan  finalizando las fases de intervención.</v>
      </c>
      <c r="AM610" s="20">
        <f t="shared" si="9"/>
        <v>0.36</v>
      </c>
      <c r="AN610" s="22">
        <v>1.1734015096748192E-3</v>
      </c>
      <c r="AO610" s="22">
        <v>0</v>
      </c>
      <c r="AP610" s="22">
        <v>0</v>
      </c>
      <c r="AQ610" s="41">
        <f>+VLOOKUP(K610,Seguimiento!$A:$J,9,FALSE)</f>
        <v>4.0286800000000002E-4</v>
      </c>
      <c r="AR610" s="40">
        <f>+VLOOKUP(K610,Seguimiento!$A:$J,10,FALSE)</f>
        <v>3</v>
      </c>
      <c r="AS610" s="20">
        <v>103</v>
      </c>
      <c r="AT610" s="40">
        <f>+VLOOKUP(K610,Seguimiento!$A:$J,4,FALSE)</f>
        <v>108</v>
      </c>
      <c r="AU610" s="22">
        <v>0</v>
      </c>
      <c r="AV610" s="22">
        <v>0</v>
      </c>
    </row>
    <row r="611" spans="1:48" x14ac:dyDescent="0.2">
      <c r="A611" s="20">
        <v>4</v>
      </c>
      <c r="B611" s="20" t="s">
        <v>1078</v>
      </c>
      <c r="C611" s="20">
        <v>5</v>
      </c>
      <c r="D611" s="20" t="s">
        <v>1430</v>
      </c>
      <c r="E611" s="20" t="s">
        <v>1431</v>
      </c>
      <c r="F611" s="20"/>
      <c r="G611" s="20"/>
      <c r="H611" s="20"/>
      <c r="I611" s="20">
        <v>3</v>
      </c>
      <c r="J611" s="20" t="s">
        <v>1960</v>
      </c>
      <c r="K611" s="20" t="s">
        <v>1450</v>
      </c>
      <c r="L611" s="20" t="s">
        <v>1451</v>
      </c>
      <c r="M611" s="20" t="s">
        <v>50</v>
      </c>
      <c r="N611" s="20">
        <v>46.39</v>
      </c>
      <c r="O611" s="20">
        <v>44.39</v>
      </c>
      <c r="P611" s="20" t="s">
        <v>919</v>
      </c>
      <c r="Q611" s="19">
        <f>+VLOOKUP(K611,Responsables!$A:$C,3,TRUE)</f>
        <v>722</v>
      </c>
      <c r="R611" s="19" t="str">
        <f>+VLOOKUP(K611,Responsables!$A:$C,2,TRUE)</f>
        <v>Secretaría de Inclusión Social, Familia y Derechos Humanos</v>
      </c>
      <c r="S611" s="20" t="s">
        <v>51</v>
      </c>
      <c r="T611" s="20" t="s">
        <v>356</v>
      </c>
      <c r="U611" s="20">
        <f>+VLOOKUP(K611,Programación!$A:$F,3,FALSE)</f>
        <v>45.9</v>
      </c>
      <c r="V611" s="20">
        <f>+VLOOKUP(K611,Programación!$A:$F,4,FALSE)</f>
        <v>45.4</v>
      </c>
      <c r="W611" s="20">
        <f>+VLOOKUP(K611,Programación!$A:$F,5,FALSE)</f>
        <v>44.9</v>
      </c>
      <c r="X611" s="20">
        <f>+VLOOKUP(K611,Programación!$A:$F,6,FALSE)</f>
        <v>44.39</v>
      </c>
      <c r="Y611" s="20">
        <v>46.39</v>
      </c>
      <c r="Z611" s="20">
        <f>+VLOOKUP(K611,Seguimiento!$A:$C,3,FALSE)</f>
        <v>58.13</v>
      </c>
      <c r="AA611" s="23">
        <v>0</v>
      </c>
      <c r="AB611" s="22">
        <v>0</v>
      </c>
      <c r="AC611" s="20">
        <v>0</v>
      </c>
      <c r="AD611" s="20">
        <f>+VLOOKUP(K611,Seguimiento!$A:$J,5,FALSE)</f>
        <v>0</v>
      </c>
      <c r="AE611" s="24">
        <v>0</v>
      </c>
      <c r="AF611" s="22">
        <v>0</v>
      </c>
      <c r="AG611" s="20">
        <v>0</v>
      </c>
      <c r="AH611" s="20">
        <f>+VLOOKUP(K611,Seguimiento!$A:$J,6,FALSE)</f>
        <v>0</v>
      </c>
      <c r="AI611" s="23">
        <v>0</v>
      </c>
      <c r="AJ611" s="23">
        <v>0</v>
      </c>
      <c r="AK611" s="23">
        <v>0</v>
      </c>
      <c r="AL611" s="20" t="str">
        <f>+VLOOKUP(K611,Seguimiento!$A:$J,7,FALSE)</f>
        <v>El logro corresponde a la última medición disponible para el año 2020. Fuente ECV 2020, muestra expandida por hogares FEHA. La medición del indicador se hace a través de la Encuesta de Calidad de Vida que realiza anualmente el Departamento Administrativo de Planeación. El reporte para el año 2021 se realizará una vez sean entregados los resultados.</v>
      </c>
      <c r="AM611" s="20">
        <f t="shared" si="9"/>
        <v>0</v>
      </c>
      <c r="AN611" s="22">
        <v>0</v>
      </c>
      <c r="AO611" s="22">
        <v>0</v>
      </c>
      <c r="AP611" s="22">
        <v>0</v>
      </c>
      <c r="AQ611" s="41">
        <f>+VLOOKUP(K611,Seguimiento!$A:$J,9,FALSE)</f>
        <v>0</v>
      </c>
      <c r="AR611" s="40">
        <f>+VLOOKUP(K611,Seguimiento!$A:$J,10,FALSE)</f>
        <v>1</v>
      </c>
      <c r="AS611" s="20">
        <v>46.39</v>
      </c>
      <c r="AT611" s="40">
        <f>+VLOOKUP(K611,Seguimiento!$A:$J,4,FALSE)</f>
        <v>58.13</v>
      </c>
      <c r="AU611" s="22">
        <v>0</v>
      </c>
      <c r="AV611" s="22">
        <v>0</v>
      </c>
    </row>
    <row r="612" spans="1:48" x14ac:dyDescent="0.2">
      <c r="A612" s="20">
        <v>4</v>
      </c>
      <c r="B612" s="20" t="s">
        <v>1078</v>
      </c>
      <c r="C612" s="20">
        <v>5</v>
      </c>
      <c r="D612" s="20" t="s">
        <v>1430</v>
      </c>
      <c r="E612" s="20" t="s">
        <v>1431</v>
      </c>
      <c r="F612" s="20"/>
      <c r="G612" s="20"/>
      <c r="H612" s="20"/>
      <c r="I612" s="20">
        <v>2</v>
      </c>
      <c r="J612" s="20" t="s">
        <v>1960</v>
      </c>
      <c r="K612" s="20" t="s">
        <v>1432</v>
      </c>
      <c r="L612" s="20" t="s">
        <v>1448</v>
      </c>
      <c r="M612" s="20" t="s">
        <v>1449</v>
      </c>
      <c r="N612" s="20">
        <v>531716</v>
      </c>
      <c r="O612" s="20">
        <v>646304</v>
      </c>
      <c r="P612" s="20" t="s">
        <v>45</v>
      </c>
      <c r="Q612" s="19">
        <f>+VLOOKUP(K612,Responsables!$A:$C,3,TRUE)</f>
        <v>751</v>
      </c>
      <c r="R612" s="19" t="str">
        <f>+VLOOKUP(K612,Responsables!$A:$C,2,TRUE)</f>
        <v>Secretaría de Desarrollo Económico</v>
      </c>
      <c r="S612" s="20" t="s">
        <v>51</v>
      </c>
      <c r="T612" s="20" t="s">
        <v>47</v>
      </c>
      <c r="U612" s="20">
        <f>+VLOOKUP(K612,Programación!$A:$F,3,FALSE)</f>
        <v>531716</v>
      </c>
      <c r="V612" s="20">
        <f>+VLOOKUP(K612,Programación!$A:$F,4,FALSE)</f>
        <v>569912</v>
      </c>
      <c r="W612" s="20">
        <f>+VLOOKUP(K612,Programación!$A:$F,5,FALSE)</f>
        <v>608108</v>
      </c>
      <c r="X612" s="20">
        <f>+VLOOKUP(K612,Programación!$A:$F,6,FALSE)</f>
        <v>646304</v>
      </c>
      <c r="Y612" s="20">
        <v>420541</v>
      </c>
      <c r="Z612" s="20">
        <f>+VLOOKUP(K612,Seguimiento!$A:$C,3,FALSE)</f>
        <v>476931</v>
      </c>
      <c r="AA612" s="23">
        <v>0</v>
      </c>
      <c r="AB612" s="22">
        <v>0</v>
      </c>
      <c r="AC612" s="20">
        <v>0.65068605485963305</v>
      </c>
      <c r="AD612" s="20">
        <f>+VLOOKUP(K612,Seguimiento!$A:$J,5,FALSE)</f>
        <v>0.73793601799999997</v>
      </c>
      <c r="AE612" s="24">
        <v>0</v>
      </c>
      <c r="AF612" s="22">
        <v>0</v>
      </c>
      <c r="AG612" s="20">
        <v>0.79091281812095204</v>
      </c>
      <c r="AH612" s="20">
        <f>+VLOOKUP(K612,Seguimiento!$A:$J,6,FALSE)</f>
        <v>0.83685025099999999</v>
      </c>
      <c r="AI612" s="23">
        <v>0</v>
      </c>
      <c r="AJ612" s="23">
        <v>0</v>
      </c>
      <c r="AK612" s="23">
        <v>0</v>
      </c>
      <c r="AL612" s="20" t="str">
        <f>+VLOOKUP(K612,Seguimiento!$A:$J,7,FALSE)</f>
        <v>Se reporta con las ventas acumuladas en la ejecución de las estrategias de comercialización como: mercados tradicionales, vitrina campesina, canal digital y camión móvil.  La apertura económica del segundo semestre 2021 facilitara la realización de los eventos y con esto el incremento de los ingresos per cápita de los participantes de Mercados Campesinos</v>
      </c>
      <c r="AM612" s="20">
        <f t="shared" si="9"/>
        <v>0.73793601799999997</v>
      </c>
      <c r="AN612" s="22">
        <v>0</v>
      </c>
      <c r="AO612" s="22">
        <v>0</v>
      </c>
      <c r="AP612" s="22">
        <v>0</v>
      </c>
      <c r="AQ612" s="41">
        <f>+VLOOKUP(K612,Seguimiento!$A:$J,9,FALSE)</f>
        <v>0</v>
      </c>
      <c r="AR612" s="40">
        <f>+VLOOKUP(K612,Seguimiento!$A:$J,10,FALSE)</f>
        <v>3</v>
      </c>
      <c r="AS612" s="20">
        <v>420541</v>
      </c>
      <c r="AT612" s="40">
        <f>+VLOOKUP(K612,Seguimiento!$A:$J,4,FALSE)</f>
        <v>476931</v>
      </c>
      <c r="AU612" s="22">
        <v>0</v>
      </c>
      <c r="AV612" s="22">
        <v>0</v>
      </c>
    </row>
    <row r="613" spans="1:48" x14ac:dyDescent="0.2">
      <c r="A613" s="20">
        <v>4</v>
      </c>
      <c r="B613" s="20" t="s">
        <v>1078</v>
      </c>
      <c r="C613" s="20">
        <v>5</v>
      </c>
      <c r="D613" s="20" t="s">
        <v>1430</v>
      </c>
      <c r="E613" s="20" t="s">
        <v>1431</v>
      </c>
      <c r="F613" s="20">
        <v>1</v>
      </c>
      <c r="G613" s="20" t="s">
        <v>1444</v>
      </c>
      <c r="H613" s="20" t="s">
        <v>1452</v>
      </c>
      <c r="I613" s="20">
        <v>4</v>
      </c>
      <c r="J613" s="20" t="s">
        <v>1961</v>
      </c>
      <c r="K613" s="20" t="s">
        <v>1459</v>
      </c>
      <c r="L613" s="20" t="s">
        <v>1460</v>
      </c>
      <c r="M613" s="20" t="s">
        <v>44</v>
      </c>
      <c r="N613" s="20">
        <v>-2</v>
      </c>
      <c r="O613" s="20">
        <v>1</v>
      </c>
      <c r="P613" s="20" t="s">
        <v>564</v>
      </c>
      <c r="Q613" s="19">
        <f>+VLOOKUP(K613,Responsables!$A:$C,3,TRUE)</f>
        <v>753</v>
      </c>
      <c r="R613" s="19" t="str">
        <f>+VLOOKUP(K613,Responsables!$A:$C,2,TRUE)</f>
        <v>Gerencia de Corregimientos</v>
      </c>
      <c r="S613" s="20" t="s">
        <v>46</v>
      </c>
      <c r="T613" s="20" t="s">
        <v>47</v>
      </c>
      <c r="U613" s="20">
        <f>+VLOOKUP(K613,Programación!$A:$F,3,FALSE)</f>
        <v>0</v>
      </c>
      <c r="V613" s="20">
        <f>+VLOOKUP(K613,Programación!$A:$F,4,FALSE)</f>
        <v>0</v>
      </c>
      <c r="W613" s="20">
        <f>+VLOOKUP(K613,Programación!$A:$F,5,FALSE)</f>
        <v>1</v>
      </c>
      <c r="X613" s="20">
        <f>+VLOOKUP(K613,Programación!$A:$F,6,FALSE)</f>
        <v>0</v>
      </c>
      <c r="Y613" s="20">
        <v>0</v>
      </c>
      <c r="Z613" s="20">
        <f>+VLOOKUP(K613,Seguimiento!$A:$C,3,FALSE)</f>
        <v>0</v>
      </c>
      <c r="AA613" s="23">
        <v>0</v>
      </c>
      <c r="AB613" s="22">
        <v>0</v>
      </c>
      <c r="AC613" s="20">
        <v>0</v>
      </c>
      <c r="AD613" s="20">
        <f>+VLOOKUP(K613,Seguimiento!$A:$J,5,FALSE)</f>
        <v>0</v>
      </c>
      <c r="AE613" s="22">
        <v>0</v>
      </c>
      <c r="AF613" s="22">
        <v>0</v>
      </c>
      <c r="AG613" s="20">
        <v>-1</v>
      </c>
      <c r="AH613" s="20">
        <v>-1</v>
      </c>
      <c r="AI613" s="23">
        <v>0</v>
      </c>
      <c r="AJ613" s="23">
        <v>0</v>
      </c>
      <c r="AK613" s="23">
        <v>0</v>
      </c>
      <c r="AL613" s="20" t="str">
        <f>+VLOOKUP(K613,Seguimiento!$A:$J,7,FALSE)</f>
        <v>Los indicadores de Plan de Desarrollo se les dara cumplimiento y ejecución a tráves del convenio con FAO el cual está en proceso de validación para firma.</v>
      </c>
      <c r="AM613" s="20">
        <f t="shared" si="9"/>
        <v>0</v>
      </c>
      <c r="AN613" s="22">
        <v>1.2321462140373935E-4</v>
      </c>
      <c r="AO613" s="22">
        <v>0</v>
      </c>
      <c r="AP613" s="22">
        <v>0</v>
      </c>
      <c r="AQ613" s="41">
        <f>+VLOOKUP(K613,Seguimiento!$A:$J,9,FALSE)</f>
        <v>0</v>
      </c>
      <c r="AR613" s="40">
        <f>+VLOOKUP(K613,Seguimiento!$A:$J,10,FALSE)</f>
        <v>0</v>
      </c>
      <c r="AS613" s="20">
        <v>0</v>
      </c>
      <c r="AT613" s="40">
        <f>+VLOOKUP(K613,Seguimiento!$A:$J,4,FALSE)</f>
        <v>0</v>
      </c>
      <c r="AU613" s="22">
        <v>0</v>
      </c>
      <c r="AV613" s="22">
        <v>0</v>
      </c>
    </row>
    <row r="614" spans="1:48" x14ac:dyDescent="0.2">
      <c r="A614" s="20">
        <v>5</v>
      </c>
      <c r="B614" s="20" t="s">
        <v>1465</v>
      </c>
      <c r="C614" s="20">
        <v>1</v>
      </c>
      <c r="D614" s="20" t="s">
        <v>1466</v>
      </c>
      <c r="E614" s="20" t="s">
        <v>1467</v>
      </c>
      <c r="F614" s="20">
        <v>4</v>
      </c>
      <c r="G614" s="20" t="s">
        <v>1478</v>
      </c>
      <c r="H614" s="20" t="s">
        <v>1479</v>
      </c>
      <c r="I614" s="20">
        <v>1</v>
      </c>
      <c r="J614" s="20" t="s">
        <v>1961</v>
      </c>
      <c r="K614" s="20" t="s">
        <v>1480</v>
      </c>
      <c r="L614" s="20" t="s">
        <v>1481</v>
      </c>
      <c r="M614" s="20" t="s">
        <v>50</v>
      </c>
      <c r="N614" s="20">
        <v>92.9</v>
      </c>
      <c r="O614" s="20">
        <v>93</v>
      </c>
      <c r="P614" s="20" t="s">
        <v>54</v>
      </c>
      <c r="Q614" s="19">
        <f>+VLOOKUP(K614,Responsables!$A:$C,3,TRUE)</f>
        <v>706</v>
      </c>
      <c r="R614" s="19" t="str">
        <f>+VLOOKUP(K614,Responsables!$A:$C,2,TRUE)</f>
        <v>Secretaría de Gestión Humana y Servicio a la Ciudadanía</v>
      </c>
      <c r="S614" s="20" t="s">
        <v>51</v>
      </c>
      <c r="T614" s="20" t="s">
        <v>47</v>
      </c>
      <c r="U614" s="20">
        <f>+VLOOKUP(K614,Programación!$A:$F,3,FALSE)</f>
        <v>92.92</v>
      </c>
      <c r="V614" s="20">
        <f>+VLOOKUP(K614,Programación!$A:$F,4,FALSE)</f>
        <v>92.94</v>
      </c>
      <c r="W614" s="20">
        <f>+VLOOKUP(K614,Programación!$A:$F,5,FALSE)</f>
        <v>92.96</v>
      </c>
      <c r="X614" s="20">
        <f>+VLOOKUP(K614,Programación!$A:$F,6,FALSE)</f>
        <v>93</v>
      </c>
      <c r="Y614" s="20">
        <v>92.92</v>
      </c>
      <c r="Z614" s="20">
        <f>+VLOOKUP(K614,Seguimiento!$A:$C,3,FALSE)</f>
        <v>94.41</v>
      </c>
      <c r="AA614" s="23">
        <v>0</v>
      </c>
      <c r="AB614" s="22">
        <v>0</v>
      </c>
      <c r="AC614" s="20">
        <v>0.99913978494623701</v>
      </c>
      <c r="AD614" s="20">
        <f>+VLOOKUP(K614,Seguimiento!$A:$J,5,FALSE)</f>
        <v>1.01516129</v>
      </c>
      <c r="AE614" s="22">
        <v>0</v>
      </c>
      <c r="AF614" s="22">
        <v>0</v>
      </c>
      <c r="AG614" s="20">
        <v>1</v>
      </c>
      <c r="AH614" s="20">
        <f>+VLOOKUP(K614,Seguimiento!$A:$J,6,FALSE)</f>
        <v>1.0158166559999999</v>
      </c>
      <c r="AI614" s="23">
        <v>0</v>
      </c>
      <c r="AJ614" s="23">
        <v>0</v>
      </c>
      <c r="AK614" s="23">
        <v>0</v>
      </c>
      <c r="AL614" s="20" t="str">
        <f>+VLOOKUP(K614,Seguimiento!$A:$J,7,FALSE)</f>
        <v>El resultado corresponde a la sumatoria de las tres variables: Resultado obtenido del cumplimiento de los requisitos del SIG en la auditoría interna con un peso de 30%; Resultado obtenido de la evaluación del ente certificador con un peso de 40% y Resultado de la eficacia de los riesgos de gestión y corrupción no materializados en la vigencia con un peso de 30% , correspondientes a diciembre de 2020, teniendo en cuenta que el indicador se mide anualmente.</v>
      </c>
      <c r="AM614" s="20">
        <f t="shared" si="9"/>
        <v>1.01516129</v>
      </c>
      <c r="AN614" s="22">
        <v>7.6234413382030117E-4</v>
      </c>
      <c r="AO614" s="22">
        <v>0</v>
      </c>
      <c r="AP614" s="22">
        <v>0</v>
      </c>
      <c r="AQ614" s="41">
        <f>+VLOOKUP(K614,Seguimiento!$A:$J,9,FALSE)</f>
        <v>7.6185200000000004E-4</v>
      </c>
      <c r="AR614" s="40">
        <f>+VLOOKUP(K614,Seguimiento!$A:$J,10,FALSE)</f>
        <v>3</v>
      </c>
      <c r="AS614" s="20">
        <v>92.92</v>
      </c>
      <c r="AT614" s="40">
        <f>+VLOOKUP(K614,Seguimiento!$A:$J,4,FALSE)</f>
        <v>94.41</v>
      </c>
      <c r="AU614" s="22">
        <v>0</v>
      </c>
      <c r="AV614" s="22">
        <v>0</v>
      </c>
    </row>
    <row r="615" spans="1:48" x14ac:dyDescent="0.2">
      <c r="A615" s="20">
        <v>5</v>
      </c>
      <c r="B615" s="20" t="s">
        <v>1465</v>
      </c>
      <c r="C615" s="20">
        <v>1</v>
      </c>
      <c r="D615" s="20" t="s">
        <v>1466</v>
      </c>
      <c r="E615" s="20" t="s">
        <v>1467</v>
      </c>
      <c r="F615" s="20">
        <v>2</v>
      </c>
      <c r="G615" s="20" t="s">
        <v>1528</v>
      </c>
      <c r="H615" s="20" t="s">
        <v>1529</v>
      </c>
      <c r="I615" s="20">
        <v>5</v>
      </c>
      <c r="J615" s="20" t="s">
        <v>1961</v>
      </c>
      <c r="K615" s="20" t="s">
        <v>1537</v>
      </c>
      <c r="L615" s="20" t="s">
        <v>1538</v>
      </c>
      <c r="M615" s="20" t="s">
        <v>44</v>
      </c>
      <c r="N615" s="20">
        <v>219</v>
      </c>
      <c r="O615" s="20">
        <v>220</v>
      </c>
      <c r="P615" s="20" t="s">
        <v>1502</v>
      </c>
      <c r="Q615" s="19">
        <f>+VLOOKUP(K615,Responsables!$A:$C,3,TRUE)</f>
        <v>701</v>
      </c>
      <c r="R615" s="19" t="str">
        <f>+VLOOKUP(K615,Responsables!$A:$C,2,TRUE)</f>
        <v>Secretaría Privada</v>
      </c>
      <c r="S615" s="20" t="s">
        <v>46</v>
      </c>
      <c r="T615" s="20" t="s">
        <v>47</v>
      </c>
      <c r="U615" s="20">
        <f>+VLOOKUP(K615,Programación!$A:$F,3,FALSE)</f>
        <v>25</v>
      </c>
      <c r="V615" s="20">
        <f>+VLOOKUP(K615,Programación!$A:$F,4,FALSE)</f>
        <v>50</v>
      </c>
      <c r="W615" s="20">
        <f>+VLOOKUP(K615,Programación!$A:$F,5,FALSE)</f>
        <v>70</v>
      </c>
      <c r="X615" s="20">
        <f>+VLOOKUP(K615,Programación!$A:$F,6,FALSE)</f>
        <v>75</v>
      </c>
      <c r="Y615" s="20">
        <v>33</v>
      </c>
      <c r="Z615" s="20">
        <f>+VLOOKUP(K615,Seguimiento!$A:$C,3,FALSE)</f>
        <v>44</v>
      </c>
      <c r="AA615" s="23">
        <v>0</v>
      </c>
      <c r="AB615" s="22">
        <v>0</v>
      </c>
      <c r="AC615" s="20">
        <v>0.15</v>
      </c>
      <c r="AD615" s="20">
        <f>+VLOOKUP(K615,Seguimiento!$A:$J,5,FALSE)</f>
        <v>0.35</v>
      </c>
      <c r="AE615" s="22">
        <v>0</v>
      </c>
      <c r="AF615" s="22">
        <v>0</v>
      </c>
      <c r="AG615" s="20">
        <v>1.32</v>
      </c>
      <c r="AH615" s="20">
        <f>+VLOOKUP(K615,Seguimiento!$A:$J,6,FALSE)</f>
        <v>0.88</v>
      </c>
      <c r="AI615" s="23">
        <v>0</v>
      </c>
      <c r="AJ615" s="23">
        <v>0</v>
      </c>
      <c r="AK615" s="23">
        <v>0</v>
      </c>
      <c r="AL615" s="20" t="str">
        <f>+VLOOKUP(K615,Seguimiento!$A:$J,7,FALSE)</f>
        <v>A la fecha de corte, se han realizado 44 encuentros del Sr. Alcalde con la ciudadanía; se destacan en el segundo trimestre,los diálogos con los jóvenes, los acercamientos con CONPAZ, la generación de espacios de relacionamiento con empresarios, entre otras actividades que buscan aportar a los desafíos y apuestas de la ciudad de Medellín.</v>
      </c>
      <c r="AM615" s="20">
        <f t="shared" si="9"/>
        <v>0.35</v>
      </c>
      <c r="AN615" s="22">
        <v>1.1914536635552424E-4</v>
      </c>
      <c r="AO615" s="22">
        <v>0</v>
      </c>
      <c r="AP615" s="22">
        <v>0</v>
      </c>
      <c r="AQ615" s="41">
        <f>+VLOOKUP(K615,Seguimiento!$A:$J,9,FALSE)</f>
        <v>2.5995399999999998E-5</v>
      </c>
      <c r="AR615" s="40">
        <f>+VLOOKUP(K615,Seguimiento!$A:$J,10,FALSE)</f>
        <v>3</v>
      </c>
      <c r="AS615" s="20">
        <v>33</v>
      </c>
      <c r="AT615" s="40">
        <f>+VLOOKUP(K615,Seguimiento!$A:$J,4,FALSE)</f>
        <v>77</v>
      </c>
      <c r="AU615" s="22">
        <v>0</v>
      </c>
      <c r="AV615" s="22">
        <v>0</v>
      </c>
    </row>
    <row r="616" spans="1:48" x14ac:dyDescent="0.2">
      <c r="A616" s="20">
        <v>5</v>
      </c>
      <c r="B616" s="20" t="s">
        <v>1465</v>
      </c>
      <c r="C616" s="20">
        <v>1</v>
      </c>
      <c r="D616" s="20" t="s">
        <v>1466</v>
      </c>
      <c r="E616" s="20" t="s">
        <v>1467</v>
      </c>
      <c r="F616" s="20">
        <v>5</v>
      </c>
      <c r="G616" s="20" t="s">
        <v>1473</v>
      </c>
      <c r="H616" s="20" t="s">
        <v>1474</v>
      </c>
      <c r="I616" s="20">
        <v>1</v>
      </c>
      <c r="J616" s="20" t="s">
        <v>1961</v>
      </c>
      <c r="K616" s="20" t="s">
        <v>1489</v>
      </c>
      <c r="L616" s="20" t="s">
        <v>1490</v>
      </c>
      <c r="M616" s="20" t="s">
        <v>44</v>
      </c>
      <c r="N616" s="20">
        <v>-1</v>
      </c>
      <c r="O616" s="20">
        <v>5</v>
      </c>
      <c r="P616" s="20" t="s">
        <v>545</v>
      </c>
      <c r="Q616" s="19">
        <f>+VLOOKUP(K616,Responsables!$A:$C,3,TRUE)</f>
        <v>918</v>
      </c>
      <c r="R616" s="19" t="str">
        <f>+VLOOKUP(K616,Responsables!$A:$C,2,TRUE)</f>
        <v>Agencia APP</v>
      </c>
      <c r="S616" s="20" t="s">
        <v>46</v>
      </c>
      <c r="T616" s="20" t="s">
        <v>47</v>
      </c>
      <c r="U616" s="20">
        <f>+VLOOKUP(K616,Programación!$A:$F,3,FALSE)</f>
        <v>0</v>
      </c>
      <c r="V616" s="20">
        <f>+VLOOKUP(K616,Programación!$A:$F,4,FALSE)</f>
        <v>2</v>
      </c>
      <c r="W616" s="20">
        <f>+VLOOKUP(K616,Programación!$A:$F,5,FALSE)</f>
        <v>2</v>
      </c>
      <c r="X616" s="20">
        <f>+VLOOKUP(K616,Programación!$A:$F,6,FALSE)</f>
        <v>1</v>
      </c>
      <c r="Y616" s="20">
        <v>0</v>
      </c>
      <c r="Z616" s="20">
        <f>+VLOOKUP(K616,Seguimiento!$A:$C,3,FALSE)</f>
        <v>0</v>
      </c>
      <c r="AA616" s="23">
        <v>0</v>
      </c>
      <c r="AB616" s="22">
        <v>0</v>
      </c>
      <c r="AC616" s="20">
        <v>0</v>
      </c>
      <c r="AD616" s="20">
        <f>+VLOOKUP(K616,Seguimiento!$A:$J,5,FALSE)</f>
        <v>0</v>
      </c>
      <c r="AE616" s="22">
        <v>0</v>
      </c>
      <c r="AF616" s="22">
        <v>0</v>
      </c>
      <c r="AG616" s="20">
        <v>-1</v>
      </c>
      <c r="AH616" s="20">
        <f>+VLOOKUP(K616,Seguimiento!$A:$J,6,FALSE)</f>
        <v>0</v>
      </c>
      <c r="AI616" s="23">
        <v>0</v>
      </c>
      <c r="AJ616" s="23">
        <v>0</v>
      </c>
      <c r="AK616" s="23">
        <v>0</v>
      </c>
      <c r="AL616" s="20" t="str">
        <f>+VLOOKUP(K616,Seguimiento!$A:$J,7,FALSE)</f>
        <v>Estructuración a nivel de pre factibilidad en fase 1B, de los proyectos Hotel y Centro de Negocios Plaza Mayor y Hotel Deportivo Villa Olímpica; además a nivel de Factibilidad en Fase 2A el proyecto UHBA Buenos Aires Etapa 3 y Casa Prado.</v>
      </c>
      <c r="AM616" s="20">
        <f t="shared" si="9"/>
        <v>0</v>
      </c>
      <c r="AN616" s="22">
        <v>9.5305002673804742E-4</v>
      </c>
      <c r="AO616" s="22">
        <v>0</v>
      </c>
      <c r="AP616" s="22">
        <v>0</v>
      </c>
      <c r="AQ616" s="41">
        <f>+VLOOKUP(K616,Seguimiento!$A:$J,9,FALSE)</f>
        <v>0</v>
      </c>
      <c r="AR616" s="40">
        <f>+VLOOKUP(K616,Seguimiento!$A:$J,10,FALSE)</f>
        <v>1</v>
      </c>
      <c r="AS616" s="20">
        <v>0</v>
      </c>
      <c r="AT616" s="40">
        <f>+VLOOKUP(K616,Seguimiento!$A:$J,4,FALSE)</f>
        <v>0</v>
      </c>
      <c r="AU616" s="22">
        <v>0</v>
      </c>
      <c r="AV616" s="22">
        <v>0</v>
      </c>
    </row>
    <row r="617" spans="1:48" x14ac:dyDescent="0.2">
      <c r="A617" s="20">
        <v>5</v>
      </c>
      <c r="B617" s="20" t="s">
        <v>1465</v>
      </c>
      <c r="C617" s="20">
        <v>1</v>
      </c>
      <c r="D617" s="20" t="s">
        <v>1466</v>
      </c>
      <c r="E617" s="20" t="s">
        <v>1467</v>
      </c>
      <c r="F617" s="20"/>
      <c r="G617" s="20"/>
      <c r="H617" s="20"/>
      <c r="I617" s="20">
        <v>4</v>
      </c>
      <c r="J617" s="20" t="s">
        <v>1960</v>
      </c>
      <c r="K617" s="20" t="s">
        <v>1478</v>
      </c>
      <c r="L617" s="20" t="s">
        <v>1510</v>
      </c>
      <c r="M617" s="20" t="s">
        <v>50</v>
      </c>
      <c r="N617" s="20">
        <v>78</v>
      </c>
      <c r="O617" s="20">
        <v>80</v>
      </c>
      <c r="P617" s="20" t="s">
        <v>1472</v>
      </c>
      <c r="Q617" s="19">
        <f>+VLOOKUP(K617,Responsables!$A:$C,3,TRUE)</f>
        <v>705</v>
      </c>
      <c r="R617" s="19" t="str">
        <f>+VLOOKUP(K617,Responsables!$A:$C,2,TRUE)</f>
        <v>Secretaría General</v>
      </c>
      <c r="S617" s="20" t="s">
        <v>51</v>
      </c>
      <c r="T617" s="20" t="s">
        <v>47</v>
      </c>
      <c r="U617" s="20">
        <f>+VLOOKUP(K617,Programación!$A:$F,3,FALSE)</f>
        <v>78</v>
      </c>
      <c r="V617" s="20">
        <f>+VLOOKUP(K617,Programación!$A:$F,4,FALSE)</f>
        <v>78</v>
      </c>
      <c r="W617" s="20">
        <f>+VLOOKUP(K617,Programación!$A:$F,5,FALSE)</f>
        <v>79</v>
      </c>
      <c r="X617" s="20">
        <f>+VLOOKUP(K617,Programación!$A:$F,6,FALSE)</f>
        <v>80</v>
      </c>
      <c r="Y617" s="20">
        <v>90.5</v>
      </c>
      <c r="Z617" s="20">
        <f>+VLOOKUP(K617,Seguimiento!$A:$C,3,FALSE)</f>
        <v>85.16</v>
      </c>
      <c r="AA617" s="23">
        <v>0</v>
      </c>
      <c r="AB617" s="22">
        <v>0</v>
      </c>
      <c r="AC617" s="20">
        <v>1.1312500000000001</v>
      </c>
      <c r="AD617" s="20">
        <f>+VLOOKUP(K617,Seguimiento!$A:$J,5,FALSE)</f>
        <v>1.0645</v>
      </c>
      <c r="AE617" s="24">
        <v>0</v>
      </c>
      <c r="AF617" s="22">
        <v>0</v>
      </c>
      <c r="AG617" s="20">
        <v>1.1602564102564099</v>
      </c>
      <c r="AH617" s="20">
        <f>+VLOOKUP(K617,Seguimiento!$A:$J,6,FALSE)</f>
        <v>1.0917948719999999</v>
      </c>
      <c r="AI617" s="23">
        <v>0</v>
      </c>
      <c r="AJ617" s="23">
        <v>0</v>
      </c>
      <c r="AK617" s="23">
        <v>0</v>
      </c>
      <c r="AL617" s="20" t="str">
        <f>+VLOOKUP(K617,Seguimiento!$A:$J,7,FALSE)</f>
        <v>Con corte a 30 de junio de 2021 se presenta un porcentaje de favorabilidad en las sentencias ejecutoriadas de 85,16%, manteniendo un porcentaje  superior 78%, de acuerdo a la meta anual.</v>
      </c>
      <c r="AM617" s="20">
        <f t="shared" si="9"/>
        <v>1.0645</v>
      </c>
      <c r="AN617" s="22">
        <v>0</v>
      </c>
      <c r="AO617" s="22">
        <v>0</v>
      </c>
      <c r="AP617" s="22">
        <v>0</v>
      </c>
      <c r="AQ617" s="41">
        <f>+VLOOKUP(K617,Seguimiento!$A:$J,9,FALSE)</f>
        <v>0</v>
      </c>
      <c r="AR617" s="40">
        <f>+VLOOKUP(K617,Seguimiento!$A:$J,10,FALSE)</f>
        <v>3</v>
      </c>
      <c r="AS617" s="20">
        <v>90.5</v>
      </c>
      <c r="AT617" s="40">
        <f>+VLOOKUP(K617,Seguimiento!$A:$J,4,FALSE)</f>
        <v>85.16</v>
      </c>
      <c r="AU617" s="22">
        <v>0</v>
      </c>
      <c r="AV617" s="22">
        <v>0</v>
      </c>
    </row>
    <row r="618" spans="1:48" x14ac:dyDescent="0.2">
      <c r="A618" s="20">
        <v>5</v>
      </c>
      <c r="B618" s="20" t="s">
        <v>1465</v>
      </c>
      <c r="C618" s="20">
        <v>1</v>
      </c>
      <c r="D618" s="20" t="s">
        <v>1466</v>
      </c>
      <c r="E618" s="20" t="s">
        <v>1467</v>
      </c>
      <c r="F618" s="20">
        <v>3</v>
      </c>
      <c r="G618" s="20" t="s">
        <v>1498</v>
      </c>
      <c r="H618" s="20" t="s">
        <v>1499</v>
      </c>
      <c r="I618" s="20">
        <v>2</v>
      </c>
      <c r="J618" s="20" t="s">
        <v>1961</v>
      </c>
      <c r="K618" s="20" t="s">
        <v>1517</v>
      </c>
      <c r="L618" s="20" t="s">
        <v>1518</v>
      </c>
      <c r="M618" s="20" t="s">
        <v>50</v>
      </c>
      <c r="N618" s="20">
        <v>-2</v>
      </c>
      <c r="O618" s="20">
        <v>100</v>
      </c>
      <c r="P618" s="20" t="s">
        <v>1502</v>
      </c>
      <c r="Q618" s="19">
        <f>+VLOOKUP(K618,Responsables!$A:$C,3,TRUE)</f>
        <v>701</v>
      </c>
      <c r="R618" s="19" t="str">
        <f>+VLOOKUP(K618,Responsables!$A:$C,2,TRUE)</f>
        <v>Secretaría Privada</v>
      </c>
      <c r="S618" s="20" t="s">
        <v>70</v>
      </c>
      <c r="T618" s="20" t="s">
        <v>47</v>
      </c>
      <c r="U618" s="20">
        <f>+VLOOKUP(K618,Programación!$A:$F,3,FALSE)</f>
        <v>100</v>
      </c>
      <c r="V618" s="20">
        <f>+VLOOKUP(K618,Programación!$A:$F,4,FALSE)</f>
        <v>100</v>
      </c>
      <c r="W618" s="20">
        <f>+VLOOKUP(K618,Programación!$A:$F,5,FALSE)</f>
        <v>100</v>
      </c>
      <c r="X618" s="20">
        <f>+VLOOKUP(K618,Programación!$A:$F,6,FALSE)</f>
        <v>100</v>
      </c>
      <c r="Y618" s="20">
        <v>100</v>
      </c>
      <c r="Z618" s="20">
        <f>+VLOOKUP(K618,Seguimiento!$A:$C,3,FALSE)</f>
        <v>100</v>
      </c>
      <c r="AA618" s="23">
        <v>0</v>
      </c>
      <c r="AB618" s="22">
        <v>0</v>
      </c>
      <c r="AC618" s="20">
        <v>0.25</v>
      </c>
      <c r="AD618" s="20">
        <f>+VLOOKUP(K618,Seguimiento!$A:$J,5,FALSE)</f>
        <v>0.375</v>
      </c>
      <c r="AE618" s="22">
        <v>0</v>
      </c>
      <c r="AF618" s="22">
        <v>0</v>
      </c>
      <c r="AG618" s="20">
        <v>1</v>
      </c>
      <c r="AH618" s="20">
        <f>+VLOOKUP(K618,Seguimiento!$A:$J,6,FALSE)</f>
        <v>0.5</v>
      </c>
      <c r="AI618" s="23">
        <v>0</v>
      </c>
      <c r="AJ618" s="23">
        <v>0</v>
      </c>
      <c r="AK618" s="23">
        <v>0</v>
      </c>
      <c r="AL618" s="20" t="str">
        <f>+VLOOKUP(K618,Seguimiento!$A:$J,7,FALSE)</f>
        <v>Se ha realizado el acompañamiento a los 27 proyectos estratégicos del Plan de Desarrollo, lo cual implica un proceso de análisis de información para la toma oportuna de decisiones, la generación de alternativas para mejorar el desempeño de dichos proyectos y la articulación permanente con los equipos de trabajo.</v>
      </c>
      <c r="AM618" s="20">
        <f t="shared" si="9"/>
        <v>0.375</v>
      </c>
      <c r="AN618" s="22">
        <v>1.2559078991287458E-4</v>
      </c>
      <c r="AO618" s="22">
        <v>0</v>
      </c>
      <c r="AP618" s="22">
        <v>0</v>
      </c>
      <c r="AQ618" s="41">
        <f>+VLOOKUP(K618,Seguimiento!$A:$J,9,FALSE)</f>
        <v>3.9247099999999999E-5</v>
      </c>
      <c r="AR618" s="40">
        <f>+VLOOKUP(K618,Seguimiento!$A:$J,10,FALSE)</f>
        <v>3</v>
      </c>
      <c r="AS618" s="20">
        <v>100</v>
      </c>
      <c r="AT618" s="40">
        <f>+VLOOKUP(K618,Seguimiento!$A:$J,4,FALSE)</f>
        <v>100</v>
      </c>
      <c r="AU618" s="22">
        <v>0</v>
      </c>
      <c r="AV618" s="22">
        <v>0</v>
      </c>
    </row>
    <row r="619" spans="1:48" x14ac:dyDescent="0.2">
      <c r="A619" s="20">
        <v>5</v>
      </c>
      <c r="B619" s="20" t="s">
        <v>1465</v>
      </c>
      <c r="C619" s="20">
        <v>1</v>
      </c>
      <c r="D619" s="20" t="s">
        <v>1466</v>
      </c>
      <c r="E619" s="20" t="s">
        <v>1467</v>
      </c>
      <c r="F619" s="20">
        <v>1</v>
      </c>
      <c r="G619" s="20" t="s">
        <v>1511</v>
      </c>
      <c r="H619" s="20" t="s">
        <v>1521</v>
      </c>
      <c r="I619" s="20">
        <v>1</v>
      </c>
      <c r="J619" s="20" t="s">
        <v>1961</v>
      </c>
      <c r="K619" s="20" t="s">
        <v>1522</v>
      </c>
      <c r="L619" s="20" t="s">
        <v>1523</v>
      </c>
      <c r="M619" s="20" t="s">
        <v>44</v>
      </c>
      <c r="N619" s="20">
        <v>302</v>
      </c>
      <c r="O619" s="20">
        <v>302</v>
      </c>
      <c r="P619" s="20" t="s">
        <v>54</v>
      </c>
      <c r="Q619" s="19">
        <f>+VLOOKUP(K619,Responsables!$A:$C,3,TRUE)</f>
        <v>706</v>
      </c>
      <c r="R619" s="19" t="str">
        <f>+VLOOKUP(K619,Responsables!$A:$C,2,TRUE)</f>
        <v>Secretaría de Gestión Humana y Servicio a la Ciudadanía</v>
      </c>
      <c r="S619" s="20" t="s">
        <v>70</v>
      </c>
      <c r="T619" s="20" t="s">
        <v>47</v>
      </c>
      <c r="U619" s="20">
        <f>+VLOOKUP(K619,Programación!$A:$F,3,FALSE)</f>
        <v>302</v>
      </c>
      <c r="V619" s="20">
        <f>+VLOOKUP(K619,Programación!$A:$F,4,FALSE)</f>
        <v>302</v>
      </c>
      <c r="W619" s="20">
        <f>+VLOOKUP(K619,Programación!$A:$F,5,FALSE)</f>
        <v>302</v>
      </c>
      <c r="X619" s="20">
        <f>+VLOOKUP(K619,Programación!$A:$F,6,FALSE)</f>
        <v>302</v>
      </c>
      <c r="Y619" s="20">
        <v>261</v>
      </c>
      <c r="Z619" s="20">
        <f>+VLOOKUP(K619,Seguimiento!$A:$C,3,FALSE)</f>
        <v>289</v>
      </c>
      <c r="AA619" s="23">
        <v>0</v>
      </c>
      <c r="AB619" s="22">
        <v>0</v>
      </c>
      <c r="AC619" s="20">
        <v>0.216059602649007</v>
      </c>
      <c r="AD619" s="20">
        <f>+VLOOKUP(K619,Seguimiento!$A:$J,5,FALSE)</f>
        <v>0.335678808</v>
      </c>
      <c r="AE619" s="22">
        <v>0</v>
      </c>
      <c r="AF619" s="22">
        <v>0</v>
      </c>
      <c r="AG619" s="20">
        <v>0.86423841059602602</v>
      </c>
      <c r="AH619" s="20">
        <f>+VLOOKUP(K619,Seguimiento!$A:$J,6,FALSE)</f>
        <v>0.478476821</v>
      </c>
      <c r="AI619" s="23">
        <v>0</v>
      </c>
      <c r="AJ619" s="23">
        <v>0</v>
      </c>
      <c r="AK619" s="23">
        <v>0</v>
      </c>
      <c r="AL619" s="20" t="str">
        <f>+VLOOKUP(K619,Seguimiento!$A:$J,7,FALSE)</f>
        <v>A la fecha se han adjudicado 289 (Acta 28 de junio)</v>
      </c>
      <c r="AM619" s="20">
        <f t="shared" si="9"/>
        <v>0.335678808</v>
      </c>
      <c r="AN619" s="22">
        <v>2.5854184903053804E-3</v>
      </c>
      <c r="AO619" s="22">
        <v>0</v>
      </c>
      <c r="AP619" s="22">
        <v>0</v>
      </c>
      <c r="AQ619" s="41">
        <f>+VLOOKUP(K619,Seguimiento!$A:$J,9,FALSE)</f>
        <v>6.1692599999999995E-4</v>
      </c>
      <c r="AR619" s="40">
        <f>+VLOOKUP(K619,Seguimiento!$A:$J,10,FALSE)</f>
        <v>2</v>
      </c>
      <c r="AS619" s="20">
        <v>261</v>
      </c>
      <c r="AT619" s="40">
        <f>+VLOOKUP(K619,Seguimiento!$A:$J,4,FALSE)</f>
        <v>289</v>
      </c>
      <c r="AU619" s="22">
        <v>0</v>
      </c>
      <c r="AV619" s="22">
        <v>0</v>
      </c>
    </row>
    <row r="620" spans="1:48" x14ac:dyDescent="0.2">
      <c r="A620" s="20">
        <v>5</v>
      </c>
      <c r="B620" s="20" t="s">
        <v>1465</v>
      </c>
      <c r="C620" s="20">
        <v>1</v>
      </c>
      <c r="D620" s="20" t="s">
        <v>1466</v>
      </c>
      <c r="E620" s="20" t="s">
        <v>1467</v>
      </c>
      <c r="F620" s="20">
        <v>4</v>
      </c>
      <c r="G620" s="20" t="s">
        <v>1478</v>
      </c>
      <c r="H620" s="20" t="s">
        <v>1479</v>
      </c>
      <c r="I620" s="20">
        <v>4</v>
      </c>
      <c r="J620" s="20" t="s">
        <v>1961</v>
      </c>
      <c r="K620" s="20" t="s">
        <v>1485</v>
      </c>
      <c r="L620" s="20" t="s">
        <v>1486</v>
      </c>
      <c r="M620" s="20" t="s">
        <v>50</v>
      </c>
      <c r="N620" s="20">
        <v>1</v>
      </c>
      <c r="O620" s="20">
        <v>40</v>
      </c>
      <c r="P620" s="20" t="s">
        <v>1484</v>
      </c>
      <c r="Q620" s="19">
        <f>+VLOOKUP(K620,Responsables!$A:$C,3,TRUE)</f>
        <v>707</v>
      </c>
      <c r="R620" s="19" t="str">
        <f>+VLOOKUP(K620,Responsables!$A:$C,2,TRUE)</f>
        <v>Secretaría de Suministros y Servicios</v>
      </c>
      <c r="S620" s="20" t="s">
        <v>51</v>
      </c>
      <c r="T620" s="20" t="s">
        <v>47</v>
      </c>
      <c r="U620" s="20">
        <f>+VLOOKUP(K620,Programación!$A:$F,3,FALSE)</f>
        <v>5</v>
      </c>
      <c r="V620" s="20">
        <f>+VLOOKUP(K620,Programación!$A:$F,4,FALSE)</f>
        <v>20</v>
      </c>
      <c r="W620" s="20">
        <f>+VLOOKUP(K620,Programación!$A:$F,5,FALSE)</f>
        <v>30</v>
      </c>
      <c r="X620" s="20">
        <f>+VLOOKUP(K620,Programación!$A:$F,6,FALSE)</f>
        <v>40</v>
      </c>
      <c r="Y620" s="20">
        <v>40</v>
      </c>
      <c r="Z620" s="20">
        <f>+VLOOKUP(K620,Seguimiento!$A:$C,3,FALSE)</f>
        <v>36</v>
      </c>
      <c r="AA620" s="23">
        <v>0</v>
      </c>
      <c r="AB620" s="22">
        <v>0</v>
      </c>
      <c r="AC620" s="20">
        <v>1</v>
      </c>
      <c r="AD620" s="20">
        <f>+VLOOKUP(K620,Seguimiento!$A:$J,5,FALSE)</f>
        <v>0.9</v>
      </c>
      <c r="AE620" s="22">
        <v>0</v>
      </c>
      <c r="AF620" s="22">
        <v>0</v>
      </c>
      <c r="AG620" s="20">
        <v>8</v>
      </c>
      <c r="AH620" s="20">
        <f>+VLOOKUP(K620,Seguimiento!$A:$J,6,FALSE)</f>
        <v>1.8</v>
      </c>
      <c r="AI620" s="23">
        <v>0</v>
      </c>
      <c r="AJ620" s="23">
        <v>0</v>
      </c>
      <c r="AK620" s="23">
        <v>0</v>
      </c>
      <c r="AL620" s="20" t="str">
        <f>+VLOOKUP(K620,Seguimiento!$A:$J,7,FALSE)</f>
        <v>Para el período comprendido entre el 01 de enero y el 30 de junio de 2021,  se realizaron 184 contratos que incluian criterios de sostenibilidad, innovadores o sociales, de los 507, procesos contractuales que se habían planeado, para una medición del 36%</v>
      </c>
      <c r="AM620" s="20">
        <f t="shared" si="9"/>
        <v>0.9</v>
      </c>
      <c r="AN620" s="22">
        <v>1.6815649035889096E-3</v>
      </c>
      <c r="AO620" s="22">
        <v>0</v>
      </c>
      <c r="AP620" s="22">
        <v>0</v>
      </c>
      <c r="AQ620" s="41">
        <f>+VLOOKUP(K620,Seguimiento!$A:$J,9,FALSE)</f>
        <v>7.1466499999999996E-4</v>
      </c>
      <c r="AR620" s="40">
        <f>+VLOOKUP(K620,Seguimiento!$A:$J,10,FALSE)</f>
        <v>3</v>
      </c>
      <c r="AS620" s="20">
        <v>40</v>
      </c>
      <c r="AT620" s="40">
        <f>+VLOOKUP(K620,Seguimiento!$A:$J,4,FALSE)</f>
        <v>36</v>
      </c>
      <c r="AU620" s="22">
        <v>0</v>
      </c>
      <c r="AV620" s="22">
        <v>0</v>
      </c>
    </row>
    <row r="621" spans="1:48" x14ac:dyDescent="0.2">
      <c r="A621" s="20">
        <v>5</v>
      </c>
      <c r="B621" s="20" t="s">
        <v>1465</v>
      </c>
      <c r="C621" s="20">
        <v>1</v>
      </c>
      <c r="D621" s="20" t="s">
        <v>1466</v>
      </c>
      <c r="E621" s="20" t="s">
        <v>1467</v>
      </c>
      <c r="F621" s="20">
        <v>3</v>
      </c>
      <c r="G621" s="20" t="s">
        <v>1498</v>
      </c>
      <c r="H621" s="20" t="s">
        <v>1499</v>
      </c>
      <c r="I621" s="20">
        <v>1</v>
      </c>
      <c r="J621" s="20" t="s">
        <v>1961</v>
      </c>
      <c r="K621" s="20" t="s">
        <v>1541</v>
      </c>
      <c r="L621" s="20" t="s">
        <v>1542</v>
      </c>
      <c r="M621" s="20" t="s">
        <v>50</v>
      </c>
      <c r="N621" s="20">
        <v>35</v>
      </c>
      <c r="O621" s="20">
        <v>100</v>
      </c>
      <c r="P621" s="20" t="s">
        <v>1502</v>
      </c>
      <c r="Q621" s="19">
        <f>+VLOOKUP(K621,Responsables!$A:$C,3,TRUE)</f>
        <v>701</v>
      </c>
      <c r="R621" s="19" t="str">
        <f>+VLOOKUP(K621,Responsables!$A:$C,2,TRUE)</f>
        <v>Secretaría Privada</v>
      </c>
      <c r="S621" s="20" t="s">
        <v>46</v>
      </c>
      <c r="T621" s="20" t="s">
        <v>47</v>
      </c>
      <c r="U621" s="20">
        <f>+VLOOKUP(K621,Programación!$A:$F,3,FALSE)</f>
        <v>100</v>
      </c>
      <c r="V621" s="20">
        <f>+VLOOKUP(K621,Programación!$A:$F,4,FALSE)</f>
        <v>-1</v>
      </c>
      <c r="W621" s="20">
        <f>+VLOOKUP(K621,Programación!$A:$F,5,FALSE)</f>
        <v>-1</v>
      </c>
      <c r="X621" s="20">
        <f>+VLOOKUP(K621,Programación!$A:$F,6,FALSE)</f>
        <v>-1</v>
      </c>
      <c r="Y621" s="20">
        <v>100</v>
      </c>
      <c r="Z621" s="20">
        <v>-1</v>
      </c>
      <c r="AA621" s="23">
        <v>0</v>
      </c>
      <c r="AB621" s="22">
        <v>0</v>
      </c>
      <c r="AC621" s="20">
        <v>1</v>
      </c>
      <c r="AD621" s="20">
        <f>+VLOOKUP(K621,Seguimiento!$A:$J,5,FALSE)</f>
        <v>1</v>
      </c>
      <c r="AE621" s="22">
        <v>0</v>
      </c>
      <c r="AF621" s="22">
        <v>0</v>
      </c>
      <c r="AG621" s="20">
        <v>1</v>
      </c>
      <c r="AH621" s="20">
        <v>-1</v>
      </c>
      <c r="AI621" s="23">
        <v>0</v>
      </c>
      <c r="AJ621" s="23">
        <v>0</v>
      </c>
      <c r="AK621" s="23">
        <v>0</v>
      </c>
      <c r="AL621" s="20" t="str">
        <f>+VLOOKUP(K621,Seguimiento!$A:$J,7,FALSE)</f>
        <v>Se dio cumplimiento con la implementación del Centro de Estudios de Gobierno Corporativo (CEGC) a través de la resolución No 2020500078403 de 2020</v>
      </c>
      <c r="AM621" s="20">
        <f t="shared" si="9"/>
        <v>1</v>
      </c>
      <c r="AN621" s="22">
        <v>8.1699346405228766E-5</v>
      </c>
      <c r="AO621" s="22">
        <v>0</v>
      </c>
      <c r="AP621" s="22">
        <v>0</v>
      </c>
      <c r="AQ621" s="41">
        <f>+VLOOKUP(K621,Seguimiento!$A:$J,9,FALSE)</f>
        <v>8.1699299999999999E-5</v>
      </c>
      <c r="AR621" s="40">
        <f>+VLOOKUP(K621,Seguimiento!$A:$J,10,FALSE)</f>
        <v>0</v>
      </c>
      <c r="AS621" s="20">
        <v>100</v>
      </c>
      <c r="AT621" s="40">
        <f>+VLOOKUP(K621,Seguimiento!$A:$J,4,FALSE)</f>
        <v>100</v>
      </c>
      <c r="AU621" s="22">
        <v>0</v>
      </c>
      <c r="AV621" s="22">
        <v>0</v>
      </c>
    </row>
    <row r="622" spans="1:48" x14ac:dyDescent="0.2">
      <c r="A622" s="20">
        <v>5</v>
      </c>
      <c r="B622" s="20" t="s">
        <v>1465</v>
      </c>
      <c r="C622" s="20">
        <v>1</v>
      </c>
      <c r="D622" s="20" t="s">
        <v>1466</v>
      </c>
      <c r="E622" s="20" t="s">
        <v>1467</v>
      </c>
      <c r="F622" s="20">
        <v>1</v>
      </c>
      <c r="G622" s="20" t="s">
        <v>1511</v>
      </c>
      <c r="H622" s="20" t="s">
        <v>1521</v>
      </c>
      <c r="I622" s="20">
        <v>2</v>
      </c>
      <c r="J622" s="20" t="s">
        <v>1961</v>
      </c>
      <c r="K622" s="20" t="s">
        <v>1524</v>
      </c>
      <c r="L622" s="20" t="s">
        <v>1525</v>
      </c>
      <c r="M622" s="20" t="s">
        <v>44</v>
      </c>
      <c r="N622" s="20">
        <v>17525</v>
      </c>
      <c r="O622" s="20">
        <v>22532</v>
      </c>
      <c r="P622" s="20" t="s">
        <v>54</v>
      </c>
      <c r="Q622" s="19">
        <f>+VLOOKUP(K622,Responsables!$A:$C,3,TRUE)</f>
        <v>706</v>
      </c>
      <c r="R622" s="19" t="str">
        <f>+VLOOKUP(K622,Responsables!$A:$C,2,TRUE)</f>
        <v>Secretaría de Gestión Humana y Servicio a la Ciudadanía</v>
      </c>
      <c r="S622" s="20" t="s">
        <v>51</v>
      </c>
      <c r="T622" s="20" t="s">
        <v>47</v>
      </c>
      <c r="U622" s="20">
        <f>+VLOOKUP(K622,Programación!$A:$F,3,FALSE)</f>
        <v>5633</v>
      </c>
      <c r="V622" s="20">
        <f>+VLOOKUP(K622,Programación!$A:$F,4,FALSE)</f>
        <v>8484</v>
      </c>
      <c r="W622" s="20">
        <f>+VLOOKUP(K622,Programación!$A:$F,5,FALSE)</f>
        <v>16899</v>
      </c>
      <c r="X622" s="20">
        <f>+VLOOKUP(K622,Programación!$A:$F,6,FALSE)</f>
        <v>22532</v>
      </c>
      <c r="Y622" s="20">
        <v>4242</v>
      </c>
      <c r="Z622" s="20">
        <f>+VLOOKUP(K622,Seguimiento!$A:$C,3,FALSE)</f>
        <v>6577</v>
      </c>
      <c r="AA622" s="23">
        <v>0</v>
      </c>
      <c r="AB622" s="22">
        <v>0</v>
      </c>
      <c r="AC622" s="20">
        <v>0.18826557784484299</v>
      </c>
      <c r="AD622" s="20">
        <f>+VLOOKUP(K622,Seguimiento!$A:$J,5,FALSE)</f>
        <v>0.29189597</v>
      </c>
      <c r="AE622" s="22">
        <v>0</v>
      </c>
      <c r="AF622" s="22">
        <v>0</v>
      </c>
      <c r="AG622" s="20">
        <v>0.75306231137937196</v>
      </c>
      <c r="AH622" s="20">
        <f>+VLOOKUP(K622,Seguimiento!$A:$J,6,FALSE)</f>
        <v>0.77522395099999997</v>
      </c>
      <c r="AI622" s="23">
        <v>0</v>
      </c>
      <c r="AJ622" s="23">
        <v>0</v>
      </c>
      <c r="AK622" s="23">
        <v>0</v>
      </c>
      <c r="AL622" s="20" t="str">
        <f>+VLOOKUP(K622,Seguimiento!$A:$J,7,FALSE)</f>
        <v>*Se reporta el número de servidores y niños y niñas beneficiados en los meses de febrero hasta mayo  del Programa Estimulo para la Primera Infancia.  *Del programa Apoyo Estudiantil se reportan los que cumplieron el 100% de requisitos.</v>
      </c>
      <c r="AM622" s="20">
        <f t="shared" si="9"/>
        <v>0.29189597</v>
      </c>
      <c r="AN622" s="22">
        <v>3.3447982494748721E-4</v>
      </c>
      <c r="AO622" s="22">
        <v>0</v>
      </c>
      <c r="AP622" s="22">
        <v>0</v>
      </c>
      <c r="AQ622" s="41">
        <f>+VLOOKUP(K622,Seguimiento!$A:$J,9,FALSE)</f>
        <v>6.6474400000000002E-5</v>
      </c>
      <c r="AR622" s="40">
        <f>+VLOOKUP(K622,Seguimiento!$A:$J,10,FALSE)</f>
        <v>2</v>
      </c>
      <c r="AS622" s="20">
        <v>4242</v>
      </c>
      <c r="AT622" s="40">
        <f>+VLOOKUP(K622,Seguimiento!$A:$J,4,FALSE)</f>
        <v>6577</v>
      </c>
      <c r="AU622" s="22">
        <v>0</v>
      </c>
      <c r="AV622" s="22">
        <v>0</v>
      </c>
    </row>
    <row r="623" spans="1:48" x14ac:dyDescent="0.2">
      <c r="A623" s="20">
        <v>5</v>
      </c>
      <c r="B623" s="20" t="s">
        <v>1465</v>
      </c>
      <c r="C623" s="20">
        <v>1</v>
      </c>
      <c r="D623" s="20" t="s">
        <v>1466</v>
      </c>
      <c r="E623" s="20" t="s">
        <v>1467</v>
      </c>
      <c r="F623" s="20">
        <v>4</v>
      </c>
      <c r="G623" s="20" t="s">
        <v>1478</v>
      </c>
      <c r="H623" s="20" t="s">
        <v>1479</v>
      </c>
      <c r="I623" s="20">
        <v>3</v>
      </c>
      <c r="J623" s="20" t="s">
        <v>1961</v>
      </c>
      <c r="K623" s="20" t="s">
        <v>1505</v>
      </c>
      <c r="L623" s="20" t="s">
        <v>1506</v>
      </c>
      <c r="M623" s="20" t="s">
        <v>44</v>
      </c>
      <c r="N623" s="20">
        <v>1</v>
      </c>
      <c r="O623" s="20">
        <v>1</v>
      </c>
      <c r="P623" s="20" t="s">
        <v>1507</v>
      </c>
      <c r="Q623" s="19">
        <f>+VLOOKUP(K623,Responsables!$A:$C,3,TRUE)</f>
        <v>703</v>
      </c>
      <c r="R623" s="19" t="str">
        <f>+VLOOKUP(K623,Responsables!$A:$C,2,TRUE)</f>
        <v>Secretaría de Evaluación y control</v>
      </c>
      <c r="S623" s="20" t="s">
        <v>70</v>
      </c>
      <c r="T623" s="20" t="s">
        <v>47</v>
      </c>
      <c r="U623" s="20">
        <f>+VLOOKUP(K623,Programación!$A:$F,3,FALSE)</f>
        <v>1</v>
      </c>
      <c r="V623" s="20">
        <f>+VLOOKUP(K623,Programación!$A:$F,4,FALSE)</f>
        <v>1</v>
      </c>
      <c r="W623" s="20">
        <f>+VLOOKUP(K623,Programación!$A:$F,5,FALSE)</f>
        <v>1</v>
      </c>
      <c r="X623" s="20">
        <f>+VLOOKUP(K623,Programación!$A:$F,6,FALSE)</f>
        <v>1</v>
      </c>
      <c r="Y623" s="20">
        <v>1</v>
      </c>
      <c r="Z623" s="20">
        <f>+VLOOKUP(K623,Seguimiento!$A:$C,3,FALSE)</f>
        <v>0.5</v>
      </c>
      <c r="AA623" s="23">
        <v>0</v>
      </c>
      <c r="AB623" s="22">
        <v>0</v>
      </c>
      <c r="AC623" s="20">
        <v>0.25</v>
      </c>
      <c r="AD623" s="20">
        <f>+VLOOKUP(K623,Seguimiento!$A:$J,5,FALSE)</f>
        <v>0.3125</v>
      </c>
      <c r="AE623" s="22">
        <v>0</v>
      </c>
      <c r="AF623" s="22">
        <v>0</v>
      </c>
      <c r="AG623" s="20">
        <v>1</v>
      </c>
      <c r="AH623" s="20">
        <f>+VLOOKUP(K623,Seguimiento!$A:$J,6,FALSE)</f>
        <v>0.25</v>
      </c>
      <c r="AI623" s="23">
        <v>0</v>
      </c>
      <c r="AJ623" s="23">
        <v>0</v>
      </c>
      <c r="AK623" s="23">
        <v>0</v>
      </c>
      <c r="AL623" s="20" t="str">
        <f>+VLOOKUP(K623,Seguimiento!$A:$J,7,FALSE)</f>
        <v>Avance de la Fase II del proceso tendiente a la ratificación de la certificación de la actividad de auditoría interna bajo normas internacionales del IIA Global, mediante la ejecución del 50 % del Plan Anual de Auditoría que contiene actividades del plan de mejora del Programa de Aseguramiento y Mejora de la calidad para el ejercicio de la actividad de auditoría interna.</v>
      </c>
      <c r="AM623" s="20">
        <f t="shared" si="9"/>
        <v>0.3125</v>
      </c>
      <c r="AN623" s="22">
        <v>1.3867043143246695E-4</v>
      </c>
      <c r="AO623" s="22">
        <v>0</v>
      </c>
      <c r="AP623" s="22">
        <v>0</v>
      </c>
      <c r="AQ623" s="41">
        <f>+VLOOKUP(K623,Seguimiento!$A:$J,9,FALSE)</f>
        <v>3.5101000000000002E-5</v>
      </c>
      <c r="AR623" s="40">
        <f>+VLOOKUP(K623,Seguimiento!$A:$J,10,FALSE)</f>
        <v>2</v>
      </c>
      <c r="AS623" s="20">
        <v>1</v>
      </c>
      <c r="AT623" s="40">
        <f>+VLOOKUP(K623,Seguimiento!$A:$J,4,FALSE)</f>
        <v>0.5</v>
      </c>
      <c r="AU623" s="22">
        <v>0</v>
      </c>
      <c r="AV623" s="22">
        <v>0</v>
      </c>
    </row>
    <row r="624" spans="1:48" x14ac:dyDescent="0.2">
      <c r="A624" s="20">
        <v>5</v>
      </c>
      <c r="B624" s="20" t="s">
        <v>1465</v>
      </c>
      <c r="C624" s="20">
        <v>1</v>
      </c>
      <c r="D624" s="20" t="s">
        <v>1466</v>
      </c>
      <c r="E624" s="20" t="s">
        <v>1467</v>
      </c>
      <c r="F624" s="20"/>
      <c r="G624" s="20"/>
      <c r="H624" s="20"/>
      <c r="I624" s="20">
        <v>5</v>
      </c>
      <c r="J624" s="20" t="s">
        <v>1960</v>
      </c>
      <c r="K624" s="20" t="s">
        <v>1473</v>
      </c>
      <c r="L624" s="20" t="s">
        <v>1519</v>
      </c>
      <c r="M624" s="20" t="s">
        <v>50</v>
      </c>
      <c r="N624" s="20">
        <v>65</v>
      </c>
      <c r="O624" s="20">
        <v>100</v>
      </c>
      <c r="P624" s="20" t="s">
        <v>1502</v>
      </c>
      <c r="Q624" s="19">
        <f>+VLOOKUP(K624,Responsables!$A:$C,3,TRUE)</f>
        <v>701</v>
      </c>
      <c r="R624" s="19" t="str">
        <f>+VLOOKUP(K624,Responsables!$A:$C,2,TRUE)</f>
        <v>Secretaría Privada</v>
      </c>
      <c r="S624" s="20" t="s">
        <v>51</v>
      </c>
      <c r="T624" s="20" t="s">
        <v>47</v>
      </c>
      <c r="U624" s="20">
        <f>+VLOOKUP(K624,Programación!$A:$F,3,FALSE)</f>
        <v>68</v>
      </c>
      <c r="V624" s="20">
        <f>+VLOOKUP(K624,Programación!$A:$F,4,FALSE)</f>
        <v>78</v>
      </c>
      <c r="W624" s="20">
        <f>+VLOOKUP(K624,Programación!$A:$F,5,FALSE)</f>
        <v>90</v>
      </c>
      <c r="X624" s="20">
        <f>+VLOOKUP(K624,Programación!$A:$F,6,FALSE)</f>
        <v>100</v>
      </c>
      <c r="Y624" s="20">
        <v>67</v>
      </c>
      <c r="Z624" s="20">
        <f>+VLOOKUP(K624,Seguimiento!$A:$C,3,FALSE)</f>
        <v>68</v>
      </c>
      <c r="AA624" s="23">
        <v>0</v>
      </c>
      <c r="AB624" s="22">
        <v>0</v>
      </c>
      <c r="AC624" s="20">
        <v>0.67</v>
      </c>
      <c r="AD624" s="20">
        <f>+VLOOKUP(K624,Seguimiento!$A:$J,5,FALSE)</f>
        <v>0.68</v>
      </c>
      <c r="AE624" s="24">
        <v>0</v>
      </c>
      <c r="AF624" s="22">
        <v>0</v>
      </c>
      <c r="AG624" s="20">
        <v>0.98529411764705899</v>
      </c>
      <c r="AH624" s="20">
        <f>+VLOOKUP(K624,Seguimiento!$A:$J,6,FALSE)</f>
        <v>0.87179487200000005</v>
      </c>
      <c r="AI624" s="23">
        <v>0</v>
      </c>
      <c r="AJ624" s="23">
        <v>0</v>
      </c>
      <c r="AK624" s="23">
        <v>0</v>
      </c>
      <c r="AL624" s="20" t="str">
        <f>+VLOOKUP(K624,Seguimiento!$A:$J,7,FALSE)</f>
        <v>Se continúa en el proceso de revisión de la metodología y la consolidación del instrumento a ser aplicado para determinar el avance en la implementación de los lineamientos estratégicos aprobados por el Comité de Gestión del Conglomerado.</v>
      </c>
      <c r="AM624" s="20">
        <f t="shared" si="9"/>
        <v>0.68</v>
      </c>
      <c r="AN624" s="22">
        <v>0</v>
      </c>
      <c r="AO624" s="22">
        <v>0</v>
      </c>
      <c r="AP624" s="22">
        <v>0</v>
      </c>
      <c r="AQ624" s="41">
        <f>+VLOOKUP(K624,Seguimiento!$A:$J,9,FALSE)</f>
        <v>0</v>
      </c>
      <c r="AR624" s="40">
        <f>+VLOOKUP(K624,Seguimiento!$A:$J,10,FALSE)</f>
        <v>3</v>
      </c>
      <c r="AS624" s="20">
        <v>67</v>
      </c>
      <c r="AT624" s="40">
        <f>+VLOOKUP(K624,Seguimiento!$A:$J,4,FALSE)</f>
        <v>68</v>
      </c>
      <c r="AU624" s="22">
        <v>0</v>
      </c>
      <c r="AV624" s="22">
        <v>0</v>
      </c>
    </row>
    <row r="625" spans="1:48" x14ac:dyDescent="0.2">
      <c r="A625" s="20">
        <v>5</v>
      </c>
      <c r="B625" s="20" t="s">
        <v>1465</v>
      </c>
      <c r="C625" s="20">
        <v>1</v>
      </c>
      <c r="D625" s="20" t="s">
        <v>1466</v>
      </c>
      <c r="E625" s="20" t="s">
        <v>1467</v>
      </c>
      <c r="F625" s="20">
        <v>5</v>
      </c>
      <c r="G625" s="20" t="s">
        <v>1473</v>
      </c>
      <c r="H625" s="20" t="s">
        <v>1474</v>
      </c>
      <c r="I625" s="20">
        <v>4</v>
      </c>
      <c r="J625" s="20" t="s">
        <v>1961</v>
      </c>
      <c r="K625" s="20" t="s">
        <v>1493</v>
      </c>
      <c r="L625" s="20" t="s">
        <v>1494</v>
      </c>
      <c r="M625" s="20" t="s">
        <v>1495</v>
      </c>
      <c r="N625" s="20">
        <v>291988</v>
      </c>
      <c r="O625" s="20">
        <v>320000</v>
      </c>
      <c r="P625" s="20" t="s">
        <v>1085</v>
      </c>
      <c r="Q625" s="19">
        <f>+VLOOKUP(K625,Responsables!$A:$C,3,TRUE)</f>
        <v>743</v>
      </c>
      <c r="R625" s="19" t="str">
        <f>+VLOOKUP(K625,Responsables!$A:$C,2,TRUE)</f>
        <v>Secretaría de Movilidad</v>
      </c>
      <c r="S625" s="20" t="s">
        <v>46</v>
      </c>
      <c r="T625" s="20" t="s">
        <v>47</v>
      </c>
      <c r="U625" s="20">
        <f>+VLOOKUP(K625,Programación!$A:$F,3,FALSE)</f>
        <v>80000</v>
      </c>
      <c r="V625" s="20">
        <f>+VLOOKUP(K625,Programación!$A:$F,4,FALSE)</f>
        <v>80000</v>
      </c>
      <c r="W625" s="20">
        <f>+VLOOKUP(K625,Programación!$A:$F,5,FALSE)</f>
        <v>80000</v>
      </c>
      <c r="X625" s="20">
        <f>+VLOOKUP(K625,Programación!$A:$F,6,FALSE)</f>
        <v>80000</v>
      </c>
      <c r="Y625" s="20">
        <v>83839</v>
      </c>
      <c r="Z625" s="20">
        <f>+VLOOKUP(K625,Seguimiento!$A:$C,3,FALSE)</f>
        <v>33948</v>
      </c>
      <c r="AA625" s="23">
        <v>0</v>
      </c>
      <c r="AB625" s="22">
        <v>0</v>
      </c>
      <c r="AC625" s="20">
        <v>0.26199687500000002</v>
      </c>
      <c r="AD625" s="20">
        <f>+VLOOKUP(K625,Seguimiento!$A:$J,5,FALSE)</f>
        <v>0.36808437500000002</v>
      </c>
      <c r="AE625" s="22">
        <v>0</v>
      </c>
      <c r="AF625" s="22">
        <v>0</v>
      </c>
      <c r="AG625" s="20">
        <v>1.0479875000000001</v>
      </c>
      <c r="AH625" s="20">
        <f>+VLOOKUP(K625,Seguimiento!$A:$J,6,FALSE)</f>
        <v>0.42435</v>
      </c>
      <c r="AI625" s="23">
        <v>0</v>
      </c>
      <c r="AJ625" s="23">
        <v>0</v>
      </c>
      <c r="AK625" s="23">
        <v>0</v>
      </c>
      <c r="AL625" s="20" t="str">
        <f>+VLOOKUP(K625,Seguimiento!$A:$J,7,FALSE)</f>
        <v>Este avance corresponde a los expedientes tramitados entre enero y junio del presente año y a las gestiones para la recuperación de cartera originada por el no pago de las sanciones pecuniarias impuestas por violación a las normas de tránsito a través de mandamientos de pago, medidas cautelares de embargos, sentencias y remates e investigación de bienes.</v>
      </c>
      <c r="AM625" s="20">
        <f t="shared" si="9"/>
        <v>0.36808437500000002</v>
      </c>
      <c r="AN625" s="22">
        <v>1.2283017032582945E-3</v>
      </c>
      <c r="AO625" s="22">
        <v>0</v>
      </c>
      <c r="AP625" s="22">
        <v>0</v>
      </c>
      <c r="AQ625" s="41">
        <f>+VLOOKUP(K625,Seguimiento!$A:$J,9,FALSE)</f>
        <v>3.6956100000000002E-4</v>
      </c>
      <c r="AR625" s="40">
        <f>+VLOOKUP(K625,Seguimiento!$A:$J,10,FALSE)</f>
        <v>3</v>
      </c>
      <c r="AS625" s="20">
        <v>83839</v>
      </c>
      <c r="AT625" s="40">
        <f>+VLOOKUP(K625,Seguimiento!$A:$J,4,FALSE)</f>
        <v>117787</v>
      </c>
      <c r="AU625" s="22">
        <v>0</v>
      </c>
      <c r="AV625" s="22">
        <v>0</v>
      </c>
    </row>
    <row r="626" spans="1:48" x14ac:dyDescent="0.2">
      <c r="A626" s="20">
        <v>5</v>
      </c>
      <c r="B626" s="20" t="s">
        <v>1465</v>
      </c>
      <c r="C626" s="20">
        <v>1</v>
      </c>
      <c r="D626" s="20" t="s">
        <v>1466</v>
      </c>
      <c r="E626" s="20" t="s">
        <v>1467</v>
      </c>
      <c r="F626" s="20"/>
      <c r="G626" s="20"/>
      <c r="H626" s="20"/>
      <c r="I626" s="20">
        <v>1</v>
      </c>
      <c r="J626" s="20" t="s">
        <v>1960</v>
      </c>
      <c r="K626" s="20" t="s">
        <v>1511</v>
      </c>
      <c r="L626" s="20" t="s">
        <v>1512</v>
      </c>
      <c r="M626" s="20" t="s">
        <v>50</v>
      </c>
      <c r="N626" s="20">
        <v>91.62</v>
      </c>
      <c r="O626" s="20">
        <v>92</v>
      </c>
      <c r="P626" s="20" t="s">
        <v>54</v>
      </c>
      <c r="Q626" s="19">
        <f>+VLOOKUP(K626,Responsables!$A:$C,3,TRUE)</f>
        <v>706</v>
      </c>
      <c r="R626" s="19" t="str">
        <f>+VLOOKUP(K626,Responsables!$A:$C,2,TRUE)</f>
        <v>Secretaría de Gestión Humana y Servicio a la Ciudadanía</v>
      </c>
      <c r="S626" s="20" t="s">
        <v>51</v>
      </c>
      <c r="T626" s="20" t="s">
        <v>47</v>
      </c>
      <c r="U626" s="20">
        <f>+VLOOKUP(K626,Programación!$A:$F,3,FALSE)</f>
        <v>91.72</v>
      </c>
      <c r="V626" s="20">
        <f>+VLOOKUP(K626,Programación!$A:$F,4,FALSE)</f>
        <v>91.82</v>
      </c>
      <c r="W626" s="20">
        <f>+VLOOKUP(K626,Programación!$A:$F,5,FALSE)</f>
        <v>91.91</v>
      </c>
      <c r="X626" s="20">
        <f>+VLOOKUP(K626,Programación!$A:$F,6,FALSE)</f>
        <v>92</v>
      </c>
      <c r="Y626" s="20">
        <v>85.53</v>
      </c>
      <c r="Z626" s="20">
        <f>+VLOOKUP(K626,Seguimiento!$A:$C,3,FALSE)</f>
        <v>85.53</v>
      </c>
      <c r="AA626" s="23">
        <v>0</v>
      </c>
      <c r="AB626" s="22">
        <v>0</v>
      </c>
      <c r="AC626" s="20">
        <v>0.92967391304347802</v>
      </c>
      <c r="AD626" s="20">
        <f>+VLOOKUP(K626,Seguimiento!$A:$J,5,FALSE)</f>
        <v>0.92967391300000002</v>
      </c>
      <c r="AE626" s="24">
        <v>0</v>
      </c>
      <c r="AF626" s="22">
        <v>0</v>
      </c>
      <c r="AG626" s="20">
        <v>0.93251199302224197</v>
      </c>
      <c r="AH626" s="20">
        <f>+VLOOKUP(K626,Seguimiento!$A:$J,6,FALSE)</f>
        <v>0.93149640600000005</v>
      </c>
      <c r="AI626" s="23">
        <v>0</v>
      </c>
      <c r="AJ626" s="23">
        <v>0</v>
      </c>
      <c r="AK626" s="23">
        <v>0</v>
      </c>
      <c r="AL626" s="20" t="str">
        <f>+VLOOKUP(K626,Seguimiento!$A:$J,7,FALSE)</f>
        <v>Corresponde a la última medición realizada al 31 de diciembre de 2020. Para la presente vigencia la encuesta de medición de satisfacción se aplica finalizando la misma.</v>
      </c>
      <c r="AM626" s="20">
        <f t="shared" si="9"/>
        <v>0.92967391300000002</v>
      </c>
      <c r="AN626" s="22">
        <v>0</v>
      </c>
      <c r="AO626" s="22">
        <v>0</v>
      </c>
      <c r="AP626" s="22">
        <v>0</v>
      </c>
      <c r="AQ626" s="41">
        <f>+VLOOKUP(K626,Seguimiento!$A:$J,9,FALSE)</f>
        <v>0</v>
      </c>
      <c r="AR626" s="40">
        <f>+VLOOKUP(K626,Seguimiento!$A:$J,10,FALSE)</f>
        <v>3</v>
      </c>
      <c r="AS626" s="20">
        <v>85.53</v>
      </c>
      <c r="AT626" s="40">
        <f>+VLOOKUP(K626,Seguimiento!$A:$J,4,FALSE)</f>
        <v>85.53</v>
      </c>
      <c r="AU626" s="22">
        <v>0</v>
      </c>
      <c r="AV626" s="22">
        <v>0</v>
      </c>
    </row>
    <row r="627" spans="1:48" x14ac:dyDescent="0.2">
      <c r="A627" s="20">
        <v>5</v>
      </c>
      <c r="B627" s="20" t="s">
        <v>1465</v>
      </c>
      <c r="C627" s="20">
        <v>1</v>
      </c>
      <c r="D627" s="20" t="s">
        <v>1466</v>
      </c>
      <c r="E627" s="20" t="s">
        <v>1467</v>
      </c>
      <c r="F627" s="20"/>
      <c r="G627" s="20"/>
      <c r="H627" s="20"/>
      <c r="I627" s="20">
        <v>3</v>
      </c>
      <c r="J627" s="20" t="s">
        <v>1960</v>
      </c>
      <c r="K627" s="20" t="s">
        <v>1498</v>
      </c>
      <c r="L627" s="20" t="s">
        <v>1515</v>
      </c>
      <c r="M627" s="20" t="s">
        <v>1516</v>
      </c>
      <c r="N627" s="20">
        <v>80</v>
      </c>
      <c r="O627" s="20">
        <v>80</v>
      </c>
      <c r="P627" s="20" t="s">
        <v>216</v>
      </c>
      <c r="Q627" s="19">
        <f>+VLOOKUP(K627,Responsables!$A:$C,3,TRUE)</f>
        <v>704</v>
      </c>
      <c r="R627" s="19" t="str">
        <f>+VLOOKUP(K627,Responsables!$A:$C,2,TRUE)</f>
        <v>Secretaría de Hacienda</v>
      </c>
      <c r="S627" s="20" t="s">
        <v>70</v>
      </c>
      <c r="T627" s="20" t="s">
        <v>47</v>
      </c>
      <c r="U627" s="20">
        <f>+VLOOKUP(K627,Programación!$A:$F,3,FALSE)</f>
        <v>80</v>
      </c>
      <c r="V627" s="20">
        <f>+VLOOKUP(K627,Programación!$A:$F,4,FALSE)</f>
        <v>80</v>
      </c>
      <c r="W627" s="20">
        <f>+VLOOKUP(K627,Programación!$A:$F,5,FALSE)</f>
        <v>80</v>
      </c>
      <c r="X627" s="20">
        <f>+VLOOKUP(K627,Programación!$A:$F,6,FALSE)</f>
        <v>80</v>
      </c>
      <c r="Y627" s="20">
        <v>81.92</v>
      </c>
      <c r="Z627" s="20">
        <f>+VLOOKUP(K627,Seguimiento!$A:$C,3,FALSE)</f>
        <v>78.56</v>
      </c>
      <c r="AA627" s="23">
        <v>0</v>
      </c>
      <c r="AB627" s="22">
        <v>0</v>
      </c>
      <c r="AC627" s="20">
        <v>0.25600000000000001</v>
      </c>
      <c r="AD627" s="20">
        <f>+VLOOKUP(K627,Seguimiento!$A:$J,5,FALSE)</f>
        <v>0.37874999999999998</v>
      </c>
      <c r="AE627" s="24">
        <v>0</v>
      </c>
      <c r="AF627" s="22">
        <v>0</v>
      </c>
      <c r="AG627" s="20">
        <v>1.024</v>
      </c>
      <c r="AH627" s="20">
        <f>+VLOOKUP(K627,Seguimiento!$A:$J,6,FALSE)</f>
        <v>0.49099999999999999</v>
      </c>
      <c r="AI627" s="23">
        <v>0</v>
      </c>
      <c r="AJ627" s="23">
        <v>0</v>
      </c>
      <c r="AK627" s="23">
        <v>0</v>
      </c>
      <c r="AL627" s="20" t="str">
        <f>+VLOOKUP(K627,Seguimiento!$A:$J,7,FALSE)</f>
        <v>Es importante resaltar que a partir de 2021 cambió la metodología de calificación aplicando otras variables, parámetos y pesos bajo la cual el DNP evalúa el desempeño fiscal de las entidades territoriales. Con este resultado, Medellín ocupó el 1er lugar en las ciudades capitales.</v>
      </c>
      <c r="AM627" s="20">
        <f t="shared" si="9"/>
        <v>0.37874999999999998</v>
      </c>
      <c r="AN627" s="22">
        <v>0</v>
      </c>
      <c r="AO627" s="22">
        <v>0</v>
      </c>
      <c r="AP627" s="22">
        <v>0</v>
      </c>
      <c r="AQ627" s="41">
        <f>+VLOOKUP(K627,Seguimiento!$A:$J,9,FALSE)</f>
        <v>0</v>
      </c>
      <c r="AR627" s="40">
        <f>+VLOOKUP(K627,Seguimiento!$A:$J,10,FALSE)</f>
        <v>3</v>
      </c>
      <c r="AS627" s="20">
        <v>81.92</v>
      </c>
      <c r="AT627" s="40">
        <f>+VLOOKUP(K627,Seguimiento!$A:$J,4,FALSE)</f>
        <v>78.56</v>
      </c>
      <c r="AU627" s="22">
        <v>0</v>
      </c>
      <c r="AV627" s="22">
        <v>0</v>
      </c>
    </row>
    <row r="628" spans="1:48" x14ac:dyDescent="0.2">
      <c r="A628" s="20">
        <v>5</v>
      </c>
      <c r="B628" s="20" t="s">
        <v>1465</v>
      </c>
      <c r="C628" s="20">
        <v>1</v>
      </c>
      <c r="D628" s="20" t="s">
        <v>1466</v>
      </c>
      <c r="E628" s="20" t="s">
        <v>1467</v>
      </c>
      <c r="F628" s="20">
        <v>5</v>
      </c>
      <c r="G628" s="20" t="s">
        <v>1473</v>
      </c>
      <c r="H628" s="20" t="s">
        <v>1474</v>
      </c>
      <c r="I628" s="20">
        <v>6</v>
      </c>
      <c r="J628" s="20" t="s">
        <v>1961</v>
      </c>
      <c r="K628" s="20" t="s">
        <v>1508</v>
      </c>
      <c r="L628" s="20" t="s">
        <v>1509</v>
      </c>
      <c r="M628" s="20" t="s">
        <v>44</v>
      </c>
      <c r="N628" s="20">
        <v>-1</v>
      </c>
      <c r="O628" s="20">
        <v>7</v>
      </c>
      <c r="P628" s="20" t="s">
        <v>545</v>
      </c>
      <c r="Q628" s="19">
        <f>+VLOOKUP(K628,Responsables!$A:$C,3,TRUE)</f>
        <v>918</v>
      </c>
      <c r="R628" s="19" t="str">
        <f>+VLOOKUP(K628,Responsables!$A:$C,2,TRUE)</f>
        <v>Agencia APP</v>
      </c>
      <c r="S628" s="20" t="s">
        <v>46</v>
      </c>
      <c r="T628" s="20" t="s">
        <v>47</v>
      </c>
      <c r="U628" s="20">
        <f>+VLOOKUP(K628,Programación!$A:$F,3,FALSE)</f>
        <v>1</v>
      </c>
      <c r="V628" s="20">
        <f>+VLOOKUP(K628,Programación!$A:$F,4,FALSE)</f>
        <v>2</v>
      </c>
      <c r="W628" s="20">
        <f>+VLOOKUP(K628,Programación!$A:$F,5,FALSE)</f>
        <v>2</v>
      </c>
      <c r="X628" s="20">
        <f>+VLOOKUP(K628,Programación!$A:$F,6,FALSE)</f>
        <v>2</v>
      </c>
      <c r="Y628" s="20">
        <v>1</v>
      </c>
      <c r="Z628" s="20">
        <f>+VLOOKUP(K628,Seguimiento!$A:$C,3,FALSE)</f>
        <v>2</v>
      </c>
      <c r="AA628" s="23">
        <v>0</v>
      </c>
      <c r="AB628" s="22">
        <v>0</v>
      </c>
      <c r="AC628" s="20">
        <v>0.14285714285714299</v>
      </c>
      <c r="AD628" s="20">
        <f>+VLOOKUP(K628,Seguimiento!$A:$J,5,FALSE)</f>
        <v>0.428571429</v>
      </c>
      <c r="AE628" s="22">
        <v>0</v>
      </c>
      <c r="AF628" s="22">
        <v>0</v>
      </c>
      <c r="AG628" s="20">
        <v>1</v>
      </c>
      <c r="AH628" s="20">
        <f>+VLOOKUP(K628,Seguimiento!$A:$J,6,FALSE)</f>
        <v>1</v>
      </c>
      <c r="AI628" s="23">
        <v>0</v>
      </c>
      <c r="AJ628" s="23">
        <v>0</v>
      </c>
      <c r="AK628" s="23">
        <v>0</v>
      </c>
      <c r="AL628" s="20" t="str">
        <f>+VLOOKUP(K628,Seguimiento!$A:$J,7,FALSE)</f>
        <v>Se realizó la revisión técnica, jurídica y financiera de las propuestas de los proyectos de iniciativa privada ARENA Medellín y Medellín Saludable. Se garantizó el cumplimiento de los requisitos de las iniciativas a nivel pre factibilidad de conformidad a la ley 1508 de 2002.</v>
      </c>
      <c r="AM628" s="20">
        <f t="shared" si="9"/>
        <v>0.428571429</v>
      </c>
      <c r="AN628" s="22">
        <v>9.1471647868202272E-4</v>
      </c>
      <c r="AO628" s="22">
        <v>0</v>
      </c>
      <c r="AP628" s="22">
        <v>0</v>
      </c>
      <c r="AQ628" s="41">
        <f>+VLOOKUP(K628,Seguimiento!$A:$J,9,FALSE)</f>
        <v>2.6134800000000001E-4</v>
      </c>
      <c r="AR628" s="40">
        <f>+VLOOKUP(K628,Seguimiento!$A:$J,10,FALSE)</f>
        <v>3</v>
      </c>
      <c r="AS628" s="20">
        <v>1</v>
      </c>
      <c r="AT628" s="40">
        <f>+VLOOKUP(K628,Seguimiento!$A:$J,4,FALSE)</f>
        <v>3</v>
      </c>
      <c r="AU628" s="22">
        <v>0</v>
      </c>
      <c r="AV628" s="22">
        <v>0</v>
      </c>
    </row>
    <row r="629" spans="1:48" x14ac:dyDescent="0.2">
      <c r="A629" s="20">
        <v>5</v>
      </c>
      <c r="B629" s="20" t="s">
        <v>1465</v>
      </c>
      <c r="C629" s="20">
        <v>1</v>
      </c>
      <c r="D629" s="20" t="s">
        <v>1466</v>
      </c>
      <c r="E629" s="20" t="s">
        <v>1467</v>
      </c>
      <c r="F629" s="20">
        <v>6</v>
      </c>
      <c r="G629" s="20" t="s">
        <v>1468</v>
      </c>
      <c r="H629" s="20" t="s">
        <v>1469</v>
      </c>
      <c r="I629" s="20">
        <v>1</v>
      </c>
      <c r="J629" s="20" t="s">
        <v>1961</v>
      </c>
      <c r="K629" s="20" t="s">
        <v>1503</v>
      </c>
      <c r="L629" s="20" t="s">
        <v>1504</v>
      </c>
      <c r="M629" s="20" t="s">
        <v>44</v>
      </c>
      <c r="N629" s="20">
        <v>100</v>
      </c>
      <c r="O629" s="20">
        <v>200</v>
      </c>
      <c r="P629" s="20" t="s">
        <v>1472</v>
      </c>
      <c r="Q629" s="19">
        <f>+VLOOKUP(K629,Responsables!$A:$C,3,TRUE)</f>
        <v>705</v>
      </c>
      <c r="R629" s="19" t="str">
        <f>+VLOOKUP(K629,Responsables!$A:$C,2,TRUE)</f>
        <v>Secretaría General</v>
      </c>
      <c r="S629" s="20" t="s">
        <v>51</v>
      </c>
      <c r="T629" s="20" t="s">
        <v>47</v>
      </c>
      <c r="U629" s="20">
        <f>+VLOOKUP(K629,Programación!$A:$F,3,FALSE)</f>
        <v>133</v>
      </c>
      <c r="V629" s="20">
        <f>+VLOOKUP(K629,Programación!$A:$F,4,FALSE)</f>
        <v>155</v>
      </c>
      <c r="W629" s="20">
        <f>+VLOOKUP(K629,Programación!$A:$F,5,FALSE)</f>
        <v>177</v>
      </c>
      <c r="X629" s="20">
        <f>+VLOOKUP(K629,Programación!$A:$F,6,FALSE)</f>
        <v>200</v>
      </c>
      <c r="Y629" s="20">
        <v>135</v>
      </c>
      <c r="Z629" s="20">
        <f>+VLOOKUP(K629,Seguimiento!$A:$C,3,FALSE)</f>
        <v>146</v>
      </c>
      <c r="AA629" s="23">
        <v>0</v>
      </c>
      <c r="AB629" s="22">
        <v>0</v>
      </c>
      <c r="AC629" s="20">
        <v>0.67500000000000004</v>
      </c>
      <c r="AD629" s="20">
        <f>+VLOOKUP(K629,Seguimiento!$A:$J,5,FALSE)</f>
        <v>0.73</v>
      </c>
      <c r="AE629" s="22">
        <v>0</v>
      </c>
      <c r="AF629" s="22">
        <v>0</v>
      </c>
      <c r="AG629" s="20">
        <v>1.0150375939849601</v>
      </c>
      <c r="AH629" s="20">
        <f>+VLOOKUP(K629,Seguimiento!$A:$J,6,FALSE)</f>
        <v>0.94193548400000005</v>
      </c>
      <c r="AI629" s="23">
        <v>0</v>
      </c>
      <c r="AJ629" s="23">
        <v>0</v>
      </c>
      <c r="AK629" s="23">
        <v>0</v>
      </c>
      <c r="AL629" s="20" t="str">
        <f>+VLOOKUP(K629,Seguimiento!$A:$J,7,FALSE)</f>
        <v>Con corte al 30 de junio se han impartido 11  directrices y capacitaciones en prevención del daño antijurídico y en defensa y protección de lo público orientadas al direccionamiento jurídico público de la Secretaría General y el conglomerado público durante 2021.</v>
      </c>
      <c r="AM629" s="20">
        <f t="shared" si="9"/>
        <v>0.73</v>
      </c>
      <c r="AN629" s="22">
        <v>4.7850887257376725E-4</v>
      </c>
      <c r="AO629" s="22">
        <v>0</v>
      </c>
      <c r="AP629" s="22">
        <v>0</v>
      </c>
      <c r="AQ629" s="41">
        <f>+VLOOKUP(K629,Seguimiento!$A:$J,9,FALSE)</f>
        <v>3.3734900000000003E-4</v>
      </c>
      <c r="AR629" s="40">
        <f>+VLOOKUP(K629,Seguimiento!$A:$J,10,FALSE)</f>
        <v>3</v>
      </c>
      <c r="AS629" s="20">
        <v>135</v>
      </c>
      <c r="AT629" s="40">
        <f>+VLOOKUP(K629,Seguimiento!$A:$J,4,FALSE)</f>
        <v>146</v>
      </c>
      <c r="AU629" s="22">
        <v>0</v>
      </c>
      <c r="AV629" s="22">
        <v>0</v>
      </c>
    </row>
    <row r="630" spans="1:48" x14ac:dyDescent="0.2">
      <c r="A630" s="20">
        <v>5</v>
      </c>
      <c r="B630" s="20" t="s">
        <v>1465</v>
      </c>
      <c r="C630" s="20">
        <v>1</v>
      </c>
      <c r="D630" s="20" t="s">
        <v>1466</v>
      </c>
      <c r="E630" s="20" t="s">
        <v>1467</v>
      </c>
      <c r="F630" s="20">
        <v>3</v>
      </c>
      <c r="G630" s="20" t="s">
        <v>1498</v>
      </c>
      <c r="H630" s="20" t="s">
        <v>1499</v>
      </c>
      <c r="I630" s="20">
        <v>3</v>
      </c>
      <c r="J630" s="20" t="s">
        <v>1961</v>
      </c>
      <c r="K630" s="20" t="s">
        <v>1500</v>
      </c>
      <c r="L630" s="20" t="s">
        <v>1501</v>
      </c>
      <c r="M630" s="20" t="s">
        <v>50</v>
      </c>
      <c r="N630" s="20">
        <v>35</v>
      </c>
      <c r="O630" s="20">
        <v>100</v>
      </c>
      <c r="P630" s="20" t="s">
        <v>1502</v>
      </c>
      <c r="Q630" s="19">
        <f>+VLOOKUP(K630,Responsables!$A:$C,3,TRUE)</f>
        <v>701</v>
      </c>
      <c r="R630" s="19" t="str">
        <f>+VLOOKUP(K630,Responsables!$A:$C,2,TRUE)</f>
        <v>Secretaría Privada</v>
      </c>
      <c r="S630" s="20" t="s">
        <v>70</v>
      </c>
      <c r="T630" s="20" t="s">
        <v>47</v>
      </c>
      <c r="U630" s="20">
        <f>+VLOOKUP(K630,Programación!$A:$F,3,FALSE)</f>
        <v>100</v>
      </c>
      <c r="V630" s="20">
        <f>+VLOOKUP(K630,Programación!$A:$F,4,FALSE)</f>
        <v>100</v>
      </c>
      <c r="W630" s="20">
        <f>+VLOOKUP(K630,Programación!$A:$F,5,FALSE)</f>
        <v>100</v>
      </c>
      <c r="X630" s="20">
        <f>+VLOOKUP(K630,Programación!$A:$F,6,FALSE)</f>
        <v>100</v>
      </c>
      <c r="Y630" s="20">
        <v>100</v>
      </c>
      <c r="Z630" s="20">
        <f>+VLOOKUP(K630,Seguimiento!$A:$C,3,FALSE)</f>
        <v>67</v>
      </c>
      <c r="AA630" s="23">
        <v>0</v>
      </c>
      <c r="AB630" s="22">
        <v>0</v>
      </c>
      <c r="AC630" s="20">
        <v>0.25</v>
      </c>
      <c r="AD630" s="20">
        <f>+VLOOKUP(K630,Seguimiento!$A:$J,5,FALSE)</f>
        <v>0.33374999999999999</v>
      </c>
      <c r="AE630" s="22">
        <v>0</v>
      </c>
      <c r="AF630" s="22">
        <v>0</v>
      </c>
      <c r="AG630" s="20">
        <v>1</v>
      </c>
      <c r="AH630" s="20">
        <f>+VLOOKUP(K630,Seguimiento!$A:$J,6,FALSE)</f>
        <v>0.33500000000000002</v>
      </c>
      <c r="AI630" s="23">
        <v>0</v>
      </c>
      <c r="AJ630" s="23">
        <v>0</v>
      </c>
      <c r="AK630" s="23">
        <v>0</v>
      </c>
      <c r="AL630" s="20" t="str">
        <f>+VLOOKUP(K630,Seguimiento!$A:$J,7,FALSE)</f>
        <v>Se han realizado dos jornadas de articulación en las que se han tratado temáticas claves que impactan al Conglomerado Público de Medellín, entre ellas se encuentran las alianzas con entidades internacionales y ley de garantías.</v>
      </c>
      <c r="AM630" s="20">
        <f t="shared" si="9"/>
        <v>0.33374999999999999</v>
      </c>
      <c r="AN630" s="22">
        <v>1.0666797892739283E-4</v>
      </c>
      <c r="AO630" s="22">
        <v>0</v>
      </c>
      <c r="AP630" s="22">
        <v>0</v>
      </c>
      <c r="AQ630" s="41">
        <f>+VLOOKUP(K630,Seguimiento!$A:$J,9,FALSE)</f>
        <v>2.8867E-5</v>
      </c>
      <c r="AR630" s="40">
        <f>+VLOOKUP(K630,Seguimiento!$A:$J,10,FALSE)</f>
        <v>2</v>
      </c>
      <c r="AS630" s="20">
        <v>100</v>
      </c>
      <c r="AT630" s="40">
        <f>+VLOOKUP(K630,Seguimiento!$A:$J,4,FALSE)</f>
        <v>67</v>
      </c>
      <c r="AU630" s="22">
        <v>0</v>
      </c>
      <c r="AV630" s="22">
        <v>0</v>
      </c>
    </row>
    <row r="631" spans="1:48" x14ac:dyDescent="0.2">
      <c r="A631" s="20">
        <v>5</v>
      </c>
      <c r="B631" s="20" t="s">
        <v>1465</v>
      </c>
      <c r="C631" s="20">
        <v>1</v>
      </c>
      <c r="D631" s="20" t="s">
        <v>1466</v>
      </c>
      <c r="E631" s="20" t="s">
        <v>1467</v>
      </c>
      <c r="F631" s="20"/>
      <c r="G631" s="20"/>
      <c r="H631" s="20"/>
      <c r="I631" s="20">
        <v>2</v>
      </c>
      <c r="J631" s="20" t="s">
        <v>1960</v>
      </c>
      <c r="K631" s="20" t="s">
        <v>1528</v>
      </c>
      <c r="L631" s="20" t="s">
        <v>1545</v>
      </c>
      <c r="M631" s="20" t="s">
        <v>50</v>
      </c>
      <c r="N631" s="20">
        <v>93</v>
      </c>
      <c r="O631" s="20">
        <v>90</v>
      </c>
      <c r="P631" s="20" t="s">
        <v>54</v>
      </c>
      <c r="Q631" s="19">
        <f>+VLOOKUP(K631,Responsables!$A:$C,3,TRUE)</f>
        <v>706</v>
      </c>
      <c r="R631" s="19" t="str">
        <f>+VLOOKUP(K631,Responsables!$A:$C,2,TRUE)</f>
        <v>Secretaría de Gestión Humana y Servicio a la Ciudadanía</v>
      </c>
      <c r="S631" s="20" t="s">
        <v>70</v>
      </c>
      <c r="T631" s="20" t="s">
        <v>47</v>
      </c>
      <c r="U631" s="20">
        <f>+VLOOKUP(K631,Programación!$A:$F,3,FALSE)</f>
        <v>90</v>
      </c>
      <c r="V631" s="20">
        <f>+VLOOKUP(K631,Programación!$A:$F,4,FALSE)</f>
        <v>90</v>
      </c>
      <c r="W631" s="20">
        <f>+VLOOKUP(K631,Programación!$A:$F,5,FALSE)</f>
        <v>90</v>
      </c>
      <c r="X631" s="20">
        <f>+VLOOKUP(K631,Programación!$A:$F,6,FALSE)</f>
        <v>90</v>
      </c>
      <c r="Y631" s="20">
        <v>97.1</v>
      </c>
      <c r="Z631" s="20">
        <f>+VLOOKUP(K631,Seguimiento!$A:$C,3,FALSE)</f>
        <v>97.7</v>
      </c>
      <c r="AA631" s="23">
        <v>0</v>
      </c>
      <c r="AB631" s="22">
        <v>0</v>
      </c>
      <c r="AC631" s="20">
        <v>0.26972222222222197</v>
      </c>
      <c r="AD631" s="20">
        <f>+VLOOKUP(K631,Seguimiento!$A:$J,5,FALSE)</f>
        <v>0.40541666700000001</v>
      </c>
      <c r="AE631" s="24">
        <v>0</v>
      </c>
      <c r="AF631" s="22">
        <v>0</v>
      </c>
      <c r="AG631" s="20">
        <v>1.0788888888888899</v>
      </c>
      <c r="AH631" s="20">
        <f>+VLOOKUP(K631,Seguimiento!$A:$J,6,FALSE)</f>
        <v>0.54277777800000004</v>
      </c>
      <c r="AI631" s="23">
        <v>0</v>
      </c>
      <c r="AJ631" s="23">
        <v>0</v>
      </c>
      <c r="AK631" s="23">
        <v>0</v>
      </c>
      <c r="AL631" s="20" t="str">
        <f>+VLOOKUP(K631,Seguimiento!$A:$J,7,FALSE)</f>
        <v>En el Documento PDM (p. 535) este indicador  quedó sin el ajuste enviado al DAP: LB debe ser 87.7 y la Meta: 93.</v>
      </c>
      <c r="AM631" s="20">
        <f t="shared" si="9"/>
        <v>0.40541666700000001</v>
      </c>
      <c r="AN631" s="22">
        <v>0</v>
      </c>
      <c r="AO631" s="22">
        <v>0</v>
      </c>
      <c r="AP631" s="22">
        <v>0</v>
      </c>
      <c r="AQ631" s="41">
        <f>+VLOOKUP(K631,Seguimiento!$A:$J,9,FALSE)</f>
        <v>0</v>
      </c>
      <c r="AR631" s="40">
        <f>+VLOOKUP(K631,Seguimiento!$A:$J,10,FALSE)</f>
        <v>3</v>
      </c>
      <c r="AS631" s="20">
        <v>97.1</v>
      </c>
      <c r="AT631" s="40">
        <f>+VLOOKUP(K631,Seguimiento!$A:$J,4,FALSE)</f>
        <v>97.7</v>
      </c>
      <c r="AU631" s="22">
        <v>0</v>
      </c>
      <c r="AV631" s="22">
        <v>0</v>
      </c>
    </row>
    <row r="632" spans="1:48" x14ac:dyDescent="0.2">
      <c r="A632" s="20">
        <v>5</v>
      </c>
      <c r="B632" s="20" t="s">
        <v>1465</v>
      </c>
      <c r="C632" s="20">
        <v>1</v>
      </c>
      <c r="D632" s="20" t="s">
        <v>1466</v>
      </c>
      <c r="E632" s="20" t="s">
        <v>1467</v>
      </c>
      <c r="F632" s="20">
        <v>5</v>
      </c>
      <c r="G632" s="20" t="s">
        <v>1473</v>
      </c>
      <c r="H632" s="20" t="s">
        <v>1474</v>
      </c>
      <c r="I632" s="20">
        <v>3</v>
      </c>
      <c r="J632" s="20" t="s">
        <v>1961</v>
      </c>
      <c r="K632" s="20" t="s">
        <v>1491</v>
      </c>
      <c r="L632" s="20" t="s">
        <v>1492</v>
      </c>
      <c r="M632" s="20" t="s">
        <v>129</v>
      </c>
      <c r="N632" s="20">
        <v>255000</v>
      </c>
      <c r="O632" s="20">
        <v>500600</v>
      </c>
      <c r="P632" s="20" t="s">
        <v>216</v>
      </c>
      <c r="Q632" s="19">
        <f>+VLOOKUP(K632,Responsables!$A:$C,3,TRUE)</f>
        <v>704</v>
      </c>
      <c r="R632" s="19" t="str">
        <f>+VLOOKUP(K632,Responsables!$A:$C,2,TRUE)</f>
        <v>Secretaría de Hacienda</v>
      </c>
      <c r="S632" s="20" t="s">
        <v>46</v>
      </c>
      <c r="T632" s="20" t="s">
        <v>47</v>
      </c>
      <c r="U632" s="20">
        <f>+VLOOKUP(K632,Programación!$A:$F,3,FALSE)</f>
        <v>108662</v>
      </c>
      <c r="V632" s="20">
        <f>+VLOOKUP(K632,Programación!$A:$F,4,FALSE)</f>
        <v>113010</v>
      </c>
      <c r="W632" s="20">
        <f>+VLOOKUP(K632,Programación!$A:$F,5,FALSE)</f>
        <v>126570</v>
      </c>
      <c r="X632" s="20">
        <f>+VLOOKUP(K632,Programación!$A:$F,6,FALSE)</f>
        <v>152358</v>
      </c>
      <c r="Y632" s="20">
        <v>309879</v>
      </c>
      <c r="Z632" s="20">
        <f>+VLOOKUP(K632,Seguimiento!$A:$C,3,FALSE)</f>
        <v>126280</v>
      </c>
      <c r="AA632" s="23">
        <v>0</v>
      </c>
      <c r="AB632" s="22">
        <v>0</v>
      </c>
      <c r="AC632" s="20">
        <v>0.61901518178186199</v>
      </c>
      <c r="AD632" s="20">
        <f>+VLOOKUP(K632,Seguimiento!$A:$J,5,FALSE)</f>
        <v>0.87127247299999999</v>
      </c>
      <c r="AE632" s="22">
        <v>0</v>
      </c>
      <c r="AF632" s="22">
        <v>0</v>
      </c>
      <c r="AG632" s="20">
        <v>2.8517697079015698</v>
      </c>
      <c r="AH632" s="20">
        <f>+VLOOKUP(K632,Seguimiento!$A:$J,6,FALSE)</f>
        <v>1.1174232369999999</v>
      </c>
      <c r="AI632" s="23">
        <v>0</v>
      </c>
      <c r="AJ632" s="23">
        <v>0</v>
      </c>
      <c r="AK632" s="23">
        <v>0</v>
      </c>
      <c r="AL632" s="20" t="str">
        <f>+VLOOKUP(K632,Seguimiento!$A:$J,7,FALSE)</f>
        <v>Se han optimizado las estrategias y mecanismos de cobro de la cartera de vigencias anteriores, lo cual ha permitido cumplir anticipadamente la meta establecida.</v>
      </c>
      <c r="AM632" s="20">
        <f t="shared" si="9"/>
        <v>0.87127247299999999</v>
      </c>
      <c r="AN632" s="22">
        <v>1.2618029064530043E-3</v>
      </c>
      <c r="AO632" s="22">
        <v>0</v>
      </c>
      <c r="AP632" s="22">
        <v>0</v>
      </c>
      <c r="AQ632" s="41">
        <f>+VLOOKUP(K632,Seguimiento!$A:$J,9,FALSE)</f>
        <v>5.5874199999999998E-4</v>
      </c>
      <c r="AR632" s="40">
        <f>+VLOOKUP(K632,Seguimiento!$A:$J,10,FALSE)</f>
        <v>3</v>
      </c>
      <c r="AS632" s="20">
        <v>309879</v>
      </c>
      <c r="AT632" s="40">
        <f>+VLOOKUP(K632,Seguimiento!$A:$J,4,FALSE)</f>
        <v>436159</v>
      </c>
      <c r="AU632" s="22">
        <v>0</v>
      </c>
      <c r="AV632" s="22">
        <v>0</v>
      </c>
    </row>
    <row r="633" spans="1:48" x14ac:dyDescent="0.2">
      <c r="A633" s="20">
        <v>5</v>
      </c>
      <c r="B633" s="20" t="s">
        <v>1465</v>
      </c>
      <c r="C633" s="20">
        <v>1</v>
      </c>
      <c r="D633" s="20" t="s">
        <v>1466</v>
      </c>
      <c r="E633" s="20" t="s">
        <v>1467</v>
      </c>
      <c r="F633" s="20">
        <v>4</v>
      </c>
      <c r="G633" s="20" t="s">
        <v>1478</v>
      </c>
      <c r="H633" s="20" t="s">
        <v>1479</v>
      </c>
      <c r="I633" s="20">
        <v>5</v>
      </c>
      <c r="J633" s="20" t="s">
        <v>1961</v>
      </c>
      <c r="K633" s="20" t="s">
        <v>1513</v>
      </c>
      <c r="L633" s="20" t="s">
        <v>1514</v>
      </c>
      <c r="M633" s="20" t="s">
        <v>50</v>
      </c>
      <c r="N633" s="20">
        <v>58</v>
      </c>
      <c r="O633" s="20">
        <v>100</v>
      </c>
      <c r="P633" s="20" t="s">
        <v>1484</v>
      </c>
      <c r="Q633" s="19">
        <f>+VLOOKUP(K633,Responsables!$A:$C,3,TRUE)</f>
        <v>707</v>
      </c>
      <c r="R633" s="19" t="str">
        <f>+VLOOKUP(K633,Responsables!$A:$C,2,TRUE)</f>
        <v>Secretaría de Suministros y Servicios</v>
      </c>
      <c r="S633" s="20" t="s">
        <v>51</v>
      </c>
      <c r="T633" s="20" t="s">
        <v>47</v>
      </c>
      <c r="U633" s="20">
        <f>+VLOOKUP(K633,Programación!$A:$F,3,FALSE)</f>
        <v>15</v>
      </c>
      <c r="V633" s="20">
        <f>+VLOOKUP(K633,Programación!$A:$F,4,FALSE)</f>
        <v>50</v>
      </c>
      <c r="W633" s="20">
        <f>+VLOOKUP(K633,Programación!$A:$F,5,FALSE)</f>
        <v>85</v>
      </c>
      <c r="X633" s="20">
        <f>+VLOOKUP(K633,Programación!$A:$F,6,FALSE)</f>
        <v>100</v>
      </c>
      <c r="Y633" s="20">
        <v>98.44</v>
      </c>
      <c r="Z633" s="20">
        <f>+VLOOKUP(K633,Seguimiento!$A:$C,3,FALSE)</f>
        <v>12.59</v>
      </c>
      <c r="AA633" s="23">
        <v>0</v>
      </c>
      <c r="AB633" s="22">
        <v>0</v>
      </c>
      <c r="AC633" s="20">
        <v>0.98440000000000005</v>
      </c>
      <c r="AD633" s="20">
        <f>+VLOOKUP(K633,Seguimiento!$A:$J,5,FALSE)</f>
        <v>0.12590000000000001</v>
      </c>
      <c r="AE633" s="22">
        <v>0</v>
      </c>
      <c r="AF633" s="22">
        <v>0</v>
      </c>
      <c r="AG633" s="20">
        <v>6.5626666666666704</v>
      </c>
      <c r="AH633" s="20">
        <f>+VLOOKUP(K633,Seguimiento!$A:$J,6,FALSE)</f>
        <v>0.25180000000000002</v>
      </c>
      <c r="AI633" s="23">
        <v>0</v>
      </c>
      <c r="AJ633" s="23">
        <v>0</v>
      </c>
      <c r="AK633" s="23">
        <v>0</v>
      </c>
      <c r="AL633" s="20" t="str">
        <f>+VLOOKUP(K633,Seguimiento!$A:$J,7,FALSE)</f>
        <v>Para el periodo comprendido entre el 01 al 30 de junio de 2021, se han realizaron 154 contratos entre arrendamientos, disposición y saneamientos, equivalente a una medición del 12,59 % respecto de la meta anual.</v>
      </c>
      <c r="AM633" s="20">
        <f t="shared" si="9"/>
        <v>0.12590000000000001</v>
      </c>
      <c r="AN633" s="22">
        <v>1.1355271429252379E-3</v>
      </c>
      <c r="AO633" s="22">
        <v>0</v>
      </c>
      <c r="AP633" s="22">
        <v>0</v>
      </c>
      <c r="AQ633" s="41">
        <f>+VLOOKUP(K633,Seguimiento!$A:$J,9,FALSE)</f>
        <v>4.5421099999999998E-5</v>
      </c>
      <c r="AR633" s="40">
        <f>+VLOOKUP(K633,Seguimiento!$A:$J,10,FALSE)</f>
        <v>1</v>
      </c>
      <c r="AS633" s="20">
        <v>98.44</v>
      </c>
      <c r="AT633" s="40">
        <f>+VLOOKUP(K633,Seguimiento!$A:$J,4,FALSE)</f>
        <v>12.59</v>
      </c>
      <c r="AU633" s="22">
        <v>0</v>
      </c>
      <c r="AV633" s="22">
        <v>0</v>
      </c>
    </row>
    <row r="634" spans="1:48" x14ac:dyDescent="0.2">
      <c r="A634" s="20">
        <v>5</v>
      </c>
      <c r="B634" s="20" t="s">
        <v>1465</v>
      </c>
      <c r="C634" s="20">
        <v>1</v>
      </c>
      <c r="D634" s="20" t="s">
        <v>1466</v>
      </c>
      <c r="E634" s="20" t="s">
        <v>1467</v>
      </c>
      <c r="F634" s="20">
        <v>2</v>
      </c>
      <c r="G634" s="20" t="s">
        <v>1528</v>
      </c>
      <c r="H634" s="20" t="s">
        <v>1529</v>
      </c>
      <c r="I634" s="20">
        <v>2</v>
      </c>
      <c r="J634" s="20" t="s">
        <v>1961</v>
      </c>
      <c r="K634" s="20" t="s">
        <v>1530</v>
      </c>
      <c r="L634" s="20" t="s">
        <v>1531</v>
      </c>
      <c r="M634" s="20" t="s">
        <v>50</v>
      </c>
      <c r="N634" s="20">
        <v>-1</v>
      </c>
      <c r="O634" s="20">
        <v>30</v>
      </c>
      <c r="P634" s="20" t="s">
        <v>54</v>
      </c>
      <c r="Q634" s="19">
        <f>+VLOOKUP(K634,Responsables!$A:$C,3,TRUE)</f>
        <v>706</v>
      </c>
      <c r="R634" s="19" t="str">
        <f>+VLOOKUP(K634,Responsables!$A:$C,2,TRUE)</f>
        <v>Secretaría de Gestión Humana y Servicio a la Ciudadanía</v>
      </c>
      <c r="S634" s="20" t="s">
        <v>51</v>
      </c>
      <c r="T634" s="20" t="s">
        <v>47</v>
      </c>
      <c r="U634" s="20">
        <f>+VLOOKUP(K634,Programación!$A:$F,3,FALSE)</f>
        <v>10</v>
      </c>
      <c r="V634" s="20">
        <f>+VLOOKUP(K634,Programación!$A:$F,4,FALSE)</f>
        <v>15</v>
      </c>
      <c r="W634" s="20">
        <f>+VLOOKUP(K634,Programación!$A:$F,5,FALSE)</f>
        <v>20</v>
      </c>
      <c r="X634" s="20">
        <f>+VLOOKUP(K634,Programación!$A:$F,6,FALSE)</f>
        <v>30</v>
      </c>
      <c r="Y634" s="20">
        <v>28.3</v>
      </c>
      <c r="Z634" s="20">
        <f>+VLOOKUP(K634,Seguimiento!$A:$C,3,FALSE)</f>
        <v>28.3</v>
      </c>
      <c r="AA634" s="23">
        <v>0</v>
      </c>
      <c r="AB634" s="22">
        <v>0</v>
      </c>
      <c r="AC634" s="20">
        <v>0.94333333333333302</v>
      </c>
      <c r="AD634" s="20">
        <f>+VLOOKUP(K634,Seguimiento!$A:$J,5,FALSE)</f>
        <v>0.943333333</v>
      </c>
      <c r="AE634" s="22">
        <v>0</v>
      </c>
      <c r="AF634" s="22">
        <v>0</v>
      </c>
      <c r="AG634" s="20">
        <v>2.83</v>
      </c>
      <c r="AH634" s="20">
        <f>+VLOOKUP(K634,Seguimiento!$A:$J,6,FALSE)</f>
        <v>1.8866666670000001</v>
      </c>
      <c r="AI634" s="23">
        <v>0</v>
      </c>
      <c r="AJ634" s="23">
        <v>0</v>
      </c>
      <c r="AK634" s="23">
        <v>0</v>
      </c>
      <c r="AL634" s="20" t="str">
        <f>+VLOOKUP(K634,Seguimiento!$A:$J,7,FALSE)</f>
        <v>Corresponde a la última medición realizada al 31 de diciembre de 2020. Para la presente vigencia la encuesta de medición de satisfacción se aplica finalizando la misma.</v>
      </c>
      <c r="AM634" s="20">
        <f t="shared" si="9"/>
        <v>0.943333333</v>
      </c>
      <c r="AN634" s="22">
        <v>2.1131528303002404E-4</v>
      </c>
      <c r="AO634" s="22">
        <v>0</v>
      </c>
      <c r="AP634" s="22">
        <v>0</v>
      </c>
      <c r="AQ634" s="41">
        <f>+VLOOKUP(K634,Seguimiento!$A:$J,9,FALSE)</f>
        <v>1.05658E-4</v>
      </c>
      <c r="AR634" s="40">
        <f>+VLOOKUP(K634,Seguimiento!$A:$J,10,FALSE)</f>
        <v>3</v>
      </c>
      <c r="AS634" s="20">
        <v>28.3</v>
      </c>
      <c r="AT634" s="40">
        <f>+VLOOKUP(K634,Seguimiento!$A:$J,4,FALSE)</f>
        <v>28.3</v>
      </c>
      <c r="AU634" s="22">
        <v>0</v>
      </c>
      <c r="AV634" s="22">
        <v>0</v>
      </c>
    </row>
    <row r="635" spans="1:48" x14ac:dyDescent="0.2">
      <c r="A635" s="20">
        <v>5</v>
      </c>
      <c r="B635" s="20" t="s">
        <v>1465</v>
      </c>
      <c r="C635" s="20">
        <v>1</v>
      </c>
      <c r="D635" s="20" t="s">
        <v>1466</v>
      </c>
      <c r="E635" s="20" t="s">
        <v>1467</v>
      </c>
      <c r="F635" s="20">
        <v>2</v>
      </c>
      <c r="G635" s="20" t="s">
        <v>1528</v>
      </c>
      <c r="H635" s="20" t="s">
        <v>1529</v>
      </c>
      <c r="I635" s="20">
        <v>1</v>
      </c>
      <c r="J635" s="20" t="s">
        <v>1961</v>
      </c>
      <c r="K635" s="20" t="s">
        <v>1543</v>
      </c>
      <c r="L635" s="20" t="s">
        <v>1544</v>
      </c>
      <c r="M635" s="20" t="s">
        <v>44</v>
      </c>
      <c r="N635" s="20">
        <v>-1</v>
      </c>
      <c r="O635" s="20">
        <v>5</v>
      </c>
      <c r="P635" s="20" t="s">
        <v>54</v>
      </c>
      <c r="Q635" s="19">
        <f>+VLOOKUP(K635,Responsables!$A:$C,3,TRUE)</f>
        <v>706</v>
      </c>
      <c r="R635" s="19" t="str">
        <f>+VLOOKUP(K635,Responsables!$A:$C,2,TRUE)</f>
        <v>Secretaría de Gestión Humana y Servicio a la Ciudadanía</v>
      </c>
      <c r="S635" s="20" t="s">
        <v>51</v>
      </c>
      <c r="T635" s="20" t="s">
        <v>47</v>
      </c>
      <c r="U635" s="20">
        <f>+VLOOKUP(K635,Programación!$A:$F,3,FALSE)</f>
        <v>3</v>
      </c>
      <c r="V635" s="20">
        <f>+VLOOKUP(K635,Programación!$A:$F,4,FALSE)</f>
        <v>3</v>
      </c>
      <c r="W635" s="20">
        <f>+VLOOKUP(K635,Programación!$A:$F,5,FALSE)</f>
        <v>4</v>
      </c>
      <c r="X635" s="20">
        <f>+VLOOKUP(K635,Programación!$A:$F,6,FALSE)</f>
        <v>5</v>
      </c>
      <c r="Y635" s="20">
        <v>3.81</v>
      </c>
      <c r="Z635" s="20">
        <f>+VLOOKUP(K635,Seguimiento!$A:$C,3,FALSE)</f>
        <v>3.81</v>
      </c>
      <c r="AA635" s="23">
        <v>0</v>
      </c>
      <c r="AB635" s="22">
        <v>0</v>
      </c>
      <c r="AC635" s="20">
        <v>0.76200000000000001</v>
      </c>
      <c r="AD635" s="20">
        <f>+VLOOKUP(K635,Seguimiento!$A:$J,5,FALSE)</f>
        <v>0.76200000000000001</v>
      </c>
      <c r="AE635" s="22">
        <v>0</v>
      </c>
      <c r="AF635" s="22">
        <v>0</v>
      </c>
      <c r="AG635" s="20">
        <v>1.27</v>
      </c>
      <c r="AH635" s="20">
        <f>+VLOOKUP(K635,Seguimiento!$A:$J,6,FALSE)</f>
        <v>1.27</v>
      </c>
      <c r="AI635" s="23">
        <v>0</v>
      </c>
      <c r="AJ635" s="23">
        <v>0</v>
      </c>
      <c r="AK635" s="23">
        <v>0</v>
      </c>
      <c r="AL635" s="20" t="str">
        <f>+VLOOKUP(K635,Seguimiento!$A:$J,7,FALSE)</f>
        <v>Corresponde a la última medición realizada al 31 de diciembre de 2020. Para la presente vigencia la encuesta de medición de satisfacción se aplica finalizando la misma.</v>
      </c>
      <c r="AM635" s="20">
        <f t="shared" si="9"/>
        <v>0.76200000000000001</v>
      </c>
      <c r="AN635" s="22">
        <v>2.1131528303002404E-4</v>
      </c>
      <c r="AO635" s="22">
        <v>0</v>
      </c>
      <c r="AP635" s="22">
        <v>0</v>
      </c>
      <c r="AQ635" s="41">
        <f>+VLOOKUP(K635,Seguimiento!$A:$J,9,FALSE)</f>
        <v>1.2678900000000001E-4</v>
      </c>
      <c r="AR635" s="40">
        <f>+VLOOKUP(K635,Seguimiento!$A:$J,10,FALSE)</f>
        <v>3</v>
      </c>
      <c r="AS635" s="20">
        <v>3.81</v>
      </c>
      <c r="AT635" s="40">
        <f>+VLOOKUP(K635,Seguimiento!$A:$J,4,FALSE)</f>
        <v>3.81</v>
      </c>
      <c r="AU635" s="22">
        <v>0</v>
      </c>
      <c r="AV635" s="22">
        <v>0</v>
      </c>
    </row>
    <row r="636" spans="1:48" x14ac:dyDescent="0.2">
      <c r="A636" s="20">
        <v>5</v>
      </c>
      <c r="B636" s="20" t="s">
        <v>1465</v>
      </c>
      <c r="C636" s="20">
        <v>1</v>
      </c>
      <c r="D636" s="20" t="s">
        <v>1466</v>
      </c>
      <c r="E636" s="20" t="s">
        <v>1467</v>
      </c>
      <c r="F636" s="20">
        <v>1</v>
      </c>
      <c r="G636" s="20" t="s">
        <v>1511</v>
      </c>
      <c r="H636" s="20" t="s">
        <v>1521</v>
      </c>
      <c r="I636" s="20">
        <v>3</v>
      </c>
      <c r="J636" s="20" t="s">
        <v>1961</v>
      </c>
      <c r="K636" s="20" t="s">
        <v>1526</v>
      </c>
      <c r="L636" s="20" t="s">
        <v>1527</v>
      </c>
      <c r="M636" s="20" t="s">
        <v>44</v>
      </c>
      <c r="N636" s="20">
        <v>-1</v>
      </c>
      <c r="O636" s="20">
        <v>17525</v>
      </c>
      <c r="P636" s="20" t="s">
        <v>54</v>
      </c>
      <c r="Q636" s="19">
        <f>+VLOOKUP(K636,Responsables!$A:$C,3,TRUE)</f>
        <v>706</v>
      </c>
      <c r="R636" s="19" t="str">
        <f>+VLOOKUP(K636,Responsables!$A:$C,2,TRUE)</f>
        <v>Secretaría de Gestión Humana y Servicio a la Ciudadanía</v>
      </c>
      <c r="S636" s="20" t="s">
        <v>51</v>
      </c>
      <c r="T636" s="20" t="s">
        <v>47</v>
      </c>
      <c r="U636" s="20">
        <f>+VLOOKUP(K636,Programación!$A:$F,3,FALSE)</f>
        <v>4381</v>
      </c>
      <c r="V636" s="20">
        <f>+VLOOKUP(K636,Programación!$A:$F,4,FALSE)</f>
        <v>5842</v>
      </c>
      <c r="W636" s="20">
        <f>+VLOOKUP(K636,Programación!$A:$F,5,FALSE)</f>
        <v>11684</v>
      </c>
      <c r="X636" s="20">
        <f>+VLOOKUP(K636,Programación!$A:$F,6,FALSE)</f>
        <v>17525</v>
      </c>
      <c r="Y636" s="20">
        <v>0</v>
      </c>
      <c r="Z636" s="20">
        <f>+VLOOKUP(K636,Seguimiento!$A:$C,3,FALSE)</f>
        <v>3474</v>
      </c>
      <c r="AA636" s="23">
        <v>0</v>
      </c>
      <c r="AB636" s="22">
        <v>0</v>
      </c>
      <c r="AC636" s="20">
        <v>0</v>
      </c>
      <c r="AD636" s="20">
        <f>+VLOOKUP(K636,Seguimiento!$A:$J,5,FALSE)</f>
        <v>0.19823109799999999</v>
      </c>
      <c r="AE636" s="22">
        <v>0</v>
      </c>
      <c r="AF636" s="22">
        <v>0</v>
      </c>
      <c r="AG636" s="20">
        <v>0</v>
      </c>
      <c r="AH636" s="20">
        <f>+VLOOKUP(K636,Seguimiento!$A:$J,6,FALSE)</f>
        <v>0.594659363</v>
      </c>
      <c r="AI636" s="23">
        <v>0</v>
      </c>
      <c r="AJ636" s="23">
        <v>0</v>
      </c>
      <c r="AK636" s="23">
        <v>0</v>
      </c>
      <c r="AL636" s="20" t="str">
        <f>+VLOOKUP(K636,Seguimiento!$A:$J,7,FALSE)</f>
        <v>Se han intervenido 3474 servidores publicos</v>
      </c>
      <c r="AM636" s="20">
        <f t="shared" si="9"/>
        <v>0.19823109799999999</v>
      </c>
      <c r="AN636" s="22">
        <v>1.1160074925122679E-4</v>
      </c>
      <c r="AO636" s="22">
        <v>0</v>
      </c>
      <c r="AP636" s="22">
        <v>0</v>
      </c>
      <c r="AQ636" s="41">
        <f>+VLOOKUP(K636,Seguimiento!$A:$J,9,FALSE)</f>
        <v>5.6612299999999997E-6</v>
      </c>
      <c r="AR636" s="40">
        <f>+VLOOKUP(K636,Seguimiento!$A:$J,10,FALSE)</f>
        <v>1</v>
      </c>
      <c r="AS636" s="20">
        <v>0</v>
      </c>
      <c r="AT636" s="40">
        <f>+VLOOKUP(K636,Seguimiento!$A:$J,4,FALSE)</f>
        <v>3474</v>
      </c>
      <c r="AU636" s="22">
        <v>0</v>
      </c>
      <c r="AV636" s="22">
        <v>0</v>
      </c>
    </row>
    <row r="637" spans="1:48" x14ac:dyDescent="0.2">
      <c r="A637" s="20">
        <v>5</v>
      </c>
      <c r="B637" s="20" t="s">
        <v>1465</v>
      </c>
      <c r="C637" s="20">
        <v>1</v>
      </c>
      <c r="D637" s="20" t="s">
        <v>1466</v>
      </c>
      <c r="E637" s="20" t="s">
        <v>1467</v>
      </c>
      <c r="F637" s="20">
        <v>4</v>
      </c>
      <c r="G637" s="20" t="s">
        <v>1478</v>
      </c>
      <c r="H637" s="20" t="s">
        <v>1479</v>
      </c>
      <c r="I637" s="20">
        <v>2</v>
      </c>
      <c r="J637" s="20" t="s">
        <v>1961</v>
      </c>
      <c r="K637" s="20" t="s">
        <v>1482</v>
      </c>
      <c r="L637" s="20" t="s">
        <v>1483</v>
      </c>
      <c r="M637" s="20" t="s">
        <v>50</v>
      </c>
      <c r="N637" s="20">
        <v>2.93</v>
      </c>
      <c r="O637" s="20">
        <v>2.8</v>
      </c>
      <c r="P637" s="20" t="s">
        <v>1484</v>
      </c>
      <c r="Q637" s="19">
        <f>+VLOOKUP(K637,Responsables!$A:$C,3,TRUE)</f>
        <v>707</v>
      </c>
      <c r="R637" s="19" t="str">
        <f>+VLOOKUP(K637,Responsables!$A:$C,2,TRUE)</f>
        <v>Secretaría de Suministros y Servicios</v>
      </c>
      <c r="S637" s="20" t="s">
        <v>46</v>
      </c>
      <c r="T637" s="20" t="s">
        <v>47</v>
      </c>
      <c r="U637" s="20">
        <f>+VLOOKUP(K637,Programación!$A:$F,3,FALSE)</f>
        <v>0.7</v>
      </c>
      <c r="V637" s="20">
        <f>+VLOOKUP(K637,Programación!$A:$F,4,FALSE)</f>
        <v>0.7</v>
      </c>
      <c r="W637" s="20">
        <f>+VLOOKUP(K637,Programación!$A:$F,5,FALSE)</f>
        <v>0.7</v>
      </c>
      <c r="X637" s="20">
        <f>+VLOOKUP(K637,Programación!$A:$F,6,FALSE)</f>
        <v>0.7</v>
      </c>
      <c r="Y637" s="20">
        <v>1.8</v>
      </c>
      <c r="Z637" s="20">
        <f>+VLOOKUP(K637,Seguimiento!$A:$C,3,FALSE)</f>
        <v>0.8</v>
      </c>
      <c r="AA637" s="23">
        <v>0</v>
      </c>
      <c r="AB637" s="22">
        <v>0</v>
      </c>
      <c r="AC637" s="20">
        <v>0.64285714285714302</v>
      </c>
      <c r="AD637" s="20">
        <f>+VLOOKUP(K637,Seguimiento!$A:$J,5,FALSE)</f>
        <v>0.928571429</v>
      </c>
      <c r="AE637" s="22">
        <v>0</v>
      </c>
      <c r="AF637" s="22">
        <v>0</v>
      </c>
      <c r="AG637" s="20">
        <v>2.5714285714285698</v>
      </c>
      <c r="AH637" s="20">
        <f>+VLOOKUP(K637,Seguimiento!$A:$J,6,FALSE)</f>
        <v>1.1428571430000001</v>
      </c>
      <c r="AI637" s="23">
        <v>0</v>
      </c>
      <c r="AJ637" s="23">
        <v>0</v>
      </c>
      <c r="AK637" s="23">
        <v>0</v>
      </c>
      <c r="AL637" s="20" t="str">
        <f>+VLOOKUP(K637,Seguimiento!$A:$J,7,FALSE)</f>
        <v>Para el período comprendido entre el 01 de enero y el 30 de Junio de 2021,  los ahorros suman $11.780.881.468 correspondiendo este valor al 0,804% del total contratado para el período, $1.464.743.961.825.</v>
      </c>
      <c r="AM637" s="20">
        <f t="shared" si="9"/>
        <v>0.928571429</v>
      </c>
      <c r="AN637" s="22">
        <v>7.7675058529290213E-4</v>
      </c>
      <c r="AO637" s="22">
        <v>0</v>
      </c>
      <c r="AP637" s="22">
        <v>0</v>
      </c>
      <c r="AQ637" s="41">
        <f>+VLOOKUP(K637,Seguimiento!$A:$J,9,FALSE)</f>
        <v>6.2417500000000003E-4</v>
      </c>
      <c r="AR637" s="40">
        <f>+VLOOKUP(K637,Seguimiento!$A:$J,10,FALSE)</f>
        <v>3</v>
      </c>
      <c r="AS637" s="20">
        <v>1.8</v>
      </c>
      <c r="AT637" s="40">
        <f>+VLOOKUP(K637,Seguimiento!$A:$J,4,FALSE)</f>
        <v>2.6</v>
      </c>
      <c r="AU637" s="22">
        <v>0</v>
      </c>
      <c r="AV637" s="22">
        <v>0</v>
      </c>
    </row>
    <row r="638" spans="1:48" x14ac:dyDescent="0.2">
      <c r="A638" s="20">
        <v>5</v>
      </c>
      <c r="B638" s="20" t="s">
        <v>1465</v>
      </c>
      <c r="C638" s="20">
        <v>1</v>
      </c>
      <c r="D638" s="20" t="s">
        <v>1466</v>
      </c>
      <c r="E638" s="20" t="s">
        <v>1467</v>
      </c>
      <c r="F638" s="20">
        <v>5</v>
      </c>
      <c r="G638" s="20" t="s">
        <v>1473</v>
      </c>
      <c r="H638" s="20" t="s">
        <v>1474</v>
      </c>
      <c r="I638" s="20">
        <v>2</v>
      </c>
      <c r="J638" s="20" t="s">
        <v>1961</v>
      </c>
      <c r="K638" s="20" t="s">
        <v>1475</v>
      </c>
      <c r="L638" s="20" t="s">
        <v>1476</v>
      </c>
      <c r="M638" s="20" t="s">
        <v>1477</v>
      </c>
      <c r="N638" s="20">
        <v>12222801</v>
      </c>
      <c r="O638" s="20">
        <v>13443464</v>
      </c>
      <c r="P638" s="20" t="s">
        <v>216</v>
      </c>
      <c r="Q638" s="19">
        <f>+VLOOKUP(K638,Responsables!$A:$C,3,TRUE)</f>
        <v>704</v>
      </c>
      <c r="R638" s="19" t="str">
        <f>+VLOOKUP(K638,Responsables!$A:$C,2,TRUE)</f>
        <v>Secretaría de Hacienda</v>
      </c>
      <c r="S638" s="20" t="s">
        <v>46</v>
      </c>
      <c r="T638" s="20" t="s">
        <v>47</v>
      </c>
      <c r="U638" s="20">
        <f>+VLOOKUP(K638,Programación!$A:$F,3,FALSE)</f>
        <v>3061653</v>
      </c>
      <c r="V638" s="20">
        <f>+VLOOKUP(K638,Programación!$A:$F,4,FALSE)</f>
        <v>3328246</v>
      </c>
      <c r="W638" s="20">
        <f>+VLOOKUP(K638,Programación!$A:$F,5,FALSE)</f>
        <v>3471430</v>
      </c>
      <c r="X638" s="20">
        <f>+VLOOKUP(K638,Programación!$A:$F,6,FALSE)</f>
        <v>3582135</v>
      </c>
      <c r="Y638" s="20">
        <v>3285576</v>
      </c>
      <c r="Z638" s="20">
        <f>+VLOOKUP(K638,Seguimiento!$A:$C,3,FALSE)</f>
        <v>2105722</v>
      </c>
      <c r="AA638" s="23">
        <v>0</v>
      </c>
      <c r="AB638" s="22">
        <v>0</v>
      </c>
      <c r="AC638" s="20">
        <v>0.24439950893609</v>
      </c>
      <c r="AD638" s="20">
        <f>+VLOOKUP(K638,Seguimiento!$A:$J,5,FALSE)</f>
        <v>0.40103488199999998</v>
      </c>
      <c r="AE638" s="22">
        <v>0</v>
      </c>
      <c r="AF638" s="22">
        <v>0</v>
      </c>
      <c r="AG638" s="20">
        <v>1.07313794215086</v>
      </c>
      <c r="AH638" s="20">
        <f>+VLOOKUP(K638,Seguimiento!$A:$J,6,FALSE)</f>
        <v>0.63268219999999997</v>
      </c>
      <c r="AI638" s="23">
        <v>0</v>
      </c>
      <c r="AJ638" s="23">
        <v>0</v>
      </c>
      <c r="AK638" s="23">
        <v>0</v>
      </c>
      <c r="AL638" s="20" t="str">
        <f>+VLOOKUP(K638,Seguimiento!$A:$J,7,FALSE)</f>
        <v>Ejecución de ingresos corte junio 30 de 2021</v>
      </c>
      <c r="AM638" s="20">
        <f t="shared" si="9"/>
        <v>0.40103488199999998</v>
      </c>
      <c r="AN638" s="22">
        <v>9.8835308630470797E-3</v>
      </c>
      <c r="AO638" s="22">
        <v>0</v>
      </c>
      <c r="AP638" s="22">
        <v>0</v>
      </c>
      <c r="AQ638" s="41">
        <f>+VLOOKUP(K638,Seguimiento!$A:$J,9,FALSE)</f>
        <v>3.3210969999999999E-3</v>
      </c>
      <c r="AR638" s="40">
        <f>+VLOOKUP(K638,Seguimiento!$A:$J,10,FALSE)</f>
        <v>3</v>
      </c>
      <c r="AS638" s="20">
        <v>3285576</v>
      </c>
      <c r="AT638" s="40">
        <f>+VLOOKUP(K638,Seguimiento!$A:$J,4,FALSE)</f>
        <v>5391298</v>
      </c>
      <c r="AU638" s="22">
        <v>0</v>
      </c>
      <c r="AV638" s="22">
        <v>0</v>
      </c>
    </row>
    <row r="639" spans="1:48" x14ac:dyDescent="0.2">
      <c r="A639" s="20">
        <v>5</v>
      </c>
      <c r="B639" s="20" t="s">
        <v>1465</v>
      </c>
      <c r="C639" s="20">
        <v>1</v>
      </c>
      <c r="D639" s="20" t="s">
        <v>1466</v>
      </c>
      <c r="E639" s="20" t="s">
        <v>1467</v>
      </c>
      <c r="F639" s="20">
        <v>2</v>
      </c>
      <c r="G639" s="20" t="s">
        <v>1528</v>
      </c>
      <c r="H639" s="20" t="s">
        <v>1529</v>
      </c>
      <c r="I639" s="20">
        <v>6</v>
      </c>
      <c r="J639" s="20" t="s">
        <v>1961</v>
      </c>
      <c r="K639" s="20" t="s">
        <v>1539</v>
      </c>
      <c r="L639" s="20" t="s">
        <v>1540</v>
      </c>
      <c r="M639" s="20" t="s">
        <v>50</v>
      </c>
      <c r="N639" s="20">
        <v>-2</v>
      </c>
      <c r="O639" s="20">
        <v>70</v>
      </c>
      <c r="P639" s="20" t="s">
        <v>147</v>
      </c>
      <c r="Q639" s="19">
        <f>+VLOOKUP(K639,Responsables!$A:$C,3,TRUE)</f>
        <v>761</v>
      </c>
      <c r="R639" s="19" t="str">
        <f>+VLOOKUP(K639,Responsables!$A:$C,2,TRUE)</f>
        <v>Departamento Administrativo de Planeación</v>
      </c>
      <c r="S639" s="20" t="s">
        <v>51</v>
      </c>
      <c r="T639" s="20" t="s">
        <v>47</v>
      </c>
      <c r="U639" s="20">
        <f>+VLOOKUP(K639,Programación!$A:$F,3,FALSE)</f>
        <v>30</v>
      </c>
      <c r="V639" s="20">
        <f>+VLOOKUP(K639,Programación!$A:$F,4,FALSE)</f>
        <v>45</v>
      </c>
      <c r="W639" s="20">
        <f>+VLOOKUP(K639,Programación!$A:$F,5,FALSE)</f>
        <v>60</v>
      </c>
      <c r="X639" s="20">
        <f>+VLOOKUP(K639,Programación!$A:$F,6,FALSE)</f>
        <v>70</v>
      </c>
      <c r="Y639" s="20">
        <v>20</v>
      </c>
      <c r="Z639" s="20">
        <f>+VLOOKUP(K639,Seguimiento!$A:$C,3,FALSE)</f>
        <v>20</v>
      </c>
      <c r="AA639" s="23">
        <v>0</v>
      </c>
      <c r="AB639" s="22">
        <v>0</v>
      </c>
      <c r="AC639" s="20">
        <v>0.28571428571428598</v>
      </c>
      <c r="AD639" s="20">
        <f>+VLOOKUP(K639,Seguimiento!$A:$J,5,FALSE)</f>
        <v>0.28571428599999998</v>
      </c>
      <c r="AE639" s="22">
        <v>0</v>
      </c>
      <c r="AF639" s="22">
        <v>0</v>
      </c>
      <c r="AG639" s="20">
        <v>0.66666666666666696</v>
      </c>
      <c r="AH639" s="20">
        <f>+VLOOKUP(K639,Seguimiento!$A:$J,6,FALSE)</f>
        <v>0.44444444399999999</v>
      </c>
      <c r="AI639" s="23">
        <v>0</v>
      </c>
      <c r="AJ639" s="23">
        <v>0</v>
      </c>
      <c r="AK639" s="23">
        <v>0</v>
      </c>
      <c r="AL639" s="20" t="str">
        <f>+VLOOKUP(K639,Seguimiento!$A:$J,7,FALSE)</f>
        <v>Se definió la estrategia de Rendición Pública de Cuentas. Desde julio se iniciarán los procesos de implementación de las mismas de parte de las dependencias.</v>
      </c>
      <c r="AM639" s="20">
        <f t="shared" si="9"/>
        <v>0.28571428599999998</v>
      </c>
      <c r="AN639" s="22">
        <v>4.0469480160184126E-4</v>
      </c>
      <c r="AO639" s="22">
        <v>0</v>
      </c>
      <c r="AP639" s="22">
        <v>0</v>
      </c>
      <c r="AQ639" s="41">
        <f>+VLOOKUP(K639,Seguimiento!$A:$J,9,FALSE)</f>
        <v>1.15627E-4</v>
      </c>
      <c r="AR639" s="40">
        <f>+VLOOKUP(K639,Seguimiento!$A:$J,10,FALSE)</f>
        <v>2</v>
      </c>
      <c r="AS639" s="20">
        <v>20</v>
      </c>
      <c r="AT639" s="40">
        <f>+VLOOKUP(K639,Seguimiento!$A:$J,4,FALSE)</f>
        <v>20</v>
      </c>
      <c r="AU639" s="22">
        <v>0</v>
      </c>
      <c r="AV639" s="22">
        <v>0</v>
      </c>
    </row>
    <row r="640" spans="1:48" x14ac:dyDescent="0.2">
      <c r="A640" s="20">
        <v>5</v>
      </c>
      <c r="B640" s="20" t="s">
        <v>1465</v>
      </c>
      <c r="C640" s="20">
        <v>1</v>
      </c>
      <c r="D640" s="20" t="s">
        <v>1466</v>
      </c>
      <c r="E640" s="20" t="s">
        <v>1467</v>
      </c>
      <c r="F640" s="20">
        <v>2</v>
      </c>
      <c r="G640" s="20" t="s">
        <v>1528</v>
      </c>
      <c r="H640" s="20" t="s">
        <v>1529</v>
      </c>
      <c r="I640" s="20">
        <v>3</v>
      </c>
      <c r="J640" s="20" t="s">
        <v>1961</v>
      </c>
      <c r="K640" s="20" t="s">
        <v>1532</v>
      </c>
      <c r="L640" s="20" t="s">
        <v>1533</v>
      </c>
      <c r="M640" s="20" t="s">
        <v>44</v>
      </c>
      <c r="N640" s="20">
        <v>-1</v>
      </c>
      <c r="O640" s="20">
        <v>1</v>
      </c>
      <c r="P640" s="20" t="s">
        <v>1534</v>
      </c>
      <c r="Q640" s="19">
        <f>+VLOOKUP(K640,Responsables!$A:$C,3,TRUE)</f>
        <v>731</v>
      </c>
      <c r="R640" s="19" t="str">
        <f>+VLOOKUP(K640,Responsables!$A:$C,2,TRUE)</f>
        <v>Secretaría de Gobierno y Gestión del Gabinete</v>
      </c>
      <c r="S640" s="20" t="s">
        <v>46</v>
      </c>
      <c r="T640" s="20" t="s">
        <v>47</v>
      </c>
      <c r="U640" s="20">
        <f>+VLOOKUP(K640,Programación!$A:$F,3,FALSE)</f>
        <v>0</v>
      </c>
      <c r="V640" s="20">
        <f>+VLOOKUP(K640,Programación!$A:$F,4,FALSE)</f>
        <v>1</v>
      </c>
      <c r="W640" s="20">
        <f>+VLOOKUP(K640,Programación!$A:$F,5,FALSE)</f>
        <v>0</v>
      </c>
      <c r="X640" s="20">
        <f>+VLOOKUP(K640,Programación!$A:$F,6,FALSE)</f>
        <v>0</v>
      </c>
      <c r="Y640" s="20">
        <v>0</v>
      </c>
      <c r="Z640" s="20">
        <f>+VLOOKUP(K640,Seguimiento!$A:$C,3,FALSE)</f>
        <v>0</v>
      </c>
      <c r="AA640" s="23">
        <v>0</v>
      </c>
      <c r="AB640" s="22">
        <v>0</v>
      </c>
      <c r="AC640" s="20">
        <v>0</v>
      </c>
      <c r="AD640" s="20">
        <f>+VLOOKUP(K640,Seguimiento!$A:$J,5,FALSE)</f>
        <v>0</v>
      </c>
      <c r="AE640" s="22">
        <v>0</v>
      </c>
      <c r="AF640" s="22">
        <v>0</v>
      </c>
      <c r="AG640" s="20">
        <v>-1</v>
      </c>
      <c r="AH640" s="20">
        <f>+VLOOKUP(K640,Seguimiento!$A:$J,6,FALSE)</f>
        <v>0</v>
      </c>
      <c r="AI640" s="23">
        <v>0</v>
      </c>
      <c r="AJ640" s="23">
        <v>0</v>
      </c>
      <c r="AK640" s="23">
        <v>0</v>
      </c>
      <c r="AL640" s="20" t="str">
        <f>+VLOOKUP(K640,Seguimiento!$A:$J,7,FALSE)</f>
        <v>El Indicador de Agenda de cooperación construida para la gestión de aliados nacionales e internacionales, avanza en la estructuración de diagnóstico para la identificación de proyectos de cooperación y problemáticas u oportunidades en las comunas de Medellín, taller para identificación de líneas o temas que representan prioridades de atención, como migrantes, nutrición, educación y salud, y definición de criterios adecuados para evaluar proyectos a ser presentados a convocatorias de cooperación. Se encuentra en cronograma, cumpliendo el objetivo en el segundo semestre del año 2021 acorde con la planeación definida.</v>
      </c>
      <c r="AM640" s="20">
        <f t="shared" si="9"/>
        <v>0</v>
      </c>
      <c r="AN640" s="22">
        <v>4.2223189988539332E-4</v>
      </c>
      <c r="AO640" s="22">
        <v>0</v>
      </c>
      <c r="AP640" s="22">
        <v>0</v>
      </c>
      <c r="AQ640" s="41">
        <f>+VLOOKUP(K640,Seguimiento!$A:$J,9,FALSE)</f>
        <v>0</v>
      </c>
      <c r="AR640" s="40">
        <f>+VLOOKUP(K640,Seguimiento!$A:$J,10,FALSE)</f>
        <v>1</v>
      </c>
      <c r="AS640" s="20">
        <v>0</v>
      </c>
      <c r="AT640" s="40">
        <f>+VLOOKUP(K640,Seguimiento!$A:$J,4,FALSE)</f>
        <v>0</v>
      </c>
      <c r="AU640" s="22">
        <v>0</v>
      </c>
      <c r="AV640" s="22">
        <v>0</v>
      </c>
    </row>
    <row r="641" spans="1:48" x14ac:dyDescent="0.2">
      <c r="A641" s="20">
        <v>5</v>
      </c>
      <c r="B641" s="20" t="s">
        <v>1465</v>
      </c>
      <c r="C641" s="20">
        <v>1</v>
      </c>
      <c r="D641" s="20" t="s">
        <v>1466</v>
      </c>
      <c r="E641" s="20" t="s">
        <v>1467</v>
      </c>
      <c r="F641" s="20">
        <v>6</v>
      </c>
      <c r="G641" s="20" t="s">
        <v>1468</v>
      </c>
      <c r="H641" s="20" t="s">
        <v>1469</v>
      </c>
      <c r="I641" s="20">
        <v>2</v>
      </c>
      <c r="J641" s="20" t="s">
        <v>1961</v>
      </c>
      <c r="K641" s="20" t="s">
        <v>1470</v>
      </c>
      <c r="L641" s="20" t="s">
        <v>1471</v>
      </c>
      <c r="M641" s="20" t="s">
        <v>44</v>
      </c>
      <c r="N641" s="20">
        <v>3</v>
      </c>
      <c r="O641" s="20">
        <v>5</v>
      </c>
      <c r="P641" s="20" t="s">
        <v>1472</v>
      </c>
      <c r="Q641" s="19">
        <f>+VLOOKUP(K641,Responsables!$A:$C,3,TRUE)</f>
        <v>705</v>
      </c>
      <c r="R641" s="19" t="str">
        <f>+VLOOKUP(K641,Responsables!$A:$C,2,TRUE)</f>
        <v>Secretaría General</v>
      </c>
      <c r="S641" s="20" t="s">
        <v>51</v>
      </c>
      <c r="T641" s="20" t="s">
        <v>47</v>
      </c>
      <c r="U641" s="20">
        <f>+VLOOKUP(K641,Programación!$A:$F,3,FALSE)</f>
        <v>3</v>
      </c>
      <c r="V641" s="20">
        <f>+VLOOKUP(K641,Programación!$A:$F,4,FALSE)</f>
        <v>3</v>
      </c>
      <c r="W641" s="20">
        <f>+VLOOKUP(K641,Programación!$A:$F,5,FALSE)</f>
        <v>4</v>
      </c>
      <c r="X641" s="20">
        <f>+VLOOKUP(K641,Programación!$A:$F,6,FALSE)</f>
        <v>5</v>
      </c>
      <c r="Y641" s="20">
        <v>3</v>
      </c>
      <c r="Z641" s="20">
        <f>+VLOOKUP(K641,Seguimiento!$A:$C,3,FALSE)</f>
        <v>3</v>
      </c>
      <c r="AA641" s="23">
        <v>0</v>
      </c>
      <c r="AB641" s="22">
        <v>0</v>
      </c>
      <c r="AC641" s="20">
        <v>0.6</v>
      </c>
      <c r="AD641" s="20">
        <f>+VLOOKUP(K641,Seguimiento!$A:$J,5,FALSE)</f>
        <v>0.6</v>
      </c>
      <c r="AE641" s="22">
        <v>0</v>
      </c>
      <c r="AF641" s="22">
        <v>0</v>
      </c>
      <c r="AG641" s="20">
        <v>1</v>
      </c>
      <c r="AH641" s="20">
        <f>+VLOOKUP(K641,Seguimiento!$A:$J,6,FALSE)</f>
        <v>1</v>
      </c>
      <c r="AI641" s="23">
        <v>0</v>
      </c>
      <c r="AJ641" s="23">
        <v>0</v>
      </c>
      <c r="AK641" s="23">
        <v>0</v>
      </c>
      <c r="AL641" s="20" t="str">
        <f>+VLOOKUP(K641,Seguimiento!$A:$J,7,FALSE)</f>
        <v>Con corte a 30 de junio se presenta una actualización del 50% de las herramientas de información jurídicas implementadas: Helena, Hermes y Biblioteca jurídica Astrea.</v>
      </c>
      <c r="AM641" s="20">
        <f t="shared" si="9"/>
        <v>0.6</v>
      </c>
      <c r="AN641" s="22">
        <v>1.1103226931207822E-4</v>
      </c>
      <c r="AO641" s="22">
        <v>0</v>
      </c>
      <c r="AP641" s="22">
        <v>0</v>
      </c>
      <c r="AQ641" s="41">
        <f>+VLOOKUP(K641,Seguimiento!$A:$J,9,FALSE)</f>
        <v>6.6619399999999994E-5</v>
      </c>
      <c r="AR641" s="40">
        <f>+VLOOKUP(K641,Seguimiento!$A:$J,10,FALSE)</f>
        <v>3</v>
      </c>
      <c r="AS641" s="20">
        <v>3</v>
      </c>
      <c r="AT641" s="40">
        <f>+VLOOKUP(K641,Seguimiento!$A:$J,4,FALSE)</f>
        <v>3</v>
      </c>
      <c r="AU641" s="22">
        <v>0</v>
      </c>
      <c r="AV641" s="22">
        <v>0</v>
      </c>
    </row>
    <row r="642" spans="1:48" x14ac:dyDescent="0.2">
      <c r="A642" s="20">
        <v>5</v>
      </c>
      <c r="B642" s="20" t="s">
        <v>1465</v>
      </c>
      <c r="C642" s="20">
        <v>1</v>
      </c>
      <c r="D642" s="20" t="s">
        <v>1466</v>
      </c>
      <c r="E642" s="20" t="s">
        <v>1467</v>
      </c>
      <c r="F642" s="20">
        <v>4</v>
      </c>
      <c r="G642" s="20" t="s">
        <v>1478</v>
      </c>
      <c r="H642" s="20" t="s">
        <v>1479</v>
      </c>
      <c r="I642" s="20">
        <v>6</v>
      </c>
      <c r="J642" s="20" t="s">
        <v>1961</v>
      </c>
      <c r="K642" s="20" t="s">
        <v>1487</v>
      </c>
      <c r="L642" s="20" t="s">
        <v>1488</v>
      </c>
      <c r="M642" s="20" t="s">
        <v>50</v>
      </c>
      <c r="N642" s="20">
        <v>24</v>
      </c>
      <c r="O642" s="20">
        <v>30</v>
      </c>
      <c r="P642" s="20" t="s">
        <v>1484</v>
      </c>
      <c r="Q642" s="19">
        <f>+VLOOKUP(K642,Responsables!$A:$C,3,TRUE)</f>
        <v>707</v>
      </c>
      <c r="R642" s="19" t="str">
        <f>+VLOOKUP(K642,Responsables!$A:$C,2,TRUE)</f>
        <v>Secretaría de Suministros y Servicios</v>
      </c>
      <c r="S642" s="20" t="s">
        <v>51</v>
      </c>
      <c r="T642" s="20" t="s">
        <v>47</v>
      </c>
      <c r="U642" s="20">
        <f>+VLOOKUP(K642,Programación!$A:$F,3,FALSE)</f>
        <v>24</v>
      </c>
      <c r="V642" s="20">
        <f>+VLOOKUP(K642,Programación!$A:$F,4,FALSE)</f>
        <v>26</v>
      </c>
      <c r="W642" s="20">
        <f>+VLOOKUP(K642,Programación!$A:$F,5,FALSE)</f>
        <v>28</v>
      </c>
      <c r="X642" s="20">
        <f>+VLOOKUP(K642,Programación!$A:$F,6,FALSE)</f>
        <v>30</v>
      </c>
      <c r="Y642" s="20">
        <v>23.13</v>
      </c>
      <c r="Z642" s="20">
        <f>+VLOOKUP(K642,Seguimiento!$A:$C,3,FALSE)</f>
        <v>25</v>
      </c>
      <c r="AA642" s="23">
        <v>0</v>
      </c>
      <c r="AB642" s="22">
        <v>0</v>
      </c>
      <c r="AC642" s="20">
        <v>0.77100000000000002</v>
      </c>
      <c r="AD642" s="20">
        <f>+VLOOKUP(K642,Seguimiento!$A:$J,5,FALSE)</f>
        <v>0.83333333300000001</v>
      </c>
      <c r="AE642" s="22">
        <v>0</v>
      </c>
      <c r="AF642" s="22">
        <v>0</v>
      </c>
      <c r="AG642" s="20">
        <v>0.96375</v>
      </c>
      <c r="AH642" s="20">
        <f>+VLOOKUP(K642,Seguimiento!$A:$J,6,FALSE)</f>
        <v>0.96153846200000004</v>
      </c>
      <c r="AI642" s="23">
        <v>0</v>
      </c>
      <c r="AJ642" s="23">
        <v>0</v>
      </c>
      <c r="AK642" s="23">
        <v>0</v>
      </c>
      <c r="AL642" s="20" t="str">
        <f>+VLOOKUP(K642,Seguimiento!$A:$J,7,FALSE)</f>
        <v>Para el período comprendido entre el 01 de enero y el 30 de junio de 2021,  el valor de los procesos realizados bajo causales de convocatoria pública o proceso competitivo es de 25%, que corresponde a $501.871 millones, frente al total contratado de $2.009.577 millones.</v>
      </c>
      <c r="AM642" s="20">
        <f t="shared" si="9"/>
        <v>0.83333333300000001</v>
      </c>
      <c r="AN642" s="22">
        <v>2.2018403548094872E-4</v>
      </c>
      <c r="AO642" s="22">
        <v>0</v>
      </c>
      <c r="AP642" s="22">
        <v>0</v>
      </c>
      <c r="AQ642" s="41">
        <f>+VLOOKUP(K642,Seguimiento!$A:$J,9,FALSE)</f>
        <v>2.2018399999999999E-5</v>
      </c>
      <c r="AR642" s="40">
        <f>+VLOOKUP(K642,Seguimiento!$A:$J,10,FALSE)</f>
        <v>3</v>
      </c>
      <c r="AS642" s="20">
        <v>23.13</v>
      </c>
      <c r="AT642" s="40">
        <f>+VLOOKUP(K642,Seguimiento!$A:$J,4,FALSE)</f>
        <v>25</v>
      </c>
      <c r="AU642" s="22">
        <v>0</v>
      </c>
      <c r="AV642" s="22">
        <v>0</v>
      </c>
    </row>
    <row r="643" spans="1:48" x14ac:dyDescent="0.2">
      <c r="A643" s="20">
        <v>5</v>
      </c>
      <c r="B643" s="20" t="s">
        <v>1465</v>
      </c>
      <c r="C643" s="20">
        <v>1</v>
      </c>
      <c r="D643" s="20" t="s">
        <v>1466</v>
      </c>
      <c r="E643" s="20" t="s">
        <v>1467</v>
      </c>
      <c r="F643" s="20">
        <v>2</v>
      </c>
      <c r="G643" s="20" t="s">
        <v>1528</v>
      </c>
      <c r="H643" s="20" t="s">
        <v>1529</v>
      </c>
      <c r="I643" s="20">
        <v>4</v>
      </c>
      <c r="J643" s="20" t="s">
        <v>1961</v>
      </c>
      <c r="K643" s="20" t="s">
        <v>1535</v>
      </c>
      <c r="L643" s="20" t="s">
        <v>1536</v>
      </c>
      <c r="M643" s="20" t="s">
        <v>44</v>
      </c>
      <c r="N643" s="20">
        <v>-1</v>
      </c>
      <c r="O643" s="20">
        <v>21</v>
      </c>
      <c r="P643" s="20" t="s">
        <v>1534</v>
      </c>
      <c r="Q643" s="19">
        <f>+VLOOKUP(K643,Responsables!$A:$C,3,TRUE)</f>
        <v>731</v>
      </c>
      <c r="R643" s="19" t="str">
        <f>+VLOOKUP(K643,Responsables!$A:$C,2,TRUE)</f>
        <v>Secretaría de Gobierno y Gestión del Gabinete</v>
      </c>
      <c r="S643" s="20" t="s">
        <v>51</v>
      </c>
      <c r="T643" s="20" t="s">
        <v>47</v>
      </c>
      <c r="U643" s="20">
        <f>+VLOOKUP(K643,Programación!$A:$F,3,FALSE)</f>
        <v>0</v>
      </c>
      <c r="V643" s="20">
        <f>+VLOOKUP(K643,Programación!$A:$F,4,FALSE)</f>
        <v>7</v>
      </c>
      <c r="W643" s="20">
        <f>+VLOOKUP(K643,Programación!$A:$F,5,FALSE)</f>
        <v>14</v>
      </c>
      <c r="X643" s="20">
        <f>+VLOOKUP(K643,Programación!$A:$F,6,FALSE)</f>
        <v>21</v>
      </c>
      <c r="Y643" s="20">
        <v>0</v>
      </c>
      <c r="Z643" s="20">
        <f>+VLOOKUP(K643,Seguimiento!$A:$C,3,FALSE)</f>
        <v>0</v>
      </c>
      <c r="AA643" s="23">
        <v>0</v>
      </c>
      <c r="AB643" s="22">
        <v>0</v>
      </c>
      <c r="AC643" s="20">
        <v>0</v>
      </c>
      <c r="AD643" s="20">
        <f>+VLOOKUP(K643,Seguimiento!$A:$J,5,FALSE)</f>
        <v>0</v>
      </c>
      <c r="AE643" s="22">
        <v>0</v>
      </c>
      <c r="AF643" s="22">
        <v>0</v>
      </c>
      <c r="AG643" s="20">
        <v>-1</v>
      </c>
      <c r="AH643" s="20">
        <f>+VLOOKUP(K643,Seguimiento!$A:$J,6,FALSE)</f>
        <v>0</v>
      </c>
      <c r="AI643" s="23">
        <v>0</v>
      </c>
      <c r="AJ643" s="23">
        <v>0</v>
      </c>
      <c r="AK643" s="23">
        <v>0</v>
      </c>
      <c r="AL643" s="20" t="str">
        <f>+VLOOKUP(K643,Seguimiento!$A:$J,7,FALSE)</f>
        <v>La meta definida para el año 2021 del Indicador de Agendas de gobierno en los territorios construidas y socializadas con enfoque de género se proyecta cumplir en el segundo semestre del año 2021 acorde con el cronograma definido. Se inicia el proceso de construcción y diseño de agendas, después de superar las etapas de  diagnóstico territorial, en los que se presenta la caracterización por comuna, el análisis de la oferta institucional, e identificación y descripción de las problemáticas y/o temas relevantes existentes discriminados por comunas, con enfoque de género.</v>
      </c>
      <c r="AM643" s="20">
        <f t="shared" ref="AM643:AM706" si="10">+AD643</f>
        <v>0</v>
      </c>
      <c r="AN643" s="22">
        <v>4.4983607211623118E-4</v>
      </c>
      <c r="AO643" s="22">
        <v>0</v>
      </c>
      <c r="AP643" s="22">
        <v>0</v>
      </c>
      <c r="AQ643" s="41">
        <f>+VLOOKUP(K643,Seguimiento!$A:$J,9,FALSE)</f>
        <v>0</v>
      </c>
      <c r="AR643" s="40">
        <f>+VLOOKUP(K643,Seguimiento!$A:$J,10,FALSE)</f>
        <v>1</v>
      </c>
      <c r="AS643" s="20">
        <v>0</v>
      </c>
      <c r="AT643" s="40">
        <f>+VLOOKUP(K643,Seguimiento!$A:$J,4,FALSE)</f>
        <v>0</v>
      </c>
      <c r="AU643" s="22">
        <v>0</v>
      </c>
      <c r="AV643" s="22">
        <v>0</v>
      </c>
    </row>
    <row r="644" spans="1:48" x14ac:dyDescent="0.2">
      <c r="A644" s="20">
        <v>5</v>
      </c>
      <c r="B644" s="20" t="s">
        <v>1465</v>
      </c>
      <c r="C644" s="20">
        <v>1</v>
      </c>
      <c r="D644" s="20" t="s">
        <v>1466</v>
      </c>
      <c r="E644" s="20" t="s">
        <v>1467</v>
      </c>
      <c r="F644" s="20">
        <v>5</v>
      </c>
      <c r="G644" s="20" t="s">
        <v>1473</v>
      </c>
      <c r="H644" s="20" t="s">
        <v>1474</v>
      </c>
      <c r="I644" s="20">
        <v>5</v>
      </c>
      <c r="J644" s="20" t="s">
        <v>1961</v>
      </c>
      <c r="K644" s="20" t="s">
        <v>1496</v>
      </c>
      <c r="L644" s="20" t="s">
        <v>1497</v>
      </c>
      <c r="M644" s="20" t="s">
        <v>44</v>
      </c>
      <c r="N644" s="20">
        <v>11</v>
      </c>
      <c r="O644" s="20">
        <v>11</v>
      </c>
      <c r="P644" s="20" t="s">
        <v>54</v>
      </c>
      <c r="Q644" s="19">
        <f>+VLOOKUP(K644,Responsables!$A:$C,3,TRUE)</f>
        <v>706</v>
      </c>
      <c r="R644" s="19" t="str">
        <f>+VLOOKUP(K644,Responsables!$A:$C,2,TRUE)</f>
        <v>Secretaría de Gestión Humana y Servicio a la Ciudadanía</v>
      </c>
      <c r="S644" s="20" t="s">
        <v>70</v>
      </c>
      <c r="T644" s="20" t="s">
        <v>47</v>
      </c>
      <c r="U644" s="20">
        <f>+VLOOKUP(K644,Programación!$A:$F,3,FALSE)</f>
        <v>11</v>
      </c>
      <c r="V644" s="20">
        <f>+VLOOKUP(K644,Programación!$A:$F,4,FALSE)</f>
        <v>11</v>
      </c>
      <c r="W644" s="20">
        <f>+VLOOKUP(K644,Programación!$A:$F,5,FALSE)</f>
        <v>11</v>
      </c>
      <c r="X644" s="20">
        <f>+VLOOKUP(K644,Programación!$A:$F,6,FALSE)</f>
        <v>11</v>
      </c>
      <c r="Y644" s="20">
        <v>11</v>
      </c>
      <c r="Z644" s="20">
        <f>+VLOOKUP(K644,Seguimiento!$A:$C,3,FALSE)</f>
        <v>6</v>
      </c>
      <c r="AA644" s="23">
        <v>0</v>
      </c>
      <c r="AB644" s="22">
        <v>0</v>
      </c>
      <c r="AC644" s="20">
        <v>0.25</v>
      </c>
      <c r="AD644" s="20">
        <f>+VLOOKUP(K644,Seguimiento!$A:$J,5,FALSE)</f>
        <v>0.31818181800000001</v>
      </c>
      <c r="AE644" s="22">
        <v>0</v>
      </c>
      <c r="AF644" s="22">
        <v>0</v>
      </c>
      <c r="AG644" s="20">
        <v>1</v>
      </c>
      <c r="AH644" s="20">
        <f>+VLOOKUP(K644,Seguimiento!$A:$J,6,FALSE)</f>
        <v>0.27272727299999999</v>
      </c>
      <c r="AI644" s="23">
        <v>0</v>
      </c>
      <c r="AJ644" s="23">
        <v>0</v>
      </c>
      <c r="AK644" s="23">
        <v>0</v>
      </c>
      <c r="AL644" s="20" t="str">
        <f>+VLOOKUP(K644,Seguimiento!$A:$J,7,FALSE)</f>
        <v>La transferencias al FONPET se realiza mes vencido, son 11 al año</v>
      </c>
      <c r="AM644" s="20">
        <f t="shared" si="10"/>
        <v>0.31818181800000001</v>
      </c>
      <c r="AN644" s="22">
        <v>8.1040644379843372E-4</v>
      </c>
      <c r="AO644" s="22">
        <v>0</v>
      </c>
      <c r="AP644" s="22">
        <v>0</v>
      </c>
      <c r="AQ644" s="41">
        <f>+VLOOKUP(K644,Seguimiento!$A:$J,9,FALSE)</f>
        <v>2.1641499999999999E-4</v>
      </c>
      <c r="AR644" s="40">
        <f>+VLOOKUP(K644,Seguimiento!$A:$J,10,FALSE)</f>
        <v>2</v>
      </c>
      <c r="AS644" s="20">
        <v>11</v>
      </c>
      <c r="AT644" s="40">
        <f>+VLOOKUP(K644,Seguimiento!$A:$J,4,FALSE)</f>
        <v>6</v>
      </c>
      <c r="AU644" s="22">
        <v>0</v>
      </c>
      <c r="AV644" s="22">
        <v>0</v>
      </c>
    </row>
    <row r="645" spans="1:48" x14ac:dyDescent="0.2">
      <c r="A645" s="20">
        <v>5</v>
      </c>
      <c r="B645" s="20" t="s">
        <v>1465</v>
      </c>
      <c r="C645" s="20">
        <v>1</v>
      </c>
      <c r="D645" s="20" t="s">
        <v>1466</v>
      </c>
      <c r="E645" s="20" t="s">
        <v>1467</v>
      </c>
      <c r="F645" s="20"/>
      <c r="G645" s="20"/>
      <c r="H645" s="20"/>
      <c r="I645" s="20">
        <v>6</v>
      </c>
      <c r="J645" s="20" t="s">
        <v>1960</v>
      </c>
      <c r="K645" s="20" t="s">
        <v>1468</v>
      </c>
      <c r="L645" s="20" t="s">
        <v>1520</v>
      </c>
      <c r="M645" s="20" t="s">
        <v>50</v>
      </c>
      <c r="N645" s="20">
        <v>65</v>
      </c>
      <c r="O645" s="20">
        <v>100</v>
      </c>
      <c r="P645" s="20" t="s">
        <v>1502</v>
      </c>
      <c r="Q645" s="19">
        <f>+VLOOKUP(K645,Responsables!$A:$C,3,TRUE)</f>
        <v>701</v>
      </c>
      <c r="R645" s="19" t="str">
        <f>+VLOOKUP(K645,Responsables!$A:$C,2,TRUE)</f>
        <v>Secretaría Privada</v>
      </c>
      <c r="S645" s="20" t="s">
        <v>51</v>
      </c>
      <c r="T645" s="20" t="s">
        <v>47</v>
      </c>
      <c r="U645" s="20">
        <f>+VLOOKUP(K645,Programación!$A:$F,3,FALSE)</f>
        <v>68</v>
      </c>
      <c r="V645" s="20">
        <f>+VLOOKUP(K645,Programación!$A:$F,4,FALSE)</f>
        <v>78</v>
      </c>
      <c r="W645" s="20">
        <f>+VLOOKUP(K645,Programación!$A:$F,5,FALSE)</f>
        <v>90</v>
      </c>
      <c r="X645" s="20">
        <f>+VLOOKUP(K645,Programación!$A:$F,6,FALSE)</f>
        <v>100</v>
      </c>
      <c r="Y645" s="20">
        <v>67</v>
      </c>
      <c r="Z645" s="20">
        <f>+VLOOKUP(K645,Seguimiento!$A:$C,3,FALSE)</f>
        <v>68</v>
      </c>
      <c r="AA645" s="23">
        <v>0</v>
      </c>
      <c r="AB645" s="22">
        <v>0</v>
      </c>
      <c r="AC645" s="20">
        <v>0.67</v>
      </c>
      <c r="AD645" s="20">
        <f>+VLOOKUP(K645,Seguimiento!$A:$J,5,FALSE)</f>
        <v>0.68</v>
      </c>
      <c r="AE645" s="24">
        <v>0</v>
      </c>
      <c r="AF645" s="22">
        <v>0</v>
      </c>
      <c r="AG645" s="20">
        <v>0.98529411764705899</v>
      </c>
      <c r="AH645" s="20">
        <f>+VLOOKUP(K645,Seguimiento!$A:$J,6,FALSE)</f>
        <v>0.87179487200000005</v>
      </c>
      <c r="AI645" s="23">
        <v>0</v>
      </c>
      <c r="AJ645" s="23">
        <v>0</v>
      </c>
      <c r="AK645" s="23">
        <v>0</v>
      </c>
      <c r="AL645" s="20" t="str">
        <f>+VLOOKUP(K645,Seguimiento!$A:$J,7,FALSE)</f>
        <v>Se realizan las revisiones y ajustes al instrumento mediante el cual se determinará el avance en la implementación de los lineamientos emitidos por el Gobierno Corporativo.</v>
      </c>
      <c r="AM645" s="20">
        <f t="shared" si="10"/>
        <v>0.68</v>
      </c>
      <c r="AN645" s="22">
        <v>0</v>
      </c>
      <c r="AO645" s="22">
        <v>0</v>
      </c>
      <c r="AP645" s="22">
        <v>0</v>
      </c>
      <c r="AQ645" s="41">
        <f>+VLOOKUP(K645,Seguimiento!$A:$J,9,FALSE)</f>
        <v>0</v>
      </c>
      <c r="AR645" s="40">
        <f>+VLOOKUP(K645,Seguimiento!$A:$J,10,FALSE)</f>
        <v>3</v>
      </c>
      <c r="AS645" s="20">
        <v>67</v>
      </c>
      <c r="AT645" s="40">
        <f>+VLOOKUP(K645,Seguimiento!$A:$J,4,FALSE)</f>
        <v>68</v>
      </c>
      <c r="AU645" s="22">
        <v>0</v>
      </c>
      <c r="AV645" s="22">
        <v>0</v>
      </c>
    </row>
    <row r="646" spans="1:48" x14ac:dyDescent="0.2">
      <c r="A646" s="20">
        <v>5</v>
      </c>
      <c r="B646" s="20" t="s">
        <v>1465</v>
      </c>
      <c r="C646" s="20">
        <v>2</v>
      </c>
      <c r="D646" s="20" t="s">
        <v>1546</v>
      </c>
      <c r="E646" s="20" t="s">
        <v>1547</v>
      </c>
      <c r="F646" s="20">
        <v>3</v>
      </c>
      <c r="G646" s="20" t="s">
        <v>1558</v>
      </c>
      <c r="H646" s="20" t="s">
        <v>1559</v>
      </c>
      <c r="I646" s="20">
        <v>7</v>
      </c>
      <c r="J646" s="20" t="s">
        <v>1961</v>
      </c>
      <c r="K646" s="20" t="s">
        <v>1573</v>
      </c>
      <c r="L646" s="20" t="s">
        <v>1574</v>
      </c>
      <c r="M646" s="20" t="s">
        <v>44</v>
      </c>
      <c r="N646" s="20">
        <v>0</v>
      </c>
      <c r="O646" s="20">
        <v>800</v>
      </c>
      <c r="P646" s="20" t="s">
        <v>820</v>
      </c>
      <c r="Q646" s="19">
        <f>+VLOOKUP(K646,Responsables!$A:$C,3,TRUE)</f>
        <v>725</v>
      </c>
      <c r="R646" s="19" t="str">
        <f>+VLOOKUP(K646,Responsables!$A:$C,2,TRUE)</f>
        <v>Secretaría de la No-Violencia</v>
      </c>
      <c r="S646" s="20" t="s">
        <v>46</v>
      </c>
      <c r="T646" s="20" t="s">
        <v>47</v>
      </c>
      <c r="U646" s="20">
        <f>+VLOOKUP(K646,Programación!$A:$F,3,FALSE)</f>
        <v>80</v>
      </c>
      <c r="V646" s="20">
        <f>+VLOOKUP(K646,Programación!$A:$F,4,FALSE)</f>
        <v>240</v>
      </c>
      <c r="W646" s="20">
        <f>+VLOOKUP(K646,Programación!$A:$F,5,FALSE)</f>
        <v>240</v>
      </c>
      <c r="X646" s="20">
        <f>+VLOOKUP(K646,Programación!$A:$F,6,FALSE)</f>
        <v>240</v>
      </c>
      <c r="Y646" s="20">
        <v>171</v>
      </c>
      <c r="Z646" s="20">
        <f>+VLOOKUP(K646,Seguimiento!$A:$C,3,FALSE)</f>
        <v>0</v>
      </c>
      <c r="AA646" s="23">
        <v>0</v>
      </c>
      <c r="AB646" s="22">
        <v>0</v>
      </c>
      <c r="AC646" s="20">
        <v>0.21375</v>
      </c>
      <c r="AD646" s="20">
        <f>+VLOOKUP(K646,Seguimiento!$A:$J,5,FALSE)</f>
        <v>0.21375</v>
      </c>
      <c r="AE646" s="22">
        <v>0</v>
      </c>
      <c r="AF646" s="22">
        <v>0</v>
      </c>
      <c r="AG646" s="20">
        <v>2.1375000000000002</v>
      </c>
      <c r="AH646" s="20">
        <f>+VLOOKUP(K646,Seguimiento!$A:$J,6,FALSE)</f>
        <v>0</v>
      </c>
      <c r="AI646" s="23">
        <v>0</v>
      </c>
      <c r="AJ646" s="23">
        <v>0</v>
      </c>
      <c r="AK646" s="23">
        <v>0</v>
      </c>
      <c r="AL646" s="20" t="str">
        <f>+VLOOKUP(K646,Seguimiento!$A:$J,7,FALSE)</f>
        <v>La actividad no ha iniciado, se tiene proyectado iniciar en el mes de agosto</v>
      </c>
      <c r="AM646" s="20">
        <f t="shared" si="10"/>
        <v>0.21375</v>
      </c>
      <c r="AN646" s="22">
        <v>4.4994761234576136E-4</v>
      </c>
      <c r="AO646" s="22">
        <v>0</v>
      </c>
      <c r="AP646" s="22">
        <v>0</v>
      </c>
      <c r="AQ646" s="41">
        <f>+VLOOKUP(K646,Seguimiento!$A:$J,9,FALSE)</f>
        <v>9.6176300000000003E-5</v>
      </c>
      <c r="AR646" s="40">
        <f>+VLOOKUP(K646,Seguimiento!$A:$J,10,FALSE)</f>
        <v>1</v>
      </c>
      <c r="AS646" s="20">
        <v>171</v>
      </c>
      <c r="AT646" s="40">
        <f>+VLOOKUP(K646,Seguimiento!$A:$J,4,FALSE)</f>
        <v>171</v>
      </c>
      <c r="AU646" s="22">
        <v>0</v>
      </c>
      <c r="AV646" s="22">
        <v>0</v>
      </c>
    </row>
    <row r="647" spans="1:48" x14ac:dyDescent="0.2">
      <c r="A647" s="20">
        <v>5</v>
      </c>
      <c r="B647" s="20" t="s">
        <v>1465</v>
      </c>
      <c r="C647" s="20">
        <v>2</v>
      </c>
      <c r="D647" s="20" t="s">
        <v>1546</v>
      </c>
      <c r="E647" s="20" t="s">
        <v>1547</v>
      </c>
      <c r="F647" s="20"/>
      <c r="G647" s="20"/>
      <c r="H647" s="20"/>
      <c r="I647" s="20">
        <v>3</v>
      </c>
      <c r="J647" s="20" t="s">
        <v>1960</v>
      </c>
      <c r="K647" s="20" t="s">
        <v>1558</v>
      </c>
      <c r="L647" s="20" t="s">
        <v>1594</v>
      </c>
      <c r="M647" s="20" t="s">
        <v>50</v>
      </c>
      <c r="N647" s="20">
        <v>45</v>
      </c>
      <c r="O647" s="20">
        <v>60</v>
      </c>
      <c r="P647" s="20" t="s">
        <v>820</v>
      </c>
      <c r="Q647" s="19">
        <f>+VLOOKUP(K647,Responsables!$A:$C,3,TRUE)</f>
        <v>725</v>
      </c>
      <c r="R647" s="19" t="str">
        <f>+VLOOKUP(K647,Responsables!$A:$C,2,TRUE)</f>
        <v>Secretaría de la No-Violencia</v>
      </c>
      <c r="S647" s="20" t="s">
        <v>51</v>
      </c>
      <c r="T647" s="20" t="s">
        <v>47</v>
      </c>
      <c r="U647" s="20">
        <f>+VLOOKUP(K647,Programación!$A:$F,3,FALSE)</f>
        <v>45</v>
      </c>
      <c r="V647" s="20">
        <f>+VLOOKUP(K647,Programación!$A:$F,4,FALSE)</f>
        <v>48</v>
      </c>
      <c r="W647" s="20">
        <f>+VLOOKUP(K647,Programación!$A:$F,5,FALSE)</f>
        <v>54</v>
      </c>
      <c r="X647" s="20">
        <f>+VLOOKUP(K647,Programación!$A:$F,6,FALSE)</f>
        <v>60</v>
      </c>
      <c r="Y647" s="20">
        <v>40</v>
      </c>
      <c r="Z647" s="20">
        <f>+VLOOKUP(K647,Seguimiento!$A:$C,3,FALSE)</f>
        <v>40</v>
      </c>
      <c r="AA647" s="23">
        <v>0</v>
      </c>
      <c r="AB647" s="22">
        <v>0</v>
      </c>
      <c r="AC647" s="20">
        <v>0.66666666666666696</v>
      </c>
      <c r="AD647" s="20">
        <f>+VLOOKUP(K647,Seguimiento!$A:$J,5,FALSE)</f>
        <v>0.66666666699999999</v>
      </c>
      <c r="AE647" s="24">
        <v>0</v>
      </c>
      <c r="AF647" s="22">
        <v>0</v>
      </c>
      <c r="AG647" s="20">
        <v>0.88888888888888895</v>
      </c>
      <c r="AH647" s="20">
        <f>+VLOOKUP(K647,Seguimiento!$A:$J,6,FALSE)</f>
        <v>0.83333333300000001</v>
      </c>
      <c r="AI647" s="23">
        <v>0</v>
      </c>
      <c r="AJ647" s="23">
        <v>0</v>
      </c>
      <c r="AK647" s="23">
        <v>0</v>
      </c>
      <c r="AL647" s="20" t="str">
        <f>+VLOOKUP(K647,Seguimiento!$A:$J,7,FALSE)</f>
        <v>Se espera que con la reactivación económica se pueda avanzar con mayor celeridad en el cumplimiento</v>
      </c>
      <c r="AM647" s="20">
        <f t="shared" si="10"/>
        <v>0.66666666699999999</v>
      </c>
      <c r="AN647" s="22">
        <v>0</v>
      </c>
      <c r="AO647" s="22">
        <v>0</v>
      </c>
      <c r="AP647" s="22">
        <v>0</v>
      </c>
      <c r="AQ647" s="41">
        <f>+VLOOKUP(K647,Seguimiento!$A:$J,9,FALSE)</f>
        <v>0</v>
      </c>
      <c r="AR647" s="40">
        <f>+VLOOKUP(K647,Seguimiento!$A:$J,10,FALSE)</f>
        <v>3</v>
      </c>
      <c r="AS647" s="20">
        <v>40</v>
      </c>
      <c r="AT647" s="40">
        <f>+VLOOKUP(K647,Seguimiento!$A:$J,4,FALSE)</f>
        <v>40</v>
      </c>
      <c r="AU647" s="22">
        <v>0</v>
      </c>
      <c r="AV647" s="22">
        <v>0</v>
      </c>
    </row>
    <row r="648" spans="1:48" x14ac:dyDescent="0.2">
      <c r="A648" s="20">
        <v>5</v>
      </c>
      <c r="B648" s="20" t="s">
        <v>1465</v>
      </c>
      <c r="C648" s="20">
        <v>2</v>
      </c>
      <c r="D648" s="20" t="s">
        <v>1546</v>
      </c>
      <c r="E648" s="20" t="s">
        <v>1547</v>
      </c>
      <c r="F648" s="20"/>
      <c r="G648" s="20"/>
      <c r="H648" s="20"/>
      <c r="I648" s="20">
        <v>4</v>
      </c>
      <c r="J648" s="20" t="s">
        <v>1960</v>
      </c>
      <c r="K648" s="20" t="s">
        <v>1548</v>
      </c>
      <c r="L648" s="20" t="s">
        <v>1595</v>
      </c>
      <c r="M648" s="20" t="s">
        <v>50</v>
      </c>
      <c r="N648" s="20">
        <v>100</v>
      </c>
      <c r="O648" s="20">
        <v>100</v>
      </c>
      <c r="P648" s="20" t="s">
        <v>919</v>
      </c>
      <c r="Q648" s="19">
        <f>+VLOOKUP(K648,Responsables!$A:$C,3,TRUE)</f>
        <v>722</v>
      </c>
      <c r="R648" s="19" t="str">
        <f>+VLOOKUP(K648,Responsables!$A:$C,2,TRUE)</f>
        <v>Secretaría de Inclusión Social, Familia y Derechos Humanos</v>
      </c>
      <c r="S648" s="20" t="s">
        <v>51</v>
      </c>
      <c r="T648" s="20" t="s">
        <v>47</v>
      </c>
      <c r="U648" s="20">
        <f>+VLOOKUP(K648,Programación!$A:$F,3,FALSE)</f>
        <v>100</v>
      </c>
      <c r="V648" s="20">
        <f>+VLOOKUP(K648,Programación!$A:$F,4,FALSE)</f>
        <v>100</v>
      </c>
      <c r="W648" s="20">
        <f>+VLOOKUP(K648,Programación!$A:$F,5,FALSE)</f>
        <v>100</v>
      </c>
      <c r="X648" s="20">
        <f>+VLOOKUP(K648,Programación!$A:$F,6,FALSE)</f>
        <v>100</v>
      </c>
      <c r="Y648" s="20">
        <v>100</v>
      </c>
      <c r="Z648" s="20">
        <f>+VLOOKUP(K648,Seguimiento!$A:$C,3,FALSE)</f>
        <v>49.8</v>
      </c>
      <c r="AA648" s="23">
        <v>0</v>
      </c>
      <c r="AB648" s="22">
        <v>0</v>
      </c>
      <c r="AC648" s="20">
        <v>1</v>
      </c>
      <c r="AD648" s="20">
        <f>+VLOOKUP(K648,Seguimiento!$A:$J,5,FALSE)</f>
        <v>0.498</v>
      </c>
      <c r="AE648" s="24">
        <v>0</v>
      </c>
      <c r="AF648" s="22">
        <v>0</v>
      </c>
      <c r="AG648" s="20">
        <v>1</v>
      </c>
      <c r="AH648" s="20">
        <f>+VLOOKUP(K648,Seguimiento!$A:$J,6,FALSE)</f>
        <v>0.498</v>
      </c>
      <c r="AI648" s="23">
        <v>0</v>
      </c>
      <c r="AJ648" s="23">
        <v>0</v>
      </c>
      <c r="AK648" s="23">
        <v>0</v>
      </c>
      <c r="AL648" s="20" t="str">
        <f>+VLOOKUP(K648,Seguimiento!$A:$J,7,FALSE)</f>
        <v>El avance corresponde a: 324 Acciones de Fortalecimiento, 31 jornadas de sensibilización, 163 Familias Víctimas de Homicidio atendidas, 11 Víctimas de Trata de Personas atendidas, 28 casos de violencias sexuales, 192 audiencias asistidas en el proceso de Representación jurídica a víctimas de Delitos de Alto Impacto, 34 acompañamientos en el marco del Derecho a la Movilización y la protesta social, 69 atenciones a líderes/defensores/as sociales, 8.087 asesorías y atenciones En UPDH.</v>
      </c>
      <c r="AM648" s="20">
        <f t="shared" si="10"/>
        <v>0.498</v>
      </c>
      <c r="AN648" s="22">
        <v>0</v>
      </c>
      <c r="AO648" s="22">
        <v>0</v>
      </c>
      <c r="AP648" s="22">
        <v>0</v>
      </c>
      <c r="AQ648" s="41">
        <f>+VLOOKUP(K648,Seguimiento!$A:$J,9,FALSE)</f>
        <v>0</v>
      </c>
      <c r="AR648" s="40">
        <f>+VLOOKUP(K648,Seguimiento!$A:$J,10,FALSE)</f>
        <v>3</v>
      </c>
      <c r="AS648" s="20">
        <v>100</v>
      </c>
      <c r="AT648" s="40">
        <f>+VLOOKUP(K648,Seguimiento!$A:$J,4,FALSE)</f>
        <v>49.8</v>
      </c>
      <c r="AU648" s="22">
        <v>0</v>
      </c>
      <c r="AV648" s="22">
        <v>0</v>
      </c>
    </row>
    <row r="649" spans="1:48" x14ac:dyDescent="0.2">
      <c r="A649" s="20">
        <v>5</v>
      </c>
      <c r="B649" s="20" t="s">
        <v>1465</v>
      </c>
      <c r="C649" s="20">
        <v>2</v>
      </c>
      <c r="D649" s="20" t="s">
        <v>1546</v>
      </c>
      <c r="E649" s="20" t="s">
        <v>1547</v>
      </c>
      <c r="F649" s="20">
        <v>4</v>
      </c>
      <c r="G649" s="20" t="s">
        <v>1548</v>
      </c>
      <c r="H649" s="20" t="s">
        <v>1549</v>
      </c>
      <c r="I649" s="20">
        <v>3</v>
      </c>
      <c r="J649" s="20" t="s">
        <v>1961</v>
      </c>
      <c r="K649" s="20" t="s">
        <v>1577</v>
      </c>
      <c r="L649" s="20" t="s">
        <v>1578</v>
      </c>
      <c r="M649" s="20" t="s">
        <v>50</v>
      </c>
      <c r="N649" s="20">
        <v>100</v>
      </c>
      <c r="O649" s="20">
        <v>100</v>
      </c>
      <c r="P649" s="20" t="s">
        <v>919</v>
      </c>
      <c r="Q649" s="19">
        <f>+VLOOKUP(K649,Responsables!$A:$C,3,TRUE)</f>
        <v>722</v>
      </c>
      <c r="R649" s="19" t="str">
        <f>+VLOOKUP(K649,Responsables!$A:$C,2,TRUE)</f>
        <v>Secretaría de Inclusión Social, Familia y Derechos Humanos</v>
      </c>
      <c r="S649" s="20" t="s">
        <v>70</v>
      </c>
      <c r="T649" s="20" t="s">
        <v>47</v>
      </c>
      <c r="U649" s="20">
        <f>+VLOOKUP(K649,Programación!$A:$F,3,FALSE)</f>
        <v>100</v>
      </c>
      <c r="V649" s="20">
        <f>+VLOOKUP(K649,Programación!$A:$F,4,FALSE)</f>
        <v>100</v>
      </c>
      <c r="W649" s="20">
        <f>+VLOOKUP(K649,Programación!$A:$F,5,FALSE)</f>
        <v>100</v>
      </c>
      <c r="X649" s="20">
        <f>+VLOOKUP(K649,Programación!$A:$F,6,FALSE)</f>
        <v>100</v>
      </c>
      <c r="Y649" s="20">
        <v>0</v>
      </c>
      <c r="Z649" s="20">
        <f>+VLOOKUP(K649,Seguimiento!$A:$C,3,FALSE)</f>
        <v>38</v>
      </c>
      <c r="AA649" s="23">
        <v>0</v>
      </c>
      <c r="AB649" s="22">
        <v>0</v>
      </c>
      <c r="AC649" s="20">
        <v>0</v>
      </c>
      <c r="AD649" s="20">
        <f>+VLOOKUP(K649,Seguimiento!$A:$J,5,FALSE)</f>
        <v>4.7500000000000001E-2</v>
      </c>
      <c r="AE649" s="22">
        <v>0</v>
      </c>
      <c r="AF649" s="22">
        <v>0</v>
      </c>
      <c r="AG649" s="20">
        <v>0</v>
      </c>
      <c r="AH649" s="20">
        <f>+VLOOKUP(K649,Seguimiento!$A:$J,6,FALSE)</f>
        <v>0.19</v>
      </c>
      <c r="AI649" s="23">
        <v>0</v>
      </c>
      <c r="AJ649" s="23">
        <v>0</v>
      </c>
      <c r="AK649" s="23">
        <v>0</v>
      </c>
      <c r="AL649" s="20" t="str">
        <f>+VLOOKUP(K649,Seguimiento!$A:$J,7,FALSE)</f>
        <v>Hasta el mes de Junio el avance de este indicador está relacionado con: 263 rutas activadas en búsqueda en la urgencia de personas reportadas como desaparecidas. En acciones de articulación con organizaciones sociales se ha realizado: 1 recorrido en el jardín cementerio universal, se participó en 9 espacios de articulación para acciones de memoria y dignificación con organizaciones buscadoras y la mesa de búsqueda de personas reportadas como desaparecidas.</v>
      </c>
      <c r="AM649" s="20">
        <f t="shared" si="10"/>
        <v>4.7500000000000001E-2</v>
      </c>
      <c r="AN649" s="22">
        <v>5.0706313369814043E-4</v>
      </c>
      <c r="AO649" s="22">
        <v>0</v>
      </c>
      <c r="AP649" s="22">
        <v>0</v>
      </c>
      <c r="AQ649" s="41">
        <f>+VLOOKUP(K649,Seguimiento!$A:$J,9,FALSE)</f>
        <v>6.0213700000000001E-6</v>
      </c>
      <c r="AR649" s="40">
        <f>+VLOOKUP(K649,Seguimiento!$A:$J,10,FALSE)</f>
        <v>1</v>
      </c>
      <c r="AS649" s="20">
        <v>0</v>
      </c>
      <c r="AT649" s="40">
        <f>+VLOOKUP(K649,Seguimiento!$A:$J,4,FALSE)</f>
        <v>38</v>
      </c>
      <c r="AU649" s="22">
        <v>0</v>
      </c>
      <c r="AV649" s="22">
        <v>0</v>
      </c>
    </row>
    <row r="650" spans="1:48" x14ac:dyDescent="0.2">
      <c r="A650" s="20">
        <v>5</v>
      </c>
      <c r="B650" s="20" t="s">
        <v>1465</v>
      </c>
      <c r="C650" s="20">
        <v>2</v>
      </c>
      <c r="D650" s="20" t="s">
        <v>1546</v>
      </c>
      <c r="E650" s="20" t="s">
        <v>1547</v>
      </c>
      <c r="F650" s="20">
        <v>1</v>
      </c>
      <c r="G650" s="20" t="s">
        <v>1579</v>
      </c>
      <c r="H650" s="20" t="s">
        <v>1580</v>
      </c>
      <c r="I650" s="20">
        <v>6</v>
      </c>
      <c r="J650" s="20" t="s">
        <v>1961</v>
      </c>
      <c r="K650" s="20" t="s">
        <v>1615</v>
      </c>
      <c r="L650" s="20" t="s">
        <v>1616</v>
      </c>
      <c r="M650" s="20" t="s">
        <v>44</v>
      </c>
      <c r="N650" s="20">
        <v>1671</v>
      </c>
      <c r="O650" s="20">
        <v>2100</v>
      </c>
      <c r="P650" s="20" t="s">
        <v>820</v>
      </c>
      <c r="Q650" s="19">
        <f>+VLOOKUP(K650,Responsables!$A:$C,3,TRUE)</f>
        <v>732</v>
      </c>
      <c r="R650" s="19" t="str">
        <f>+VLOOKUP(K650,Responsables!$A:$C,2,TRUE)</f>
        <v>Secretaría de Seguridad y Convivencia</v>
      </c>
      <c r="S650" s="20" t="s">
        <v>51</v>
      </c>
      <c r="T650" s="20" t="s">
        <v>47</v>
      </c>
      <c r="U650" s="20">
        <f>+VLOOKUP(K650,Programación!$A:$F,3,FALSE)</f>
        <v>150</v>
      </c>
      <c r="V650" s="20">
        <f>+VLOOKUP(K650,Programación!$A:$F,4,FALSE)</f>
        <v>640</v>
      </c>
      <c r="W650" s="20">
        <f>+VLOOKUP(K650,Programación!$A:$F,5,FALSE)</f>
        <v>1130</v>
      </c>
      <c r="X650" s="20">
        <f>+VLOOKUP(K650,Programación!$A:$F,6,FALSE)</f>
        <v>2100</v>
      </c>
      <c r="Y650" s="20">
        <v>153</v>
      </c>
      <c r="Z650" s="20">
        <f>+VLOOKUP(K650,Seguimiento!$A:$C,3,FALSE)</f>
        <v>262</v>
      </c>
      <c r="AA650" s="23">
        <v>0</v>
      </c>
      <c r="AB650" s="22">
        <v>0</v>
      </c>
      <c r="AC650" s="20">
        <v>7.2857142857142898E-2</v>
      </c>
      <c r="AD650" s="20">
        <f>+VLOOKUP(K650,Seguimiento!$A:$J,5,FALSE)</f>
        <v>0.12476190500000001</v>
      </c>
      <c r="AE650" s="22">
        <v>0</v>
      </c>
      <c r="AF650" s="22">
        <v>0</v>
      </c>
      <c r="AG650" s="20">
        <v>1.02</v>
      </c>
      <c r="AH650" s="20">
        <f>+VLOOKUP(K650,Seguimiento!$A:$J,6,FALSE)</f>
        <v>0.40937499999999999</v>
      </c>
      <c r="AI650" s="23">
        <v>0</v>
      </c>
      <c r="AJ650" s="23">
        <v>0</v>
      </c>
      <c r="AK650" s="23">
        <v>0</v>
      </c>
      <c r="AL650" s="20" t="str">
        <f>+VLOOKUP(K650,Seguimiento!$A:$J,7,FALSE)</f>
        <v>Las 5 Casas de Justicia han realizado 109 acciones de proyección: 2 Casas de Justicia Móvil, 56 difusiones, 14 descentralizaciones y 37 prevenciones y promociones, con 13.946 participantes. El cierre temporal de la Casa de Justicia El Bosque y la variación en la prestación del servicio por el Covid 19, ha afectado el desarrollo efectivo de los planes de acción de las Casas de Justicia.</v>
      </c>
      <c r="AM650" s="20">
        <f t="shared" si="10"/>
        <v>0.12476190500000001</v>
      </c>
      <c r="AN650" s="22">
        <v>4.8941003025037471E-4</v>
      </c>
      <c r="AO650" s="22">
        <v>0</v>
      </c>
      <c r="AP650" s="22">
        <v>0</v>
      </c>
      <c r="AQ650" s="41">
        <f>+VLOOKUP(K650,Seguimiento!$A:$J,9,FALSE)</f>
        <v>4.8241800000000003E-5</v>
      </c>
      <c r="AR650" s="40">
        <f>+VLOOKUP(K650,Seguimiento!$A:$J,10,FALSE)</f>
        <v>1</v>
      </c>
      <c r="AS650" s="20">
        <v>153</v>
      </c>
      <c r="AT650" s="40">
        <f>+VLOOKUP(K650,Seguimiento!$A:$J,4,FALSE)</f>
        <v>262</v>
      </c>
      <c r="AU650" s="22">
        <v>0</v>
      </c>
      <c r="AV650" s="22">
        <v>0</v>
      </c>
    </row>
    <row r="651" spans="1:48" x14ac:dyDescent="0.2">
      <c r="A651" s="20">
        <v>5</v>
      </c>
      <c r="B651" s="20" t="s">
        <v>1465</v>
      </c>
      <c r="C651" s="20">
        <v>2</v>
      </c>
      <c r="D651" s="20" t="s">
        <v>1546</v>
      </c>
      <c r="E651" s="20" t="s">
        <v>1547</v>
      </c>
      <c r="F651" s="20">
        <v>2</v>
      </c>
      <c r="G651" s="20" t="s">
        <v>1552</v>
      </c>
      <c r="H651" s="20" t="s">
        <v>1553</v>
      </c>
      <c r="I651" s="20">
        <v>2</v>
      </c>
      <c r="J651" s="20" t="s">
        <v>1961</v>
      </c>
      <c r="K651" s="20" t="s">
        <v>1607</v>
      </c>
      <c r="L651" s="20" t="s">
        <v>1608</v>
      </c>
      <c r="M651" s="20" t="s">
        <v>50</v>
      </c>
      <c r="N651" s="20">
        <v>0</v>
      </c>
      <c r="O651" s="20">
        <v>100</v>
      </c>
      <c r="P651" s="20" t="s">
        <v>919</v>
      </c>
      <c r="Q651" s="19">
        <f>+VLOOKUP(K651,Responsables!$A:$C,3,TRUE)</f>
        <v>725</v>
      </c>
      <c r="R651" s="19" t="str">
        <f>+VLOOKUP(K651,Responsables!$A:$C,2,TRUE)</f>
        <v>Secretaría de la No-Violencia</v>
      </c>
      <c r="S651" s="20" t="s">
        <v>70</v>
      </c>
      <c r="T651" s="20" t="s">
        <v>47</v>
      </c>
      <c r="U651" s="20">
        <f>+VLOOKUP(K651,Programación!$A:$F,3,FALSE)</f>
        <v>100</v>
      </c>
      <c r="V651" s="20">
        <f>+VLOOKUP(K651,Programación!$A:$F,4,FALSE)</f>
        <v>100</v>
      </c>
      <c r="W651" s="20">
        <f>+VLOOKUP(K651,Programación!$A:$F,5,FALSE)</f>
        <v>100</v>
      </c>
      <c r="X651" s="20">
        <f>+VLOOKUP(K651,Programación!$A:$F,6,FALSE)</f>
        <v>100</v>
      </c>
      <c r="Y651" s="20">
        <v>100</v>
      </c>
      <c r="Z651" s="20">
        <f>+VLOOKUP(K651,Seguimiento!$A:$C,3,FALSE)</f>
        <v>100</v>
      </c>
      <c r="AA651" s="23">
        <v>0</v>
      </c>
      <c r="AB651" s="22">
        <v>0</v>
      </c>
      <c r="AC651" s="20">
        <v>0.25</v>
      </c>
      <c r="AD651" s="20">
        <f>+VLOOKUP(K651,Seguimiento!$A:$J,5,FALSE)</f>
        <v>0.375</v>
      </c>
      <c r="AE651" s="22">
        <v>0</v>
      </c>
      <c r="AF651" s="22">
        <v>0</v>
      </c>
      <c r="AG651" s="20">
        <v>1</v>
      </c>
      <c r="AH651" s="20">
        <f>+VLOOKUP(K651,Seguimiento!$A:$J,6,FALSE)</f>
        <v>0.5</v>
      </c>
      <c r="AI651" s="23">
        <v>0</v>
      </c>
      <c r="AJ651" s="23">
        <v>0</v>
      </c>
      <c r="AK651" s="23">
        <v>0</v>
      </c>
      <c r="AL651" s="20" t="str">
        <f>+VLOOKUP(K651,Seguimiento!$A:$J,7,FALSE)</f>
        <v>Al mes de junio el 100% de acciones efectuadas en el marco del Sistema Integral de verdad, Justicia, reparación y no repetición, corresponde a un total de 13 acciones pedagógicas desarrolladas tanto con población, como con funcionarios adscritos a la Administración Municipal.</v>
      </c>
      <c r="AM651" s="20">
        <f t="shared" si="10"/>
        <v>0.375</v>
      </c>
      <c r="AN651" s="22">
        <v>4.1041927963813717E-4</v>
      </c>
      <c r="AO651" s="22">
        <v>0</v>
      </c>
      <c r="AP651" s="22">
        <v>0</v>
      </c>
      <c r="AQ651" s="41">
        <f>+VLOOKUP(K651,Seguimiento!$A:$J,9,FALSE)</f>
        <v>1.2825600000000001E-4</v>
      </c>
      <c r="AR651" s="40">
        <f>+VLOOKUP(K651,Seguimiento!$A:$J,10,FALSE)</f>
        <v>3</v>
      </c>
      <c r="AS651" s="20">
        <v>100</v>
      </c>
      <c r="AT651" s="40">
        <f>+VLOOKUP(K651,Seguimiento!$A:$J,4,FALSE)</f>
        <v>100</v>
      </c>
      <c r="AU651" s="22">
        <v>0</v>
      </c>
      <c r="AV651" s="22">
        <v>0</v>
      </c>
    </row>
    <row r="652" spans="1:48" x14ac:dyDescent="0.2">
      <c r="A652" s="20">
        <v>5</v>
      </c>
      <c r="B652" s="20" t="s">
        <v>1465</v>
      </c>
      <c r="C652" s="20">
        <v>2</v>
      </c>
      <c r="D652" s="20" t="s">
        <v>1546</v>
      </c>
      <c r="E652" s="20" t="s">
        <v>1547</v>
      </c>
      <c r="F652" s="20">
        <v>1</v>
      </c>
      <c r="G652" s="20" t="s">
        <v>1579</v>
      </c>
      <c r="H652" s="20" t="s">
        <v>1580</v>
      </c>
      <c r="I652" s="20">
        <v>8</v>
      </c>
      <c r="J652" s="20" t="s">
        <v>1961</v>
      </c>
      <c r="K652" s="20" t="s">
        <v>1611</v>
      </c>
      <c r="L652" s="20" t="s">
        <v>1612</v>
      </c>
      <c r="M652" s="20" t="s">
        <v>50</v>
      </c>
      <c r="N652" s="20">
        <v>82</v>
      </c>
      <c r="O652" s="20">
        <v>90</v>
      </c>
      <c r="P652" s="20" t="s">
        <v>1534</v>
      </c>
      <c r="Q652" s="19">
        <f>+VLOOKUP(K652,Responsables!$A:$C,3,TRUE)</f>
        <v>732</v>
      </c>
      <c r="R652" s="19" t="str">
        <f>+VLOOKUP(K652,Responsables!$A:$C,2,TRUE)</f>
        <v>Secretaría de Seguridad y Convivencia</v>
      </c>
      <c r="S652" s="20" t="s">
        <v>51</v>
      </c>
      <c r="T652" s="20" t="s">
        <v>47</v>
      </c>
      <c r="U652" s="20">
        <f>+VLOOKUP(K652,Programación!$A:$F,3,FALSE)</f>
        <v>82</v>
      </c>
      <c r="V652" s="20">
        <f>+VLOOKUP(K652,Programación!$A:$F,4,FALSE)</f>
        <v>55</v>
      </c>
      <c r="W652" s="20">
        <f>+VLOOKUP(K652,Programación!$A:$F,5,FALSE)</f>
        <v>55</v>
      </c>
      <c r="X652" s="20">
        <f>+VLOOKUP(K652,Programación!$A:$F,6,FALSE)</f>
        <v>90</v>
      </c>
      <c r="Y652" s="20">
        <v>30.84</v>
      </c>
      <c r="Z652" s="20">
        <f>+VLOOKUP(K652,Seguimiento!$A:$C,3,FALSE)</f>
        <v>27.59</v>
      </c>
      <c r="AA652" s="23">
        <v>0</v>
      </c>
      <c r="AB652" s="22">
        <v>0</v>
      </c>
      <c r="AC652" s="20">
        <v>0.34266666666666701</v>
      </c>
      <c r="AD652" s="20">
        <f>+VLOOKUP(K652,Seguimiento!$A:$J,5,FALSE)</f>
        <v>0.30655555600000001</v>
      </c>
      <c r="AE652" s="22">
        <v>0</v>
      </c>
      <c r="AF652" s="22">
        <v>0</v>
      </c>
      <c r="AG652" s="20">
        <v>0.37609756097560998</v>
      </c>
      <c r="AH652" s="20">
        <f>+VLOOKUP(K652,Seguimiento!$A:$J,6,FALSE)</f>
        <v>0.501636364</v>
      </c>
      <c r="AI652" s="23">
        <v>0</v>
      </c>
      <c r="AJ652" s="23">
        <v>0</v>
      </c>
      <c r="AK652" s="23">
        <v>0</v>
      </c>
      <c r="AL652" s="20" t="str">
        <f>+VLOOKUP(K652,Seguimiento!$A:$J,7,FALSE)</f>
        <v>La oportunidad en la Inspección de Protección Animal es de 27,59% (Procesos finalizados: 56, Procesos radicados: 203) siguiendo con las etapas procesales de acuerdo a la normatividad vigente. Un alto porcentaje de los servidores de la inspección poseen trabajo en casa debido a que presentan comorbilidades, situaciones de salud que junto con las medidas de prevención y precaución dadas en relación a la pandemia han afectado el resultado del presente indicador. Además las diversas dificultades de orden público afectaron a su vez la prestación del servicio en la Inspección de Protección Animal.</v>
      </c>
      <c r="AM652" s="20">
        <f t="shared" si="10"/>
        <v>0.30655555600000001</v>
      </c>
      <c r="AN652" s="22">
        <v>4.8255371066312247E-4</v>
      </c>
      <c r="AO652" s="22">
        <v>0</v>
      </c>
      <c r="AP652" s="22">
        <v>0</v>
      </c>
      <c r="AQ652" s="41">
        <f>+VLOOKUP(K652,Seguimiento!$A:$J,9,FALSE)</f>
        <v>1.5704400000000001E-4</v>
      </c>
      <c r="AR652" s="40">
        <f>+VLOOKUP(K652,Seguimiento!$A:$J,10,FALSE)</f>
        <v>2</v>
      </c>
      <c r="AS652" s="20">
        <v>30.84</v>
      </c>
      <c r="AT652" s="40">
        <f>+VLOOKUP(K652,Seguimiento!$A:$J,4,FALSE)</f>
        <v>27.59</v>
      </c>
      <c r="AU652" s="22">
        <v>0</v>
      </c>
      <c r="AV652" s="22">
        <v>0</v>
      </c>
    </row>
    <row r="653" spans="1:48" x14ac:dyDescent="0.2">
      <c r="A653" s="20">
        <v>5</v>
      </c>
      <c r="B653" s="20" t="s">
        <v>1465</v>
      </c>
      <c r="C653" s="20">
        <v>2</v>
      </c>
      <c r="D653" s="20" t="s">
        <v>1546</v>
      </c>
      <c r="E653" s="20" t="s">
        <v>1547</v>
      </c>
      <c r="F653" s="20">
        <v>4</v>
      </c>
      <c r="G653" s="20" t="s">
        <v>1548</v>
      </c>
      <c r="H653" s="20" t="s">
        <v>1549</v>
      </c>
      <c r="I653" s="20">
        <v>1</v>
      </c>
      <c r="J653" s="20" t="s">
        <v>1961</v>
      </c>
      <c r="K653" s="20" t="s">
        <v>1575</v>
      </c>
      <c r="L653" s="20" t="s">
        <v>1576</v>
      </c>
      <c r="M653" s="20" t="s">
        <v>50</v>
      </c>
      <c r="N653" s="20">
        <v>0</v>
      </c>
      <c r="O653" s="20">
        <v>100</v>
      </c>
      <c r="P653" s="20" t="s">
        <v>919</v>
      </c>
      <c r="Q653" s="19">
        <f>+VLOOKUP(K653,Responsables!$A:$C,3,TRUE)</f>
        <v>722</v>
      </c>
      <c r="R653" s="19" t="str">
        <f>+VLOOKUP(K653,Responsables!$A:$C,2,TRUE)</f>
        <v>Secretaría de Inclusión Social, Familia y Derechos Humanos</v>
      </c>
      <c r="S653" s="20" t="s">
        <v>70</v>
      </c>
      <c r="T653" s="20" t="s">
        <v>47</v>
      </c>
      <c r="U653" s="20">
        <f>+VLOOKUP(K653,Programación!$A:$F,3,FALSE)</f>
        <v>100</v>
      </c>
      <c r="V653" s="20">
        <f>+VLOOKUP(K653,Programación!$A:$F,4,FALSE)</f>
        <v>100</v>
      </c>
      <c r="W653" s="20">
        <f>+VLOOKUP(K653,Programación!$A:$F,5,FALSE)</f>
        <v>100</v>
      </c>
      <c r="X653" s="20">
        <f>+VLOOKUP(K653,Programación!$A:$F,6,FALSE)</f>
        <v>100</v>
      </c>
      <c r="Y653" s="20">
        <v>100</v>
      </c>
      <c r="Z653" s="20">
        <f>+VLOOKUP(K653,Seguimiento!$A:$C,3,FALSE)</f>
        <v>42</v>
      </c>
      <c r="AA653" s="23">
        <v>0</v>
      </c>
      <c r="AB653" s="22">
        <v>0</v>
      </c>
      <c r="AC653" s="20">
        <v>0.25</v>
      </c>
      <c r="AD653" s="20">
        <f>+VLOOKUP(K653,Seguimiento!$A:$J,5,FALSE)</f>
        <v>0.30249999999999999</v>
      </c>
      <c r="AE653" s="22">
        <v>0</v>
      </c>
      <c r="AF653" s="22">
        <v>0</v>
      </c>
      <c r="AG653" s="20">
        <v>1</v>
      </c>
      <c r="AH653" s="20">
        <f>+VLOOKUP(K653,Seguimiento!$A:$J,6,FALSE)</f>
        <v>0.21</v>
      </c>
      <c r="AI653" s="23">
        <v>0</v>
      </c>
      <c r="AJ653" s="23">
        <v>0</v>
      </c>
      <c r="AK653" s="23">
        <v>0</v>
      </c>
      <c r="AL653" s="20" t="str">
        <f>+VLOOKUP(K653,Seguimiento!$A:$J,7,FALSE)</f>
        <v>Hasta el mes de junio el avance corresponde a las siguientes acciones: 324  Acciones de fortalecimiento de las Mesas, Comités y Organizaciones. 31 jornadas de sensibilización en DDHH en el marco de la  Estrategia  de comunicaciones: 6 Procesos de Formación. Se ha participado en 212 Espacios de articulación en las  21 comunas y corregimientos de Medellín.</v>
      </c>
      <c r="AM653" s="20">
        <f t="shared" si="10"/>
        <v>0.30249999999999999</v>
      </c>
      <c r="AN653" s="22">
        <v>5.5983031519107808E-4</v>
      </c>
      <c r="AO653" s="22">
        <v>0</v>
      </c>
      <c r="AP653" s="22">
        <v>0</v>
      </c>
      <c r="AQ653" s="41">
        <f>+VLOOKUP(K653,Seguimiento!$A:$J,9,FALSE)</f>
        <v>1.4590600000000001E-4</v>
      </c>
      <c r="AR653" s="40">
        <f>+VLOOKUP(K653,Seguimiento!$A:$J,10,FALSE)</f>
        <v>2</v>
      </c>
      <c r="AS653" s="20">
        <v>100</v>
      </c>
      <c r="AT653" s="40">
        <f>+VLOOKUP(K653,Seguimiento!$A:$J,4,FALSE)</f>
        <v>42</v>
      </c>
      <c r="AU653" s="22">
        <v>0</v>
      </c>
      <c r="AV653" s="22">
        <v>0</v>
      </c>
    </row>
    <row r="654" spans="1:48" x14ac:dyDescent="0.2">
      <c r="A654" s="20">
        <v>5</v>
      </c>
      <c r="B654" s="20" t="s">
        <v>1465</v>
      </c>
      <c r="C654" s="20">
        <v>2</v>
      </c>
      <c r="D654" s="20" t="s">
        <v>1546</v>
      </c>
      <c r="E654" s="20" t="s">
        <v>1547</v>
      </c>
      <c r="F654" s="20">
        <v>1</v>
      </c>
      <c r="G654" s="20" t="s">
        <v>1579</v>
      </c>
      <c r="H654" s="20" t="s">
        <v>1580</v>
      </c>
      <c r="I654" s="20">
        <v>7</v>
      </c>
      <c r="J654" s="20" t="s">
        <v>1961</v>
      </c>
      <c r="K654" s="20" t="s">
        <v>1613</v>
      </c>
      <c r="L654" s="20" t="s">
        <v>1614</v>
      </c>
      <c r="M654" s="20" t="s">
        <v>50</v>
      </c>
      <c r="N654" s="20">
        <v>0</v>
      </c>
      <c r="O654" s="20">
        <v>100</v>
      </c>
      <c r="P654" s="20" t="s">
        <v>1534</v>
      </c>
      <c r="Q654" s="19">
        <f>+VLOOKUP(K654,Responsables!$A:$C,3,TRUE)</f>
        <v>725</v>
      </c>
      <c r="R654" s="19" t="str">
        <f>+VLOOKUP(K654,Responsables!$A:$C,2,TRUE)</f>
        <v>Secretaría de la No-Violencia</v>
      </c>
      <c r="S654" s="20" t="s">
        <v>51</v>
      </c>
      <c r="T654" s="20" t="s">
        <v>47</v>
      </c>
      <c r="U654" s="20">
        <f>+VLOOKUP(K654,Programación!$A:$F,3,FALSE)</f>
        <v>0</v>
      </c>
      <c r="V654" s="20">
        <f>+VLOOKUP(K654,Programación!$A:$F,4,FALSE)</f>
        <v>30</v>
      </c>
      <c r="W654" s="20">
        <f>+VLOOKUP(K654,Programación!$A:$F,5,FALSE)</f>
        <v>80</v>
      </c>
      <c r="X654" s="20">
        <f>+VLOOKUP(K654,Programación!$A:$F,6,FALSE)</f>
        <v>100</v>
      </c>
      <c r="Y654" s="20">
        <v>-1</v>
      </c>
      <c r="Z654" s="20">
        <f>+VLOOKUP(K654,Seguimiento!$A:$C,3,FALSE)</f>
        <v>0</v>
      </c>
      <c r="AA654" s="23">
        <v>0</v>
      </c>
      <c r="AB654" s="22">
        <v>0</v>
      </c>
      <c r="AC654" s="20">
        <v>-1</v>
      </c>
      <c r="AD654" s="20">
        <f>+VLOOKUP(K654,Seguimiento!$A:$J,5,FALSE)</f>
        <v>0</v>
      </c>
      <c r="AE654" s="22">
        <v>0</v>
      </c>
      <c r="AF654" s="22">
        <v>0</v>
      </c>
      <c r="AG654" s="20">
        <v>-1</v>
      </c>
      <c r="AH654" s="20">
        <f>+VLOOKUP(K654,Seguimiento!$A:$J,6,FALSE)</f>
        <v>0</v>
      </c>
      <c r="AI654" s="23">
        <v>0</v>
      </c>
      <c r="AJ654" s="23">
        <v>0</v>
      </c>
      <c r="AK654" s="23">
        <v>0</v>
      </c>
      <c r="AL654" s="20">
        <f>+VLOOKUP(K654,Seguimiento!$A:$J,7,FALSE)</f>
        <v>0</v>
      </c>
      <c r="AM654" s="20">
        <f t="shared" si="10"/>
        <v>0</v>
      </c>
      <c r="AN654" s="22">
        <v>4.0152877071226501E-4</v>
      </c>
      <c r="AO654" s="22">
        <v>0</v>
      </c>
      <c r="AP654" s="22">
        <v>0</v>
      </c>
      <c r="AQ654" s="41">
        <f>+VLOOKUP(K654,Seguimiento!$A:$J,9,FALSE)</f>
        <v>0</v>
      </c>
      <c r="AR654" s="40">
        <f>+VLOOKUP(K654,Seguimiento!$A:$J,10,FALSE)</f>
        <v>1</v>
      </c>
      <c r="AS654" s="20">
        <v>-1</v>
      </c>
      <c r="AT654" s="40">
        <f>+VLOOKUP(K654,Seguimiento!$A:$J,4,FALSE)</f>
        <v>0</v>
      </c>
      <c r="AU654" s="22">
        <v>0</v>
      </c>
      <c r="AV654" s="22">
        <v>0</v>
      </c>
    </row>
    <row r="655" spans="1:48" x14ac:dyDescent="0.2">
      <c r="A655" s="20">
        <v>5</v>
      </c>
      <c r="B655" s="20" t="s">
        <v>1465</v>
      </c>
      <c r="C655" s="20">
        <v>2</v>
      </c>
      <c r="D655" s="20" t="s">
        <v>1546</v>
      </c>
      <c r="E655" s="20" t="s">
        <v>1547</v>
      </c>
      <c r="F655" s="20">
        <v>2</v>
      </c>
      <c r="G655" s="20" t="s">
        <v>1552</v>
      </c>
      <c r="H655" s="20" t="s">
        <v>1553</v>
      </c>
      <c r="I655" s="20">
        <v>4</v>
      </c>
      <c r="J655" s="20" t="s">
        <v>1961</v>
      </c>
      <c r="K655" s="20" t="s">
        <v>1592</v>
      </c>
      <c r="L655" s="20" t="s">
        <v>1593</v>
      </c>
      <c r="M655" s="20" t="s">
        <v>50</v>
      </c>
      <c r="N655" s="20">
        <v>100</v>
      </c>
      <c r="O655" s="20">
        <v>100</v>
      </c>
      <c r="P655" s="20" t="s">
        <v>919</v>
      </c>
      <c r="Q655" s="19">
        <f>+VLOOKUP(K655,Responsables!$A:$C,3,TRUE)</f>
        <v>725</v>
      </c>
      <c r="R655" s="19" t="str">
        <f>+VLOOKUP(K655,Responsables!$A:$C,2,TRUE)</f>
        <v>Secretaría de la No-Violencia</v>
      </c>
      <c r="S655" s="20" t="s">
        <v>70</v>
      </c>
      <c r="T655" s="20" t="s">
        <v>47</v>
      </c>
      <c r="U655" s="20">
        <f>+VLOOKUP(K655,Programación!$A:$F,3,FALSE)</f>
        <v>100</v>
      </c>
      <c r="V655" s="20">
        <f>+VLOOKUP(K655,Programación!$A:$F,4,FALSE)</f>
        <v>100</v>
      </c>
      <c r="W655" s="20">
        <f>+VLOOKUP(K655,Programación!$A:$F,5,FALSE)</f>
        <v>100</v>
      </c>
      <c r="X655" s="20">
        <f>+VLOOKUP(K655,Programación!$A:$F,6,FALSE)</f>
        <v>100</v>
      </c>
      <c r="Y655" s="20">
        <v>100</v>
      </c>
      <c r="Z655" s="20">
        <f>+VLOOKUP(K655,Seguimiento!$A:$C,3,FALSE)</f>
        <v>100</v>
      </c>
      <c r="AA655" s="23">
        <v>0</v>
      </c>
      <c r="AB655" s="22">
        <v>0</v>
      </c>
      <c r="AC655" s="20">
        <v>0.25</v>
      </c>
      <c r="AD655" s="20">
        <f>+VLOOKUP(K655,Seguimiento!$A:$J,5,FALSE)</f>
        <v>0.375</v>
      </c>
      <c r="AE655" s="22">
        <v>0</v>
      </c>
      <c r="AF655" s="22">
        <v>0</v>
      </c>
      <c r="AG655" s="20">
        <v>1</v>
      </c>
      <c r="AH655" s="20">
        <f>+VLOOKUP(K655,Seguimiento!$A:$J,6,FALSE)</f>
        <v>0.5</v>
      </c>
      <c r="AI655" s="23">
        <v>0</v>
      </c>
      <c r="AJ655" s="23">
        <v>0</v>
      </c>
      <c r="AK655" s="23">
        <v>0</v>
      </c>
      <c r="AL655" s="20" t="str">
        <f>+VLOOKUP(K655,Seguimiento!$A:$J,7,FALSE)</f>
        <v>A junio se ha emitido un total de 6 informes correspondientes al monitoreo, identificación y atención de un total de 41 riesgos de violación de derechos humanos en el marco del conflicto armado en diferentes zonas de la ciudad.</v>
      </c>
      <c r="AM655" s="20">
        <f t="shared" si="10"/>
        <v>0.375</v>
      </c>
      <c r="AN655" s="22">
        <v>4.2967358182616894E-4</v>
      </c>
      <c r="AO655" s="22">
        <v>0</v>
      </c>
      <c r="AP655" s="22">
        <v>0</v>
      </c>
      <c r="AQ655" s="41">
        <f>+VLOOKUP(K655,Seguimiento!$A:$J,9,FALSE)</f>
        <v>1.3427299999999999E-4</v>
      </c>
      <c r="AR655" s="40">
        <f>+VLOOKUP(K655,Seguimiento!$A:$J,10,FALSE)</f>
        <v>3</v>
      </c>
      <c r="AS655" s="20">
        <v>100</v>
      </c>
      <c r="AT655" s="40">
        <f>+VLOOKUP(K655,Seguimiento!$A:$J,4,FALSE)</f>
        <v>100</v>
      </c>
      <c r="AU655" s="22">
        <v>0</v>
      </c>
      <c r="AV655" s="22">
        <v>0</v>
      </c>
    </row>
    <row r="656" spans="1:48" x14ac:dyDescent="0.2">
      <c r="A656" s="20">
        <v>5</v>
      </c>
      <c r="B656" s="20" t="s">
        <v>1465</v>
      </c>
      <c r="C656" s="20">
        <v>2</v>
      </c>
      <c r="D656" s="20" t="s">
        <v>1546</v>
      </c>
      <c r="E656" s="20" t="s">
        <v>1547</v>
      </c>
      <c r="F656" s="20">
        <v>3</v>
      </c>
      <c r="G656" s="20" t="s">
        <v>1558</v>
      </c>
      <c r="H656" s="20" t="s">
        <v>1559</v>
      </c>
      <c r="I656" s="20">
        <v>6</v>
      </c>
      <c r="J656" s="20" t="s">
        <v>1961</v>
      </c>
      <c r="K656" s="20" t="s">
        <v>1571</v>
      </c>
      <c r="L656" s="20" t="s">
        <v>1572</v>
      </c>
      <c r="M656" s="20" t="s">
        <v>44</v>
      </c>
      <c r="N656" s="20">
        <v>7127</v>
      </c>
      <c r="O656" s="20">
        <v>7159</v>
      </c>
      <c r="P656" s="20" t="s">
        <v>820</v>
      </c>
      <c r="Q656" s="19">
        <f>+VLOOKUP(K656,Responsables!$A:$C,3,TRUE)</f>
        <v>725</v>
      </c>
      <c r="R656" s="19" t="str">
        <f>+VLOOKUP(K656,Responsables!$A:$C,2,TRUE)</f>
        <v>Secretaría de la No-Violencia</v>
      </c>
      <c r="S656" s="20" t="s">
        <v>46</v>
      </c>
      <c r="T656" s="20" t="s">
        <v>47</v>
      </c>
      <c r="U656" s="20">
        <f>+VLOOKUP(K656,Programación!$A:$F,3,FALSE)</f>
        <v>1350</v>
      </c>
      <c r="V656" s="20">
        <f>+VLOOKUP(K656,Programación!$A:$F,4,FALSE)</f>
        <v>1936</v>
      </c>
      <c r="W656" s="20">
        <f>+VLOOKUP(K656,Programación!$A:$F,5,FALSE)</f>
        <v>1936</v>
      </c>
      <c r="X656" s="20">
        <f>+VLOOKUP(K656,Programación!$A:$F,6,FALSE)</f>
        <v>1937</v>
      </c>
      <c r="Y656" s="20">
        <v>1020</v>
      </c>
      <c r="Z656" s="20">
        <f>+VLOOKUP(K656,Seguimiento!$A:$C,3,FALSE)</f>
        <v>822</v>
      </c>
      <c r="AA656" s="23">
        <v>0</v>
      </c>
      <c r="AB656" s="22">
        <v>0</v>
      </c>
      <c r="AC656" s="20">
        <v>0.14247799972063099</v>
      </c>
      <c r="AD656" s="20">
        <f>+VLOOKUP(K656,Seguimiento!$A:$J,5,FALSE)</f>
        <v>0.25729850500000001</v>
      </c>
      <c r="AE656" s="22">
        <v>0</v>
      </c>
      <c r="AF656" s="22">
        <v>0</v>
      </c>
      <c r="AG656" s="20">
        <v>0.75555555555555598</v>
      </c>
      <c r="AH656" s="20">
        <f>+VLOOKUP(K656,Seguimiento!$A:$J,6,FALSE)</f>
        <v>0.42458677700000003</v>
      </c>
      <c r="AI656" s="23">
        <v>0</v>
      </c>
      <c r="AJ656" s="23">
        <v>0</v>
      </c>
      <c r="AK656" s="23">
        <v>0</v>
      </c>
      <c r="AL656" s="20">
        <f>+VLOOKUP(K656,Seguimiento!$A:$J,7,FALSE)</f>
        <v>0</v>
      </c>
      <c r="AM656" s="20">
        <f t="shared" si="10"/>
        <v>0.25729850500000001</v>
      </c>
      <c r="AN656" s="22">
        <v>5.2257587479600587E-4</v>
      </c>
      <c r="AO656" s="22">
        <v>0</v>
      </c>
      <c r="AP656" s="22">
        <v>0</v>
      </c>
      <c r="AQ656" s="41">
        <f>+VLOOKUP(K656,Seguimiento!$A:$J,9,FALSE)</f>
        <v>1.01099E-4</v>
      </c>
      <c r="AR656" s="40">
        <f>+VLOOKUP(K656,Seguimiento!$A:$J,10,FALSE)</f>
        <v>2</v>
      </c>
      <c r="AS656" s="20">
        <v>1020</v>
      </c>
      <c r="AT656" s="40">
        <f>+VLOOKUP(K656,Seguimiento!$A:$J,4,FALSE)</f>
        <v>1842</v>
      </c>
      <c r="AU656" s="22">
        <v>0</v>
      </c>
      <c r="AV656" s="22">
        <v>0</v>
      </c>
    </row>
    <row r="657" spans="1:48" x14ac:dyDescent="0.2">
      <c r="A657" s="20">
        <v>5</v>
      </c>
      <c r="B657" s="20" t="s">
        <v>1465</v>
      </c>
      <c r="C657" s="20">
        <v>2</v>
      </c>
      <c r="D657" s="20" t="s">
        <v>1546</v>
      </c>
      <c r="E657" s="20" t="s">
        <v>1547</v>
      </c>
      <c r="F657" s="20"/>
      <c r="G657" s="20"/>
      <c r="H657" s="20"/>
      <c r="I657" s="20">
        <v>2</v>
      </c>
      <c r="J657" s="20" t="s">
        <v>1960</v>
      </c>
      <c r="K657" s="20" t="s">
        <v>1552</v>
      </c>
      <c r="L657" s="20" t="s">
        <v>1596</v>
      </c>
      <c r="M657" s="20" t="s">
        <v>44</v>
      </c>
      <c r="N657" s="20">
        <v>10482</v>
      </c>
      <c r="O657" s="20">
        <v>15000</v>
      </c>
      <c r="P657" s="20" t="s">
        <v>919</v>
      </c>
      <c r="Q657" s="19">
        <f>+VLOOKUP(K657,Responsables!$A:$C,3,TRUE)</f>
        <v>725</v>
      </c>
      <c r="R657" s="19" t="str">
        <f>+VLOOKUP(K657,Responsables!$A:$C,2,TRUE)</f>
        <v>Secretaría de la No-Violencia</v>
      </c>
      <c r="S657" s="20" t="s">
        <v>46</v>
      </c>
      <c r="T657" s="20" t="s">
        <v>47</v>
      </c>
      <c r="U657" s="20">
        <f>+VLOOKUP(K657,Programación!$A:$F,3,FALSE)</f>
        <v>3500</v>
      </c>
      <c r="V657" s="20">
        <f>+VLOOKUP(K657,Programación!$A:$F,4,FALSE)</f>
        <v>4000</v>
      </c>
      <c r="W657" s="20">
        <f>+VLOOKUP(K657,Programación!$A:$F,5,FALSE)</f>
        <v>4000</v>
      </c>
      <c r="X657" s="20">
        <f>+VLOOKUP(K657,Programación!$A:$F,6,FALSE)</f>
        <v>3500</v>
      </c>
      <c r="Y657" s="20">
        <v>5122</v>
      </c>
      <c r="Z657" s="20">
        <f>+VLOOKUP(K657,Seguimiento!$A:$C,3,FALSE)</f>
        <v>2170</v>
      </c>
      <c r="AA657" s="23">
        <v>0</v>
      </c>
      <c r="AB657" s="22">
        <v>0</v>
      </c>
      <c r="AC657" s="20">
        <v>0.34146666666666697</v>
      </c>
      <c r="AD657" s="20">
        <f>+VLOOKUP(K657,Seguimiento!$A:$J,5,FALSE)</f>
        <v>0.486133333</v>
      </c>
      <c r="AE657" s="24">
        <v>0</v>
      </c>
      <c r="AF657" s="22">
        <v>0</v>
      </c>
      <c r="AG657" s="20">
        <v>1.46342857142857</v>
      </c>
      <c r="AH657" s="20">
        <f>+VLOOKUP(K657,Seguimiento!$A:$J,6,FALSE)</f>
        <v>0.54249999999999998</v>
      </c>
      <c r="AI657" s="23">
        <v>0</v>
      </c>
      <c r="AJ657" s="23">
        <v>0</v>
      </c>
      <c r="AK657" s="23">
        <v>0</v>
      </c>
      <c r="AL657" s="20" t="str">
        <f>+VLOOKUP(K657,Seguimiento!$A:$J,7,FALSE)</f>
        <v>A JUNIO un total del 2170 victimas del conflicto armado, han sido beneficiadas mediante el acceso a medidas de asistencia, atención y reparación en la ciudad de Medellin</v>
      </c>
      <c r="AM657" s="20">
        <f t="shared" si="10"/>
        <v>0.486133333</v>
      </c>
      <c r="AN657" s="22">
        <v>0</v>
      </c>
      <c r="AO657" s="22">
        <v>0</v>
      </c>
      <c r="AP657" s="22">
        <v>0</v>
      </c>
      <c r="AQ657" s="41">
        <f>+VLOOKUP(K657,Seguimiento!$A:$J,9,FALSE)</f>
        <v>0</v>
      </c>
      <c r="AR657" s="40">
        <f>+VLOOKUP(K657,Seguimiento!$A:$J,10,FALSE)</f>
        <v>3</v>
      </c>
      <c r="AS657" s="20">
        <v>5122</v>
      </c>
      <c r="AT657" s="40">
        <f>+VLOOKUP(K657,Seguimiento!$A:$J,4,FALSE)</f>
        <v>7292</v>
      </c>
      <c r="AU657" s="22">
        <v>0</v>
      </c>
      <c r="AV657" s="22">
        <v>0</v>
      </c>
    </row>
    <row r="658" spans="1:48" x14ac:dyDescent="0.2">
      <c r="A658" s="20">
        <v>5</v>
      </c>
      <c r="B658" s="20" t="s">
        <v>1465</v>
      </c>
      <c r="C658" s="20">
        <v>2</v>
      </c>
      <c r="D658" s="20" t="s">
        <v>1546</v>
      </c>
      <c r="E658" s="20" t="s">
        <v>1547</v>
      </c>
      <c r="F658" s="20">
        <v>3</v>
      </c>
      <c r="G658" s="20" t="s">
        <v>1558</v>
      </c>
      <c r="H658" s="20" t="s">
        <v>1559</v>
      </c>
      <c r="I658" s="20">
        <v>2</v>
      </c>
      <c r="J658" s="20" t="s">
        <v>1961</v>
      </c>
      <c r="K658" s="20" t="s">
        <v>1563</v>
      </c>
      <c r="L658" s="20" t="s">
        <v>1564</v>
      </c>
      <c r="M658" s="20" t="s">
        <v>44</v>
      </c>
      <c r="N658" s="20">
        <v>24098</v>
      </c>
      <c r="O658" s="20">
        <v>28450</v>
      </c>
      <c r="P658" s="20" t="s">
        <v>1562</v>
      </c>
      <c r="Q658" s="19">
        <f>+VLOOKUP(K658,Responsables!$A:$C,3,TRUE)</f>
        <v>917</v>
      </c>
      <c r="R658" s="19" t="str">
        <f>+VLOOKUP(K658,Responsables!$A:$C,2,TRUE)</f>
        <v>Museo Casa de la Memoria</v>
      </c>
      <c r="S658" s="20" t="s">
        <v>46</v>
      </c>
      <c r="T658" s="20" t="s">
        <v>47</v>
      </c>
      <c r="U658" s="20">
        <f>+VLOOKUP(K658,Programación!$A:$F,3,FALSE)</f>
        <v>2250</v>
      </c>
      <c r="V658" s="20">
        <f>+VLOOKUP(K658,Programación!$A:$F,4,FALSE)</f>
        <v>8700</v>
      </c>
      <c r="W658" s="20">
        <f>+VLOOKUP(K658,Programación!$A:$F,5,FALSE)</f>
        <v>8700</v>
      </c>
      <c r="X658" s="20">
        <f>+VLOOKUP(K658,Programación!$A:$F,6,FALSE)</f>
        <v>8594</v>
      </c>
      <c r="Y658" s="20">
        <v>2456</v>
      </c>
      <c r="Z658" s="20">
        <f>+VLOOKUP(K658,Seguimiento!$A:$C,3,FALSE)</f>
        <v>598</v>
      </c>
      <c r="AA658" s="23">
        <v>0</v>
      </c>
      <c r="AB658" s="22">
        <v>0</v>
      </c>
      <c r="AC658" s="20">
        <v>8.6326889279437602E-2</v>
      </c>
      <c r="AD658" s="20">
        <f>+VLOOKUP(K658,Seguimiento!$A:$J,5,FALSE)</f>
        <v>0.10734622100000001</v>
      </c>
      <c r="AE658" s="22">
        <v>0</v>
      </c>
      <c r="AF658" s="22">
        <v>0</v>
      </c>
      <c r="AG658" s="20">
        <v>1.0915555555555601</v>
      </c>
      <c r="AH658" s="20">
        <f>+VLOOKUP(K658,Seguimiento!$A:$J,6,FALSE)</f>
        <v>6.8735632000000005E-2</v>
      </c>
      <c r="AI658" s="23">
        <v>0</v>
      </c>
      <c r="AJ658" s="23">
        <v>0</v>
      </c>
      <c r="AK658" s="23">
        <v>0</v>
      </c>
      <c r="AL658" s="20" t="str">
        <f>+VLOOKUP(K658,Seguimiento!$A:$J,7,FALSE)</f>
        <v>Durante el primer semestre 598 personas han interactuado con los contenidos del Museo a través del servicio CRAM, las sesiones  del semillero de investigación, agendas académicas, convocatoria pública de estímulos, entre otros</v>
      </c>
      <c r="AM658" s="20">
        <f t="shared" si="10"/>
        <v>0.10734622100000001</v>
      </c>
      <c r="AN658" s="22">
        <v>4.7941222737148939E-4</v>
      </c>
      <c r="AO658" s="22">
        <v>0</v>
      </c>
      <c r="AP658" s="22">
        <v>0</v>
      </c>
      <c r="AQ658" s="41">
        <f>+VLOOKUP(K658,Seguimiento!$A:$J,9,FALSE)</f>
        <v>4.4149700000000002E-5</v>
      </c>
      <c r="AR658" s="40">
        <f>+VLOOKUP(K658,Seguimiento!$A:$J,10,FALSE)</f>
        <v>1</v>
      </c>
      <c r="AS658" s="20">
        <v>2456</v>
      </c>
      <c r="AT658" s="40">
        <f>+VLOOKUP(K658,Seguimiento!$A:$J,4,FALSE)</f>
        <v>3054</v>
      </c>
      <c r="AU658" s="22">
        <v>0</v>
      </c>
      <c r="AV658" s="22">
        <v>0</v>
      </c>
    </row>
    <row r="659" spans="1:48" x14ac:dyDescent="0.2">
      <c r="A659" s="20">
        <v>5</v>
      </c>
      <c r="B659" s="20" t="s">
        <v>1465</v>
      </c>
      <c r="C659" s="20">
        <v>2</v>
      </c>
      <c r="D659" s="20" t="s">
        <v>1546</v>
      </c>
      <c r="E659" s="20" t="s">
        <v>1547</v>
      </c>
      <c r="F659" s="20">
        <v>4</v>
      </c>
      <c r="G659" s="20" t="s">
        <v>1548</v>
      </c>
      <c r="H659" s="20" t="s">
        <v>1549</v>
      </c>
      <c r="I659" s="20">
        <v>2</v>
      </c>
      <c r="J659" s="20" t="s">
        <v>1961</v>
      </c>
      <c r="K659" s="20" t="s">
        <v>1550</v>
      </c>
      <c r="L659" s="20" t="s">
        <v>1551</v>
      </c>
      <c r="M659" s="20" t="s">
        <v>50</v>
      </c>
      <c r="N659" s="20">
        <v>100</v>
      </c>
      <c r="O659" s="20">
        <v>100</v>
      </c>
      <c r="P659" s="20" t="s">
        <v>919</v>
      </c>
      <c r="Q659" s="19">
        <f>+VLOOKUP(K659,Responsables!$A:$C,3,TRUE)</f>
        <v>722</v>
      </c>
      <c r="R659" s="19" t="str">
        <f>+VLOOKUP(K659,Responsables!$A:$C,2,TRUE)</f>
        <v>Secretaría de Inclusión Social, Familia y Derechos Humanos</v>
      </c>
      <c r="S659" s="20" t="s">
        <v>70</v>
      </c>
      <c r="T659" s="20" t="s">
        <v>47</v>
      </c>
      <c r="U659" s="20">
        <f>+VLOOKUP(K659,Programación!$A:$F,3,FALSE)</f>
        <v>100</v>
      </c>
      <c r="V659" s="20">
        <f>+VLOOKUP(K659,Programación!$A:$F,4,FALSE)</f>
        <v>100</v>
      </c>
      <c r="W659" s="20">
        <f>+VLOOKUP(K659,Programación!$A:$F,5,FALSE)</f>
        <v>100</v>
      </c>
      <c r="X659" s="20">
        <f>+VLOOKUP(K659,Programación!$A:$F,6,FALSE)</f>
        <v>100</v>
      </c>
      <c r="Y659" s="20">
        <v>100</v>
      </c>
      <c r="Z659" s="20">
        <f>+VLOOKUP(K659,Seguimiento!$A:$C,3,FALSE)</f>
        <v>56</v>
      </c>
      <c r="AA659" s="23">
        <v>0</v>
      </c>
      <c r="AB659" s="22">
        <v>0</v>
      </c>
      <c r="AC659" s="20">
        <v>0.25</v>
      </c>
      <c r="AD659" s="20">
        <f>+VLOOKUP(K659,Seguimiento!$A:$J,5,FALSE)</f>
        <v>0.32</v>
      </c>
      <c r="AE659" s="22">
        <v>0</v>
      </c>
      <c r="AF659" s="22">
        <v>0</v>
      </c>
      <c r="AG659" s="20">
        <v>1</v>
      </c>
      <c r="AH659" s="20">
        <f>+VLOOKUP(K659,Seguimiento!$A:$J,6,FALSE)</f>
        <v>0.28000000000000003</v>
      </c>
      <c r="AI659" s="23">
        <v>0</v>
      </c>
      <c r="AJ659" s="23">
        <v>0</v>
      </c>
      <c r="AK659" s="23">
        <v>0</v>
      </c>
      <c r="AL659" s="20" t="str">
        <f>+VLOOKUP(K659,Seguimiento!$A:$J,7,FALSE)</f>
        <v>Hasta el mes de Junio el avance corresponde a la atención de: 163 familias víctimas de homicidio, 11 víctimas de Trata de personas, 28 víctimas de violencias sexuales, asi mismo, 192 audiencias asistidas en el proceso de Representación jurídica a víctimas de Delitos de Alto Impacto, 34 acompañamientos en el marco del Derecho a la Movilización y la protesta social, 69 atenciones a líderes/defensores/as sociales, 8.087 asesorías y atenciones En la UPDH.</v>
      </c>
      <c r="AM659" s="20">
        <f t="shared" si="10"/>
        <v>0.32</v>
      </c>
      <c r="AN659" s="22">
        <v>5.5983031519107808E-4</v>
      </c>
      <c r="AO659" s="22">
        <v>0</v>
      </c>
      <c r="AP659" s="22">
        <v>0</v>
      </c>
      <c r="AQ659" s="41">
        <f>+VLOOKUP(K659,Seguimiento!$A:$J,9,FALSE)</f>
        <v>1.47305E-4</v>
      </c>
      <c r="AR659" s="40">
        <f>+VLOOKUP(K659,Seguimiento!$A:$J,10,FALSE)</f>
        <v>2</v>
      </c>
      <c r="AS659" s="20">
        <v>100</v>
      </c>
      <c r="AT659" s="40">
        <f>+VLOOKUP(K659,Seguimiento!$A:$J,4,FALSE)</f>
        <v>56</v>
      </c>
      <c r="AU659" s="22">
        <v>0</v>
      </c>
      <c r="AV659" s="22">
        <v>0</v>
      </c>
    </row>
    <row r="660" spans="1:48" x14ac:dyDescent="0.2">
      <c r="A660" s="20">
        <v>5</v>
      </c>
      <c r="B660" s="20" t="s">
        <v>1465</v>
      </c>
      <c r="C660" s="20">
        <v>2</v>
      </c>
      <c r="D660" s="20" t="s">
        <v>1546</v>
      </c>
      <c r="E660" s="20" t="s">
        <v>1547</v>
      </c>
      <c r="F660" s="20">
        <v>2</v>
      </c>
      <c r="G660" s="20" t="s">
        <v>1552</v>
      </c>
      <c r="H660" s="20" t="s">
        <v>1553</v>
      </c>
      <c r="I660" s="20">
        <v>5</v>
      </c>
      <c r="J660" s="20" t="s">
        <v>1961</v>
      </c>
      <c r="K660" s="20" t="s">
        <v>1583</v>
      </c>
      <c r="L660" s="20" t="s">
        <v>1584</v>
      </c>
      <c r="M660" s="20" t="s">
        <v>44</v>
      </c>
      <c r="N660" s="20">
        <v>1874</v>
      </c>
      <c r="O660" s="20">
        <v>1900</v>
      </c>
      <c r="P660" s="20" t="s">
        <v>919</v>
      </c>
      <c r="Q660" s="19">
        <f>+VLOOKUP(K660,Responsables!$A:$C,3,TRUE)</f>
        <v>725</v>
      </c>
      <c r="R660" s="19" t="str">
        <f>+VLOOKUP(K660,Responsables!$A:$C,2,TRUE)</f>
        <v>Secretaría de la No-Violencia</v>
      </c>
      <c r="S660" s="20" t="s">
        <v>46</v>
      </c>
      <c r="T660" s="20" t="s">
        <v>47</v>
      </c>
      <c r="U660" s="20">
        <f>+VLOOKUP(K660,Programación!$A:$F,3,FALSE)</f>
        <v>400</v>
      </c>
      <c r="V660" s="20">
        <f>+VLOOKUP(K660,Programación!$A:$F,4,FALSE)</f>
        <v>500</v>
      </c>
      <c r="W660" s="20">
        <f>+VLOOKUP(K660,Programación!$A:$F,5,FALSE)</f>
        <v>500</v>
      </c>
      <c r="X660" s="20">
        <f>+VLOOKUP(K660,Programación!$A:$F,6,FALSE)</f>
        <v>500</v>
      </c>
      <c r="Y660" s="20">
        <v>300</v>
      </c>
      <c r="Z660" s="20">
        <f>+VLOOKUP(K660,Seguimiento!$A:$C,3,FALSE)</f>
        <v>258</v>
      </c>
      <c r="AA660" s="23">
        <v>0</v>
      </c>
      <c r="AB660" s="22">
        <v>0</v>
      </c>
      <c r="AC660" s="20">
        <v>0.157894736842105</v>
      </c>
      <c r="AD660" s="20">
        <f>+VLOOKUP(K660,Seguimiento!$A:$J,5,FALSE)</f>
        <v>0.29368421099999997</v>
      </c>
      <c r="AE660" s="22">
        <v>0</v>
      </c>
      <c r="AF660" s="22">
        <v>0</v>
      </c>
      <c r="AG660" s="20">
        <v>0.75</v>
      </c>
      <c r="AH660" s="20">
        <f>+VLOOKUP(K660,Seguimiento!$A:$J,6,FALSE)</f>
        <v>0.51600000000000001</v>
      </c>
      <c r="AI660" s="23">
        <v>0</v>
      </c>
      <c r="AJ660" s="23">
        <v>0</v>
      </c>
      <c r="AK660" s="23">
        <v>0</v>
      </c>
      <c r="AL660" s="20" t="str">
        <f>+VLOOKUP(K660,Seguimiento!$A:$J,7,FALSE)</f>
        <v>Antioquia fue el principal departamento receptor con un total de  91,9% del total de los acompañamientos seguido por el Córdoba con  4,8%, posteriormente está Sucre con (3,2%).</v>
      </c>
      <c r="AM660" s="20">
        <f t="shared" si="10"/>
        <v>0.29368421099999997</v>
      </c>
      <c r="AN660" s="22">
        <v>6.3014185737754979E-4</v>
      </c>
      <c r="AO660" s="22">
        <v>0</v>
      </c>
      <c r="AP660" s="22">
        <v>0</v>
      </c>
      <c r="AQ660" s="41">
        <f>+VLOOKUP(K660,Seguimiento!$A:$J,9,FALSE)</f>
        <v>1.3465100000000001E-4</v>
      </c>
      <c r="AR660" s="40">
        <f>+VLOOKUP(K660,Seguimiento!$A:$J,10,FALSE)</f>
        <v>2</v>
      </c>
      <c r="AS660" s="20">
        <v>300</v>
      </c>
      <c r="AT660" s="40">
        <f>+VLOOKUP(K660,Seguimiento!$A:$J,4,FALSE)</f>
        <v>558</v>
      </c>
      <c r="AU660" s="22">
        <v>0</v>
      </c>
      <c r="AV660" s="22">
        <v>0</v>
      </c>
    </row>
    <row r="661" spans="1:48" x14ac:dyDescent="0.2">
      <c r="A661" s="20">
        <v>5</v>
      </c>
      <c r="B661" s="20" t="s">
        <v>1465</v>
      </c>
      <c r="C661" s="20">
        <v>2</v>
      </c>
      <c r="D661" s="20" t="s">
        <v>1546</v>
      </c>
      <c r="E661" s="20" t="s">
        <v>1547</v>
      </c>
      <c r="F661" s="20">
        <v>3</v>
      </c>
      <c r="G661" s="20" t="s">
        <v>1558</v>
      </c>
      <c r="H661" s="20" t="s">
        <v>1559</v>
      </c>
      <c r="I661" s="20">
        <v>4</v>
      </c>
      <c r="J661" s="20" t="s">
        <v>1961</v>
      </c>
      <c r="K661" s="20" t="s">
        <v>1567</v>
      </c>
      <c r="L661" s="20" t="s">
        <v>1568</v>
      </c>
      <c r="M661" s="20" t="s">
        <v>50</v>
      </c>
      <c r="N661" s="20">
        <v>49</v>
      </c>
      <c r="O661" s="20">
        <v>60</v>
      </c>
      <c r="P661" s="20" t="s">
        <v>820</v>
      </c>
      <c r="Q661" s="19">
        <f>+VLOOKUP(K661,Responsables!$A:$C,3,TRUE)</f>
        <v>725</v>
      </c>
      <c r="R661" s="19" t="str">
        <f>+VLOOKUP(K661,Responsables!$A:$C,2,TRUE)</f>
        <v>Secretaría de la No-Violencia</v>
      </c>
      <c r="S661" s="20" t="s">
        <v>51</v>
      </c>
      <c r="T661" s="20" t="s">
        <v>47</v>
      </c>
      <c r="U661" s="20">
        <f>+VLOOKUP(K661,Programación!$A:$F,3,FALSE)</f>
        <v>49</v>
      </c>
      <c r="V661" s="20">
        <f>+VLOOKUP(K661,Programación!$A:$F,4,FALSE)</f>
        <v>49</v>
      </c>
      <c r="W661" s="20">
        <f>+VLOOKUP(K661,Programación!$A:$F,5,FALSE)</f>
        <v>50</v>
      </c>
      <c r="X661" s="20">
        <f>+VLOOKUP(K661,Programación!$A:$F,6,FALSE)</f>
        <v>60</v>
      </c>
      <c r="Y661" s="20">
        <v>46</v>
      </c>
      <c r="Z661" s="20">
        <f>+VLOOKUP(K661,Seguimiento!$A:$C,3,FALSE)</f>
        <v>49</v>
      </c>
      <c r="AA661" s="23">
        <v>0</v>
      </c>
      <c r="AB661" s="22">
        <v>0</v>
      </c>
      <c r="AC661" s="20">
        <v>0.76666666666666705</v>
      </c>
      <c r="AD661" s="20">
        <f>+VLOOKUP(K661,Seguimiento!$A:$J,5,FALSE)</f>
        <v>0.81666666700000001</v>
      </c>
      <c r="AE661" s="22">
        <v>0</v>
      </c>
      <c r="AF661" s="22">
        <v>0</v>
      </c>
      <c r="AG661" s="20">
        <v>0.93877551020408201</v>
      </c>
      <c r="AH661" s="20">
        <f>+VLOOKUP(K661,Seguimiento!$A:$J,6,FALSE)</f>
        <v>1</v>
      </c>
      <c r="AI661" s="23">
        <v>0</v>
      </c>
      <c r="AJ661" s="23">
        <v>0</v>
      </c>
      <c r="AK661" s="23">
        <v>0</v>
      </c>
      <c r="AL661" s="20">
        <f>+VLOOKUP(K661,Seguimiento!$A:$J,7,FALSE)</f>
        <v>0</v>
      </c>
      <c r="AM661" s="20">
        <f t="shared" si="10"/>
        <v>0.81666666700000001</v>
      </c>
      <c r="AN661" s="22">
        <v>7.9881674030249275E-4</v>
      </c>
      <c r="AO661" s="22">
        <v>0</v>
      </c>
      <c r="AP661" s="22">
        <v>0</v>
      </c>
      <c r="AQ661" s="41">
        <f>+VLOOKUP(K661,Seguimiento!$A:$J,9,FALSE)</f>
        <v>6.5236700000000005E-4</v>
      </c>
      <c r="AR661" s="40">
        <f>+VLOOKUP(K661,Seguimiento!$A:$J,10,FALSE)</f>
        <v>3</v>
      </c>
      <c r="AS661" s="20">
        <v>46</v>
      </c>
      <c r="AT661" s="40">
        <f>+VLOOKUP(K661,Seguimiento!$A:$J,4,FALSE)</f>
        <v>49</v>
      </c>
      <c r="AU661" s="22">
        <v>0</v>
      </c>
      <c r="AV661" s="22">
        <v>0</v>
      </c>
    </row>
    <row r="662" spans="1:48" x14ac:dyDescent="0.2">
      <c r="A662" s="20">
        <v>5</v>
      </c>
      <c r="B662" s="20" t="s">
        <v>1465</v>
      </c>
      <c r="C662" s="20">
        <v>2</v>
      </c>
      <c r="D662" s="20" t="s">
        <v>1546</v>
      </c>
      <c r="E662" s="20" t="s">
        <v>1547</v>
      </c>
      <c r="F662" s="20">
        <v>1</v>
      </c>
      <c r="G662" s="20" t="s">
        <v>1579</v>
      </c>
      <c r="H662" s="20" t="s">
        <v>1580</v>
      </c>
      <c r="I662" s="20">
        <v>9</v>
      </c>
      <c r="J662" s="20" t="s">
        <v>1961</v>
      </c>
      <c r="K662" s="20" t="s">
        <v>1609</v>
      </c>
      <c r="L662" s="20" t="s">
        <v>1610</v>
      </c>
      <c r="M662" s="20" t="s">
        <v>44</v>
      </c>
      <c r="N662" s="20">
        <v>-1</v>
      </c>
      <c r="O662" s="20">
        <v>2</v>
      </c>
      <c r="P662" s="20" t="s">
        <v>820</v>
      </c>
      <c r="Q662" s="19">
        <f>+VLOOKUP(K662,Responsables!$A:$C,3,TRUE)</f>
        <v>732</v>
      </c>
      <c r="R662" s="19" t="str">
        <f>+VLOOKUP(K662,Responsables!$A:$C,2,TRUE)</f>
        <v>Secretaría de Seguridad y Convivencia</v>
      </c>
      <c r="S662" s="20" t="s">
        <v>51</v>
      </c>
      <c r="T662" s="20" t="s">
        <v>47</v>
      </c>
      <c r="U662" s="20">
        <f>+VLOOKUP(K662,Programación!$A:$F,3,FALSE)</f>
        <v>0</v>
      </c>
      <c r="V662" s="20">
        <f>+VLOOKUP(K662,Programación!$A:$F,4,FALSE)</f>
        <v>0</v>
      </c>
      <c r="W662" s="20">
        <f>+VLOOKUP(K662,Programación!$A:$F,5,FALSE)</f>
        <v>2</v>
      </c>
      <c r="X662" s="20">
        <f>+VLOOKUP(K662,Programación!$A:$F,6,FALSE)</f>
        <v>2</v>
      </c>
      <c r="Y662" s="20">
        <v>0</v>
      </c>
      <c r="Z662" s="20">
        <f>+VLOOKUP(K662,Seguimiento!$A:$C,3,FALSE)</f>
        <v>0</v>
      </c>
      <c r="AA662" s="23">
        <v>0</v>
      </c>
      <c r="AB662" s="22">
        <v>0</v>
      </c>
      <c r="AC662" s="20">
        <v>0</v>
      </c>
      <c r="AD662" s="20">
        <f>+VLOOKUP(K662,Seguimiento!$A:$J,5,FALSE)</f>
        <v>0</v>
      </c>
      <c r="AE662" s="22">
        <v>0</v>
      </c>
      <c r="AF662" s="22">
        <v>0</v>
      </c>
      <c r="AG662" s="20">
        <v>-1</v>
      </c>
      <c r="AH662" s="20">
        <v>-1</v>
      </c>
      <c r="AI662" s="23">
        <v>0</v>
      </c>
      <c r="AJ662" s="23">
        <v>0</v>
      </c>
      <c r="AK662" s="23">
        <v>0</v>
      </c>
      <c r="AL662" s="20" t="str">
        <f>+VLOOKUP(K662,Seguimiento!$A:$J,7,FALSE)</f>
        <v>Se encuentra en proceso la creación y entrada en funcionamiento de 2 comisarías de familia con enfoque de género.</v>
      </c>
      <c r="AM662" s="20">
        <f t="shared" si="10"/>
        <v>0</v>
      </c>
      <c r="AN662" s="22">
        <v>4.912367865341394E-4</v>
      </c>
      <c r="AO662" s="22">
        <v>0</v>
      </c>
      <c r="AP662" s="22">
        <v>0</v>
      </c>
      <c r="AQ662" s="41">
        <f>+VLOOKUP(K662,Seguimiento!$A:$J,9,FALSE)</f>
        <v>0</v>
      </c>
      <c r="AR662" s="40">
        <f>+VLOOKUP(K662,Seguimiento!$A:$J,10,FALSE)</f>
        <v>0</v>
      </c>
      <c r="AS662" s="20">
        <v>0</v>
      </c>
      <c r="AT662" s="40">
        <f>+VLOOKUP(K662,Seguimiento!$A:$J,4,FALSE)</f>
        <v>0</v>
      </c>
      <c r="AU662" s="22">
        <v>0</v>
      </c>
      <c r="AV662" s="22">
        <v>0</v>
      </c>
    </row>
    <row r="663" spans="1:48" x14ac:dyDescent="0.2">
      <c r="A663" s="20">
        <v>5</v>
      </c>
      <c r="B663" s="20" t="s">
        <v>1465</v>
      </c>
      <c r="C663" s="20">
        <v>2</v>
      </c>
      <c r="D663" s="20" t="s">
        <v>1546</v>
      </c>
      <c r="E663" s="20" t="s">
        <v>1547</v>
      </c>
      <c r="F663" s="20"/>
      <c r="G663" s="20"/>
      <c r="H663" s="20"/>
      <c r="I663" s="20">
        <v>6</v>
      </c>
      <c r="J663" s="20" t="s">
        <v>1960</v>
      </c>
      <c r="K663" s="20" t="s">
        <v>1597</v>
      </c>
      <c r="L663" s="20" t="s">
        <v>1598</v>
      </c>
      <c r="M663" s="20" t="s">
        <v>44</v>
      </c>
      <c r="N663" s="20">
        <v>-1</v>
      </c>
      <c r="O663" s="20">
        <v>100</v>
      </c>
      <c r="P663" s="20" t="s">
        <v>919</v>
      </c>
      <c r="Q663" s="19">
        <f>+VLOOKUP(K663,Responsables!$A:$C,3,TRUE)</f>
        <v>725</v>
      </c>
      <c r="R663" s="19" t="str">
        <f>+VLOOKUP(K663,Responsables!$A:$C,2,TRUE)</f>
        <v>Secretaría de la No-Violencia</v>
      </c>
      <c r="S663" s="20" t="s">
        <v>70</v>
      </c>
      <c r="T663" s="20" t="s">
        <v>47</v>
      </c>
      <c r="U663" s="20">
        <f>+VLOOKUP(K663,Programación!$A:$F,3,FALSE)</f>
        <v>100</v>
      </c>
      <c r="V663" s="20">
        <f>+VLOOKUP(K663,Programación!$A:$F,4,FALSE)</f>
        <v>100</v>
      </c>
      <c r="W663" s="20">
        <f>+VLOOKUP(K663,Programación!$A:$F,5,FALSE)</f>
        <v>100</v>
      </c>
      <c r="X663" s="20">
        <f>+VLOOKUP(K663,Programación!$A:$F,6,FALSE)</f>
        <v>100</v>
      </c>
      <c r="Y663" s="20">
        <v>100</v>
      </c>
      <c r="Z663" s="20">
        <f>+VLOOKUP(K663,Seguimiento!$A:$C,3,FALSE)</f>
        <v>28</v>
      </c>
      <c r="AA663" s="23">
        <v>0</v>
      </c>
      <c r="AB663" s="22">
        <v>0</v>
      </c>
      <c r="AC663" s="20">
        <v>0.25</v>
      </c>
      <c r="AD663" s="20">
        <f>+VLOOKUP(K663,Seguimiento!$A:$J,5,FALSE)</f>
        <v>0.28499999999999998</v>
      </c>
      <c r="AE663" s="24">
        <v>0</v>
      </c>
      <c r="AF663" s="22">
        <v>0</v>
      </c>
      <c r="AG663" s="20">
        <v>1</v>
      </c>
      <c r="AH663" s="20">
        <f>+VLOOKUP(K663,Seguimiento!$A:$J,6,FALSE)</f>
        <v>0.14000000000000001</v>
      </c>
      <c r="AI663" s="23">
        <v>0</v>
      </c>
      <c r="AJ663" s="23">
        <v>0</v>
      </c>
      <c r="AK663" s="23">
        <v>0</v>
      </c>
      <c r="AL663" s="20" t="str">
        <f>+VLOOKUP(K663,Seguimiento!$A:$J,7,FALSE)</f>
        <v>En el mes de junio comienza la implementacion de las actividades con NNA, las escuelas del Perdón siguen a la espera de que se inicie el proceso de contratacion para su implementación.</v>
      </c>
      <c r="AM663" s="20">
        <f t="shared" si="10"/>
        <v>0.28499999999999998</v>
      </c>
      <c r="AN663" s="22">
        <v>0</v>
      </c>
      <c r="AO663" s="22">
        <v>0</v>
      </c>
      <c r="AP663" s="22">
        <v>0</v>
      </c>
      <c r="AQ663" s="41">
        <f>+VLOOKUP(K663,Seguimiento!$A:$J,9,FALSE)</f>
        <v>0</v>
      </c>
      <c r="AR663" s="40">
        <f>+VLOOKUP(K663,Seguimiento!$A:$J,10,FALSE)</f>
        <v>2</v>
      </c>
      <c r="AS663" s="20">
        <v>100</v>
      </c>
      <c r="AT663" s="40">
        <f>+VLOOKUP(K663,Seguimiento!$A:$J,4,FALSE)</f>
        <v>28</v>
      </c>
      <c r="AU663" s="22">
        <v>0</v>
      </c>
      <c r="AV663" s="22">
        <v>0</v>
      </c>
    </row>
    <row r="664" spans="1:48" x14ac:dyDescent="0.2">
      <c r="A664" s="20">
        <v>5</v>
      </c>
      <c r="B664" s="20" t="s">
        <v>1465</v>
      </c>
      <c r="C664" s="20">
        <v>2</v>
      </c>
      <c r="D664" s="20" t="s">
        <v>1546</v>
      </c>
      <c r="E664" s="20" t="s">
        <v>1547</v>
      </c>
      <c r="F664" s="20">
        <v>3</v>
      </c>
      <c r="G664" s="20" t="s">
        <v>1558</v>
      </c>
      <c r="H664" s="20" t="s">
        <v>1559</v>
      </c>
      <c r="I664" s="20">
        <v>8</v>
      </c>
      <c r="J664" s="20" t="s">
        <v>1961</v>
      </c>
      <c r="K664" s="20" t="s">
        <v>1585</v>
      </c>
      <c r="L664" s="20" t="s">
        <v>1586</v>
      </c>
      <c r="M664" s="20" t="s">
        <v>50</v>
      </c>
      <c r="N664" s="20">
        <v>-1</v>
      </c>
      <c r="O664" s="20">
        <v>100</v>
      </c>
      <c r="P664" s="20" t="s">
        <v>817</v>
      </c>
      <c r="Q664" s="19">
        <f>+VLOOKUP(K664,Responsables!$A:$C,3,TRUE)</f>
        <v>725</v>
      </c>
      <c r="R664" s="19" t="str">
        <f>+VLOOKUP(K664,Responsables!$A:$C,2,TRUE)</f>
        <v>Secretaría de la No-Violencia</v>
      </c>
      <c r="S664" s="20" t="s">
        <v>51</v>
      </c>
      <c r="T664" s="20" t="s">
        <v>47</v>
      </c>
      <c r="U664" s="20">
        <f>+VLOOKUP(K664,Programación!$A:$F,3,FALSE)</f>
        <v>5</v>
      </c>
      <c r="V664" s="20">
        <f>+VLOOKUP(K664,Programación!$A:$F,4,FALSE)</f>
        <v>25</v>
      </c>
      <c r="W664" s="20">
        <f>+VLOOKUP(K664,Programación!$A:$F,5,FALSE)</f>
        <v>60</v>
      </c>
      <c r="X664" s="20">
        <f>+VLOOKUP(K664,Programación!$A:$F,6,FALSE)</f>
        <v>100</v>
      </c>
      <c r="Y664" s="20">
        <v>5</v>
      </c>
      <c r="Z664" s="20">
        <f>+VLOOKUP(K664,Seguimiento!$A:$C,3,FALSE)</f>
        <v>13</v>
      </c>
      <c r="AA664" s="23">
        <v>0</v>
      </c>
      <c r="AB664" s="22">
        <v>0</v>
      </c>
      <c r="AC664" s="20">
        <v>0.05</v>
      </c>
      <c r="AD664" s="20">
        <f>+VLOOKUP(K664,Seguimiento!$A:$J,5,FALSE)</f>
        <v>0.13</v>
      </c>
      <c r="AE664" s="22">
        <v>0</v>
      </c>
      <c r="AF664" s="22">
        <v>0</v>
      </c>
      <c r="AG664" s="20">
        <v>1</v>
      </c>
      <c r="AH664" s="20">
        <f>+VLOOKUP(K664,Seguimiento!$A:$J,6,FALSE)</f>
        <v>0.52</v>
      </c>
      <c r="AI664" s="23">
        <v>0</v>
      </c>
      <c r="AJ664" s="23">
        <v>0</v>
      </c>
      <c r="AK664" s="23">
        <v>0</v>
      </c>
      <c r="AL664" s="20" t="str">
        <f>+VLOOKUP(K664,Seguimiento!$A:$J,7,FALSE)</f>
        <v>Se encuentra en la fase de construcción del problema público</v>
      </c>
      <c r="AM664" s="20">
        <f t="shared" si="10"/>
        <v>0.13</v>
      </c>
      <c r="AN664" s="22">
        <v>4.3382228578594281E-4</v>
      </c>
      <c r="AO664" s="22">
        <v>0</v>
      </c>
      <c r="AP664" s="22">
        <v>0</v>
      </c>
      <c r="AQ664" s="41">
        <f>+VLOOKUP(K664,Seguimiento!$A:$J,9,FALSE)</f>
        <v>2.16911E-5</v>
      </c>
      <c r="AR664" s="40">
        <f>+VLOOKUP(K664,Seguimiento!$A:$J,10,FALSE)</f>
        <v>1</v>
      </c>
      <c r="AS664" s="20">
        <v>5</v>
      </c>
      <c r="AT664" s="40">
        <f>+VLOOKUP(K664,Seguimiento!$A:$J,4,FALSE)</f>
        <v>13</v>
      </c>
      <c r="AU664" s="22">
        <v>0</v>
      </c>
      <c r="AV664" s="22">
        <v>0</v>
      </c>
    </row>
    <row r="665" spans="1:48" x14ac:dyDescent="0.2">
      <c r="A665" s="20">
        <v>5</v>
      </c>
      <c r="B665" s="20" t="s">
        <v>1465</v>
      </c>
      <c r="C665" s="20">
        <v>2</v>
      </c>
      <c r="D665" s="20" t="s">
        <v>1546</v>
      </c>
      <c r="E665" s="20" t="s">
        <v>1547</v>
      </c>
      <c r="F665" s="20">
        <v>1</v>
      </c>
      <c r="G665" s="20" t="s">
        <v>1579</v>
      </c>
      <c r="H665" s="20" t="s">
        <v>1580</v>
      </c>
      <c r="I665" s="20">
        <v>4</v>
      </c>
      <c r="J665" s="20" t="s">
        <v>1961</v>
      </c>
      <c r="K665" s="20" t="s">
        <v>1590</v>
      </c>
      <c r="L665" s="20" t="s">
        <v>1591</v>
      </c>
      <c r="M665" s="20" t="s">
        <v>44</v>
      </c>
      <c r="N665" s="20">
        <v>454796</v>
      </c>
      <c r="O665" s="20">
        <v>520000</v>
      </c>
      <c r="P665" s="20" t="s">
        <v>820</v>
      </c>
      <c r="Q665" s="19">
        <f>+VLOOKUP(K665,Responsables!$A:$C,3,TRUE)</f>
        <v>732</v>
      </c>
      <c r="R665" s="19" t="str">
        <f>+VLOOKUP(K665,Responsables!$A:$C,2,TRUE)</f>
        <v>Secretaría de Seguridad y Convivencia</v>
      </c>
      <c r="S665" s="20" t="s">
        <v>51</v>
      </c>
      <c r="T665" s="20" t="s">
        <v>47</v>
      </c>
      <c r="U665" s="20">
        <f>+VLOOKUP(K665,Programación!$A:$F,3,FALSE)</f>
        <v>70000</v>
      </c>
      <c r="V665" s="20">
        <f>+VLOOKUP(K665,Programación!$A:$F,4,FALSE)</f>
        <v>140563</v>
      </c>
      <c r="W665" s="20">
        <f>+VLOOKUP(K665,Programación!$A:$F,5,FALSE)</f>
        <v>231000</v>
      </c>
      <c r="X665" s="20">
        <f>+VLOOKUP(K665,Programación!$A:$F,6,FALSE)</f>
        <v>520000</v>
      </c>
      <c r="Y665" s="20">
        <v>70563</v>
      </c>
      <c r="Z665" s="20">
        <f>+VLOOKUP(K665,Seguimiento!$A:$C,3,FALSE)</f>
        <v>103923</v>
      </c>
      <c r="AA665" s="23">
        <v>0</v>
      </c>
      <c r="AB665" s="22">
        <v>0</v>
      </c>
      <c r="AC665" s="20">
        <v>0.135698076923077</v>
      </c>
      <c r="AD665" s="20">
        <f>+VLOOKUP(K665,Seguimiento!$A:$J,5,FALSE)</f>
        <v>0.19985192299999999</v>
      </c>
      <c r="AE665" s="22">
        <v>0</v>
      </c>
      <c r="AF665" s="22">
        <v>0</v>
      </c>
      <c r="AG665" s="20">
        <v>1.0080428571428599</v>
      </c>
      <c r="AH665" s="20">
        <f>+VLOOKUP(K665,Seguimiento!$A:$J,6,FALSE)</f>
        <v>0.73933396399999995</v>
      </c>
      <c r="AI665" s="23">
        <v>0</v>
      </c>
      <c r="AJ665" s="23">
        <v>0</v>
      </c>
      <c r="AK665" s="23">
        <v>0</v>
      </c>
      <c r="AL665" s="20" t="str">
        <f>+VLOOKUP(K665,Seguimiento!$A:$J,7,FALSE)</f>
        <v>Las 5 Casas de Justicia han realizado 109 acciones de proyección, con 13.946 participantes y 19.414 atenciones desde el CRI. Los procesos contractuales. El cierre temporal de la Casa de Justicia El Bosque y la variación en la prestación del servicio por el Covid 19, ha afectado el desarrollo efectivo de los planes de acción de las Casas de Justicia.</v>
      </c>
      <c r="AM665" s="20">
        <f t="shared" si="10"/>
        <v>0.19985192299999999</v>
      </c>
      <c r="AN665" s="22">
        <v>4.8941003025037471E-4</v>
      </c>
      <c r="AO665" s="22">
        <v>0</v>
      </c>
      <c r="AP665" s="22">
        <v>0</v>
      </c>
      <c r="AQ665" s="41">
        <f>+VLOOKUP(K665,Seguimiento!$A:$J,9,FALSE)</f>
        <v>8.0737599999999998E-5</v>
      </c>
      <c r="AR665" s="40">
        <f>+VLOOKUP(K665,Seguimiento!$A:$J,10,FALSE)</f>
        <v>1</v>
      </c>
      <c r="AS665" s="20">
        <v>70563</v>
      </c>
      <c r="AT665" s="40">
        <f>+VLOOKUP(K665,Seguimiento!$A:$J,4,FALSE)</f>
        <v>103923</v>
      </c>
      <c r="AU665" s="22">
        <v>0</v>
      </c>
      <c r="AV665" s="22">
        <v>0</v>
      </c>
    </row>
    <row r="666" spans="1:48" x14ac:dyDescent="0.2">
      <c r="A666" s="20">
        <v>5</v>
      </c>
      <c r="B666" s="20" t="s">
        <v>1465</v>
      </c>
      <c r="C666" s="20">
        <v>2</v>
      </c>
      <c r="D666" s="20" t="s">
        <v>1546</v>
      </c>
      <c r="E666" s="20" t="s">
        <v>1547</v>
      </c>
      <c r="F666" s="20"/>
      <c r="G666" s="20"/>
      <c r="H666" s="20"/>
      <c r="I666" s="20">
        <v>1</v>
      </c>
      <c r="J666" s="20" t="s">
        <v>1960</v>
      </c>
      <c r="K666" s="20" t="s">
        <v>1579</v>
      </c>
      <c r="L666" s="20" t="s">
        <v>1589</v>
      </c>
      <c r="M666" s="20" t="s">
        <v>50</v>
      </c>
      <c r="N666" s="20">
        <v>71</v>
      </c>
      <c r="O666" s="20">
        <v>75</v>
      </c>
      <c r="P666" s="20" t="s">
        <v>820</v>
      </c>
      <c r="Q666" s="19">
        <f>+VLOOKUP(K666,Responsables!$A:$C,3,TRUE)</f>
        <v>725</v>
      </c>
      <c r="R666" s="19" t="str">
        <f>+VLOOKUP(K666,Responsables!$A:$C,2,TRUE)</f>
        <v>Secretaría de la No-Violencia</v>
      </c>
      <c r="S666" s="20" t="s">
        <v>51</v>
      </c>
      <c r="T666" s="20" t="s">
        <v>47</v>
      </c>
      <c r="U666" s="20">
        <f>+VLOOKUP(K666,Programación!$A:$F,3,FALSE)</f>
        <v>72</v>
      </c>
      <c r="V666" s="20">
        <f>+VLOOKUP(K666,Programación!$A:$F,4,FALSE)</f>
        <v>73</v>
      </c>
      <c r="W666" s="20">
        <f>+VLOOKUP(K666,Programación!$A:$F,5,FALSE)</f>
        <v>74</v>
      </c>
      <c r="X666" s="20">
        <f>+VLOOKUP(K666,Programación!$A:$F,6,FALSE)</f>
        <v>75</v>
      </c>
      <c r="Y666" s="20">
        <v>46.8</v>
      </c>
      <c r="Z666" s="20">
        <f>+VLOOKUP(K666,Seguimiento!$A:$C,3,FALSE)</f>
        <v>73</v>
      </c>
      <c r="AA666" s="23">
        <v>0</v>
      </c>
      <c r="AB666" s="22">
        <v>0</v>
      </c>
      <c r="AC666" s="20">
        <v>0.624</v>
      </c>
      <c r="AD666" s="20">
        <f>+VLOOKUP(K666,Seguimiento!$A:$J,5,FALSE)</f>
        <v>0.97333333300000002</v>
      </c>
      <c r="AE666" s="24">
        <v>0</v>
      </c>
      <c r="AF666" s="22">
        <v>0</v>
      </c>
      <c r="AG666" s="20">
        <v>0.65</v>
      </c>
      <c r="AH666" s="20">
        <f>+VLOOKUP(K666,Seguimiento!$A:$J,6,FALSE)</f>
        <v>1</v>
      </c>
      <c r="AI666" s="23">
        <v>0</v>
      </c>
      <c r="AJ666" s="23">
        <v>0</v>
      </c>
      <c r="AK666" s="23">
        <v>0</v>
      </c>
      <c r="AL666" s="20">
        <f>+VLOOKUP(K666,Seguimiento!$A:$J,7,FALSE)</f>
        <v>0</v>
      </c>
      <c r="AM666" s="20">
        <f t="shared" si="10"/>
        <v>0.97333333300000002</v>
      </c>
      <c r="AN666" s="22">
        <v>0</v>
      </c>
      <c r="AO666" s="22">
        <v>0</v>
      </c>
      <c r="AP666" s="22">
        <v>0</v>
      </c>
      <c r="AQ666" s="41">
        <f>+VLOOKUP(K666,Seguimiento!$A:$J,9,FALSE)</f>
        <v>0</v>
      </c>
      <c r="AR666" s="40">
        <f>+VLOOKUP(K666,Seguimiento!$A:$J,10,FALSE)</f>
        <v>3</v>
      </c>
      <c r="AS666" s="20">
        <v>46.8</v>
      </c>
      <c r="AT666" s="40">
        <f>+VLOOKUP(K666,Seguimiento!$A:$J,4,FALSE)</f>
        <v>73</v>
      </c>
      <c r="AU666" s="22">
        <v>0</v>
      </c>
      <c r="AV666" s="22">
        <v>0</v>
      </c>
    </row>
    <row r="667" spans="1:48" x14ac:dyDescent="0.2">
      <c r="A667" s="20">
        <v>5</v>
      </c>
      <c r="B667" s="20" t="s">
        <v>1465</v>
      </c>
      <c r="C667" s="20">
        <v>2</v>
      </c>
      <c r="D667" s="20" t="s">
        <v>1546</v>
      </c>
      <c r="E667" s="20" t="s">
        <v>1547</v>
      </c>
      <c r="F667" s="20">
        <v>3</v>
      </c>
      <c r="G667" s="20" t="s">
        <v>1558</v>
      </c>
      <c r="H667" s="20" t="s">
        <v>1559</v>
      </c>
      <c r="I667" s="20">
        <v>5</v>
      </c>
      <c r="J667" s="20" t="s">
        <v>1961</v>
      </c>
      <c r="K667" s="20" t="s">
        <v>1569</v>
      </c>
      <c r="L667" s="20" t="s">
        <v>1570</v>
      </c>
      <c r="M667" s="20" t="s">
        <v>44</v>
      </c>
      <c r="N667" s="20">
        <v>6110</v>
      </c>
      <c r="O667" s="20">
        <v>18000</v>
      </c>
      <c r="P667" s="20" t="s">
        <v>820</v>
      </c>
      <c r="Q667" s="19">
        <f>+VLOOKUP(K667,Responsables!$A:$C,3,TRUE)</f>
        <v>725</v>
      </c>
      <c r="R667" s="19" t="str">
        <f>+VLOOKUP(K667,Responsables!$A:$C,2,TRUE)</f>
        <v>Secretaría de la No-Violencia</v>
      </c>
      <c r="S667" s="20" t="s">
        <v>46</v>
      </c>
      <c r="T667" s="20" t="s">
        <v>47</v>
      </c>
      <c r="U667" s="20">
        <f>+VLOOKUP(K667,Programación!$A:$F,3,FALSE)</f>
        <v>3500</v>
      </c>
      <c r="V667" s="20">
        <f>+VLOOKUP(K667,Programación!$A:$F,4,FALSE)</f>
        <v>4833</v>
      </c>
      <c r="W667" s="20">
        <f>+VLOOKUP(K667,Programación!$A:$F,5,FALSE)</f>
        <v>4833</v>
      </c>
      <c r="X667" s="20">
        <f>+VLOOKUP(K667,Programación!$A:$F,6,FALSE)</f>
        <v>4834</v>
      </c>
      <c r="Y667" s="20">
        <v>3352</v>
      </c>
      <c r="Z667" s="20">
        <f>+VLOOKUP(K667,Seguimiento!$A:$C,3,FALSE)</f>
        <v>1038</v>
      </c>
      <c r="AA667" s="23">
        <v>0</v>
      </c>
      <c r="AB667" s="22">
        <v>0</v>
      </c>
      <c r="AC667" s="20">
        <v>0.18622222222222201</v>
      </c>
      <c r="AD667" s="20">
        <f>+VLOOKUP(K667,Seguimiento!$A:$J,5,FALSE)</f>
        <v>0.243888889</v>
      </c>
      <c r="AE667" s="22">
        <v>0</v>
      </c>
      <c r="AF667" s="22">
        <v>0</v>
      </c>
      <c r="AG667" s="20">
        <v>0.95771428571428596</v>
      </c>
      <c r="AH667" s="20">
        <f>+VLOOKUP(K667,Seguimiento!$A:$J,6,FALSE)</f>
        <v>0.21477343300000001</v>
      </c>
      <c r="AI667" s="23">
        <v>0</v>
      </c>
      <c r="AJ667" s="23">
        <v>0</v>
      </c>
      <c r="AK667" s="23">
        <v>0</v>
      </c>
      <c r="AL667" s="20">
        <f>+VLOOKUP(K667,Seguimiento!$A:$J,7,FALSE)</f>
        <v>0</v>
      </c>
      <c r="AM667" s="20">
        <f t="shared" si="10"/>
        <v>0.243888889</v>
      </c>
      <c r="AN667" s="22">
        <v>4.7415703316250953E-4</v>
      </c>
      <c r="AO667" s="22">
        <v>0</v>
      </c>
      <c r="AP667" s="22">
        <v>0</v>
      </c>
      <c r="AQ667" s="41">
        <f>+VLOOKUP(K667,Seguimiento!$A:$J,9,FALSE)</f>
        <v>9.3514299999999993E-5</v>
      </c>
      <c r="AR667" s="40">
        <f>+VLOOKUP(K667,Seguimiento!$A:$J,10,FALSE)</f>
        <v>2</v>
      </c>
      <c r="AS667" s="20">
        <v>3352</v>
      </c>
      <c r="AT667" s="40">
        <f>+VLOOKUP(K667,Seguimiento!$A:$J,4,FALSE)</f>
        <v>4390</v>
      </c>
      <c r="AU667" s="22">
        <v>0</v>
      </c>
      <c r="AV667" s="22">
        <v>0</v>
      </c>
    </row>
    <row r="668" spans="1:48" x14ac:dyDescent="0.2">
      <c r="A668" s="20">
        <v>5</v>
      </c>
      <c r="B668" s="20" t="s">
        <v>1465</v>
      </c>
      <c r="C668" s="20">
        <v>2</v>
      </c>
      <c r="D668" s="20" t="s">
        <v>1546</v>
      </c>
      <c r="E668" s="20" t="s">
        <v>1547</v>
      </c>
      <c r="F668" s="20">
        <v>3</v>
      </c>
      <c r="G668" s="20" t="s">
        <v>1558</v>
      </c>
      <c r="H668" s="20" t="s">
        <v>1559</v>
      </c>
      <c r="I668" s="20">
        <v>3</v>
      </c>
      <c r="J668" s="20" t="s">
        <v>1961</v>
      </c>
      <c r="K668" s="20" t="s">
        <v>1565</v>
      </c>
      <c r="L668" s="20" t="s">
        <v>1566</v>
      </c>
      <c r="M668" s="20" t="s">
        <v>44</v>
      </c>
      <c r="N668" s="20">
        <v>150</v>
      </c>
      <c r="O668" s="20">
        <v>200</v>
      </c>
      <c r="P668" s="20" t="s">
        <v>817</v>
      </c>
      <c r="Q668" s="19">
        <f>+VLOOKUP(K668,Responsables!$A:$C,3,TRUE)</f>
        <v>725</v>
      </c>
      <c r="R668" s="19" t="str">
        <f>+VLOOKUP(K668,Responsables!$A:$C,2,TRUE)</f>
        <v>Secretaría de la No-Violencia</v>
      </c>
      <c r="S668" s="20" t="s">
        <v>46</v>
      </c>
      <c r="T668" s="20" t="s">
        <v>47</v>
      </c>
      <c r="U668" s="20">
        <f>+VLOOKUP(K668,Programación!$A:$F,3,FALSE)</f>
        <v>10</v>
      </c>
      <c r="V668" s="20">
        <f>+VLOOKUP(K668,Programación!$A:$F,4,FALSE)</f>
        <v>55</v>
      </c>
      <c r="W668" s="20">
        <f>+VLOOKUP(K668,Programación!$A:$F,5,FALSE)</f>
        <v>74</v>
      </c>
      <c r="X668" s="20">
        <f>+VLOOKUP(K668,Programación!$A:$F,6,FALSE)</f>
        <v>61</v>
      </c>
      <c r="Y668" s="20">
        <v>10</v>
      </c>
      <c r="Z668" s="20">
        <f>+VLOOKUP(K668,Seguimiento!$A:$C,3,FALSE)</f>
        <v>1</v>
      </c>
      <c r="AA668" s="23">
        <v>0</v>
      </c>
      <c r="AB668" s="22">
        <v>0</v>
      </c>
      <c r="AC668" s="20">
        <v>0.05</v>
      </c>
      <c r="AD668" s="20">
        <f>+VLOOKUP(K668,Seguimiento!$A:$J,5,FALSE)</f>
        <v>5.5E-2</v>
      </c>
      <c r="AE668" s="22">
        <v>0</v>
      </c>
      <c r="AF668" s="22">
        <v>0</v>
      </c>
      <c r="AG668" s="20">
        <v>1</v>
      </c>
      <c r="AH668" s="20">
        <f>+VLOOKUP(K668,Seguimiento!$A:$J,6,FALSE)</f>
        <v>1.8181817999999999E-2</v>
      </c>
      <c r="AI668" s="23">
        <v>0</v>
      </c>
      <c r="AJ668" s="23">
        <v>0</v>
      </c>
      <c r="AK668" s="23">
        <v>0</v>
      </c>
      <c r="AL668" s="20" t="str">
        <f>+VLOOKUP(K668,Seguimiento!$A:$J,7,FALSE)</f>
        <v>Se elaboró marco conceptual para el fortalecimiento de iniciativas basado en los enfoques pedagogía y reconciliación, memoria y resistencia, y actuación política. Se definió la ruta operativa del fortalecimiento, criterios, requisitos habilitantes y descripción y análisis del subsistema de Paz en la ciudad, en particular, de las iniciativas que lo componen.</v>
      </c>
      <c r="AM668" s="20">
        <f t="shared" si="10"/>
        <v>5.5E-2</v>
      </c>
      <c r="AN668" s="22">
        <v>4.4996904332278182E-4</v>
      </c>
      <c r="AO668" s="22">
        <v>0</v>
      </c>
      <c r="AP668" s="22">
        <v>0</v>
      </c>
      <c r="AQ668" s="41">
        <f>+VLOOKUP(K668,Seguimiento!$A:$J,9,FALSE)</f>
        <v>2.2498500000000002E-5</v>
      </c>
      <c r="AR668" s="40">
        <f>+VLOOKUP(K668,Seguimiento!$A:$J,10,FALSE)</f>
        <v>1</v>
      </c>
      <c r="AS668" s="20">
        <v>10</v>
      </c>
      <c r="AT668" s="40">
        <f>+VLOOKUP(K668,Seguimiento!$A:$J,4,FALSE)</f>
        <v>11</v>
      </c>
      <c r="AU668" s="22">
        <v>0</v>
      </c>
      <c r="AV668" s="22">
        <v>0</v>
      </c>
    </row>
    <row r="669" spans="1:48" x14ac:dyDescent="0.2">
      <c r="A669" s="20">
        <v>5</v>
      </c>
      <c r="B669" s="20" t="s">
        <v>1465</v>
      </c>
      <c r="C669" s="20">
        <v>2</v>
      </c>
      <c r="D669" s="20" t="s">
        <v>1546</v>
      </c>
      <c r="E669" s="20" t="s">
        <v>1547</v>
      </c>
      <c r="F669" s="20">
        <v>2</v>
      </c>
      <c r="G669" s="20" t="s">
        <v>1552</v>
      </c>
      <c r="H669" s="20" t="s">
        <v>1553</v>
      </c>
      <c r="I669" s="20">
        <v>3</v>
      </c>
      <c r="J669" s="20" t="s">
        <v>1961</v>
      </c>
      <c r="K669" s="20" t="s">
        <v>1603</v>
      </c>
      <c r="L669" s="20" t="s">
        <v>1604</v>
      </c>
      <c r="M669" s="20" t="s">
        <v>44</v>
      </c>
      <c r="N669" s="20">
        <v>5463</v>
      </c>
      <c r="O669" s="20">
        <v>5500</v>
      </c>
      <c r="P669" s="20" t="s">
        <v>919</v>
      </c>
      <c r="Q669" s="19">
        <f>+VLOOKUP(K669,Responsables!$A:$C,3,TRUE)</f>
        <v>725</v>
      </c>
      <c r="R669" s="19" t="str">
        <f>+VLOOKUP(K669,Responsables!$A:$C,2,TRUE)</f>
        <v>Secretaría de la No-Violencia</v>
      </c>
      <c r="S669" s="20" t="s">
        <v>46</v>
      </c>
      <c r="T669" s="20" t="s">
        <v>47</v>
      </c>
      <c r="U669" s="20">
        <f>+VLOOKUP(K669,Programación!$A:$F,3,FALSE)</f>
        <v>1000</v>
      </c>
      <c r="V669" s="20">
        <f>+VLOOKUP(K669,Programación!$A:$F,4,FALSE)</f>
        <v>1500</v>
      </c>
      <c r="W669" s="20">
        <f>+VLOOKUP(K669,Programación!$A:$F,5,FALSE)</f>
        <v>1500</v>
      </c>
      <c r="X669" s="20">
        <f>+VLOOKUP(K669,Programación!$A:$F,6,FALSE)</f>
        <v>1500</v>
      </c>
      <c r="Y669" s="20">
        <v>1314</v>
      </c>
      <c r="Z669" s="20">
        <f>+VLOOKUP(K669,Seguimiento!$A:$C,3,FALSE)</f>
        <v>384</v>
      </c>
      <c r="AA669" s="23">
        <v>0</v>
      </c>
      <c r="AB669" s="22">
        <v>0</v>
      </c>
      <c r="AC669" s="20">
        <v>0.23890909090909099</v>
      </c>
      <c r="AD669" s="20">
        <f>+VLOOKUP(K669,Seguimiento!$A:$J,5,FALSE)</f>
        <v>0.30872727300000002</v>
      </c>
      <c r="AE669" s="22">
        <v>0</v>
      </c>
      <c r="AF669" s="22">
        <v>0</v>
      </c>
      <c r="AG669" s="20">
        <v>1.3140000000000001</v>
      </c>
      <c r="AH669" s="20">
        <f>+VLOOKUP(K669,Seguimiento!$A:$J,6,FALSE)</f>
        <v>0.25600000000000001</v>
      </c>
      <c r="AI669" s="23">
        <v>0</v>
      </c>
      <c r="AJ669" s="23">
        <v>0</v>
      </c>
      <c r="AK669" s="23">
        <v>0</v>
      </c>
      <c r="AL669" s="20" t="str">
        <f>+VLOOKUP(K669,Seguimiento!$A:$J,7,FALSE)</f>
        <v>En el mes de JUNIO un total de 384 personas victimas del conflicto armado han sido beneficiadas con medidas de rehabilitación, satisfacción y garantías de no repetición.</v>
      </c>
      <c r="AM669" s="20">
        <f t="shared" si="10"/>
        <v>0.30872727300000002</v>
      </c>
      <c r="AN669" s="22">
        <v>4.4125664488387666E-4</v>
      </c>
      <c r="AO669" s="22">
        <v>0</v>
      </c>
      <c r="AP669" s="22">
        <v>0</v>
      </c>
      <c r="AQ669" s="41">
        <f>+VLOOKUP(K669,Seguimiento!$A:$J,9,FALSE)</f>
        <v>1.20022E-4</v>
      </c>
      <c r="AR669" s="40">
        <f>+VLOOKUP(K669,Seguimiento!$A:$J,10,FALSE)</f>
        <v>2</v>
      </c>
      <c r="AS669" s="20">
        <v>1314</v>
      </c>
      <c r="AT669" s="40">
        <f>+VLOOKUP(K669,Seguimiento!$A:$J,4,FALSE)</f>
        <v>1698</v>
      </c>
      <c r="AU669" s="22">
        <v>0</v>
      </c>
      <c r="AV669" s="22">
        <v>0</v>
      </c>
    </row>
    <row r="670" spans="1:48" x14ac:dyDescent="0.2">
      <c r="A670" s="20">
        <v>5</v>
      </c>
      <c r="B670" s="20" t="s">
        <v>1465</v>
      </c>
      <c r="C670" s="20">
        <v>2</v>
      </c>
      <c r="D670" s="20" t="s">
        <v>1546</v>
      </c>
      <c r="E670" s="20" t="s">
        <v>1547</v>
      </c>
      <c r="F670" s="20">
        <v>1</v>
      </c>
      <c r="G670" s="20" t="s">
        <v>1579</v>
      </c>
      <c r="H670" s="20" t="s">
        <v>1580</v>
      </c>
      <c r="I670" s="20">
        <v>1</v>
      </c>
      <c r="J670" s="20" t="s">
        <v>1961</v>
      </c>
      <c r="K670" s="20" t="s">
        <v>1587</v>
      </c>
      <c r="L670" s="20" t="s">
        <v>1588</v>
      </c>
      <c r="M670" s="20" t="s">
        <v>44</v>
      </c>
      <c r="N670" s="20">
        <v>75010</v>
      </c>
      <c r="O670" s="20">
        <v>82000</v>
      </c>
      <c r="P670" s="20" t="s">
        <v>820</v>
      </c>
      <c r="Q670" s="19">
        <f>+VLOOKUP(K670,Responsables!$A:$C,3,TRUE)</f>
        <v>732</v>
      </c>
      <c r="R670" s="19" t="str">
        <f>+VLOOKUP(K670,Responsables!$A:$C,2,TRUE)</f>
        <v>Secretaría de Seguridad y Convivencia</v>
      </c>
      <c r="S670" s="20" t="s">
        <v>46</v>
      </c>
      <c r="T670" s="20" t="s">
        <v>47</v>
      </c>
      <c r="U670" s="20">
        <f>+VLOOKUP(K670,Programación!$A:$F,3,FALSE)</f>
        <v>20000</v>
      </c>
      <c r="V670" s="20">
        <f>+VLOOKUP(K670,Programación!$A:$F,4,FALSE)</f>
        <v>15000</v>
      </c>
      <c r="W670" s="20">
        <f>+VLOOKUP(K670,Programación!$A:$F,5,FALSE)</f>
        <v>15000</v>
      </c>
      <c r="X670" s="20">
        <f>+VLOOKUP(K670,Programación!$A:$F,6,FALSE)</f>
        <v>37592</v>
      </c>
      <c r="Y670" s="20">
        <v>14408</v>
      </c>
      <c r="Z670" s="20">
        <f>+VLOOKUP(K670,Seguimiento!$A:$C,3,FALSE)</f>
        <v>7780</v>
      </c>
      <c r="AA670" s="23">
        <v>0</v>
      </c>
      <c r="AB670" s="22">
        <v>0</v>
      </c>
      <c r="AC670" s="20">
        <v>0.175707317073171</v>
      </c>
      <c r="AD670" s="20">
        <f>+VLOOKUP(K670,Seguimiento!$A:$J,5,FALSE)</f>
        <v>0.27058536599999999</v>
      </c>
      <c r="AE670" s="22">
        <v>0</v>
      </c>
      <c r="AF670" s="22">
        <v>0</v>
      </c>
      <c r="AG670" s="20">
        <v>0.72040000000000004</v>
      </c>
      <c r="AH670" s="20">
        <f>+VLOOKUP(K670,Seguimiento!$A:$J,6,FALSE)</f>
        <v>0.51866666699999997</v>
      </c>
      <c r="AI670" s="23">
        <v>0</v>
      </c>
      <c r="AJ670" s="23">
        <v>0</v>
      </c>
      <c r="AK670" s="23">
        <v>0</v>
      </c>
      <c r="AL670" s="20" t="str">
        <f>+VLOOKUP(K670,Seguimiento!$A:$J,7,FALSE)</f>
        <v>Con corte a 30 de junio de 2021, el sistema THETA registra 7.780 casos radicados en las diferentes comisarías de familia de la ciudad: Conciliación en Derecho en Materia de Familia Ley 640, Intervención en Conflictos Familiares, Restablecimiento de Derechos de N.N.A y Violencia Intrafamiliar.</v>
      </c>
      <c r="AM670" s="20">
        <f t="shared" si="10"/>
        <v>0.27058536599999999</v>
      </c>
      <c r="AN670" s="22">
        <v>5.8094480235601367E-4</v>
      </c>
      <c r="AO670" s="22">
        <v>0</v>
      </c>
      <c r="AP670" s="22">
        <v>0</v>
      </c>
      <c r="AQ670" s="41">
        <f>+VLOOKUP(K670,Seguimiento!$A:$J,9,FALSE)</f>
        <v>1.3219999999999999E-4</v>
      </c>
      <c r="AR670" s="40">
        <f>+VLOOKUP(K670,Seguimiento!$A:$J,10,FALSE)</f>
        <v>2</v>
      </c>
      <c r="AS670" s="20">
        <v>14408</v>
      </c>
      <c r="AT670" s="40">
        <f>+VLOOKUP(K670,Seguimiento!$A:$J,4,FALSE)</f>
        <v>22188</v>
      </c>
      <c r="AU670" s="22">
        <v>0</v>
      </c>
      <c r="AV670" s="22">
        <v>0</v>
      </c>
    </row>
    <row r="671" spans="1:48" x14ac:dyDescent="0.2">
      <c r="A671" s="20">
        <v>5</v>
      </c>
      <c r="B671" s="20" t="s">
        <v>1465</v>
      </c>
      <c r="C671" s="20">
        <v>2</v>
      </c>
      <c r="D671" s="20" t="s">
        <v>1546</v>
      </c>
      <c r="E671" s="20" t="s">
        <v>1547</v>
      </c>
      <c r="F671" s="20">
        <v>1</v>
      </c>
      <c r="G671" s="20" t="s">
        <v>1579</v>
      </c>
      <c r="H671" s="20" t="s">
        <v>1580</v>
      </c>
      <c r="I671" s="20">
        <v>5</v>
      </c>
      <c r="J671" s="20" t="s">
        <v>1961</v>
      </c>
      <c r="K671" s="20" t="s">
        <v>1617</v>
      </c>
      <c r="L671" s="20" t="s">
        <v>1618</v>
      </c>
      <c r="M671" s="20" t="s">
        <v>44</v>
      </c>
      <c r="N671" s="20">
        <v>-2</v>
      </c>
      <c r="O671" s="20">
        <v>600</v>
      </c>
      <c r="P671" s="20" t="s">
        <v>820</v>
      </c>
      <c r="Q671" s="19">
        <f>+VLOOKUP(K671,Responsables!$A:$C,3,TRUE)</f>
        <v>725</v>
      </c>
      <c r="R671" s="19" t="str">
        <f>+VLOOKUP(K671,Responsables!$A:$C,2,TRUE)</f>
        <v>Secretaría de la No-Violencia</v>
      </c>
      <c r="S671" s="20" t="s">
        <v>51</v>
      </c>
      <c r="T671" s="20" t="s">
        <v>47</v>
      </c>
      <c r="U671" s="20">
        <f>+VLOOKUP(K671,Programación!$A:$F,3,FALSE)</f>
        <v>200</v>
      </c>
      <c r="V671" s="20">
        <f>+VLOOKUP(K671,Programación!$A:$F,4,FALSE)</f>
        <v>350</v>
      </c>
      <c r="W671" s="20">
        <f>+VLOOKUP(K671,Programación!$A:$F,5,FALSE)</f>
        <v>500</v>
      </c>
      <c r="X671" s="20">
        <f>+VLOOKUP(K671,Programación!$A:$F,6,FALSE)</f>
        <v>600</v>
      </c>
      <c r="Y671" s="20">
        <v>202</v>
      </c>
      <c r="Z671" s="20">
        <f>+VLOOKUP(K671,Seguimiento!$A:$C,3,FALSE)</f>
        <v>314</v>
      </c>
      <c r="AA671" s="23">
        <v>0</v>
      </c>
      <c r="AB671" s="22">
        <v>0</v>
      </c>
      <c r="AC671" s="20">
        <v>0.336666666666667</v>
      </c>
      <c r="AD671" s="20">
        <f>+VLOOKUP(K671,Seguimiento!$A:$J,5,FALSE)</f>
        <v>0.52333333299999996</v>
      </c>
      <c r="AE671" s="22">
        <v>0</v>
      </c>
      <c r="AF671" s="22">
        <v>0</v>
      </c>
      <c r="AG671" s="20">
        <v>1.01</v>
      </c>
      <c r="AH671" s="20">
        <f>+VLOOKUP(K671,Seguimiento!$A:$J,6,FALSE)</f>
        <v>0.89714285699999996</v>
      </c>
      <c r="AI671" s="23">
        <v>0</v>
      </c>
      <c r="AJ671" s="23">
        <v>0</v>
      </c>
      <c r="AK671" s="23">
        <v>0</v>
      </c>
      <c r="AL671" s="20">
        <f>+VLOOKUP(K671,Seguimiento!$A:$J,7,FALSE)</f>
        <v>0</v>
      </c>
      <c r="AM671" s="20">
        <f t="shared" si="10"/>
        <v>0.52333333299999996</v>
      </c>
      <c r="AN671" s="22">
        <v>6.0284388338030471E-4</v>
      </c>
      <c r="AO671" s="22">
        <v>0</v>
      </c>
      <c r="AP671" s="22">
        <v>0</v>
      </c>
      <c r="AQ671" s="41">
        <f>+VLOOKUP(K671,Seguimiento!$A:$J,9,FALSE)</f>
        <v>3.15488E-4</v>
      </c>
      <c r="AR671" s="40">
        <f>+VLOOKUP(K671,Seguimiento!$A:$J,10,FALSE)</f>
        <v>3</v>
      </c>
      <c r="AS671" s="20">
        <v>202</v>
      </c>
      <c r="AT671" s="40">
        <f>+VLOOKUP(K671,Seguimiento!$A:$J,4,FALSE)</f>
        <v>314</v>
      </c>
      <c r="AU671" s="22">
        <v>0</v>
      </c>
      <c r="AV671" s="22">
        <v>0</v>
      </c>
    </row>
    <row r="672" spans="1:48" x14ac:dyDescent="0.2">
      <c r="A672" s="20">
        <v>5</v>
      </c>
      <c r="B672" s="20" t="s">
        <v>1465</v>
      </c>
      <c r="C672" s="20">
        <v>2</v>
      </c>
      <c r="D672" s="20" t="s">
        <v>1546</v>
      </c>
      <c r="E672" s="20" t="s">
        <v>1547</v>
      </c>
      <c r="F672" s="20">
        <v>1</v>
      </c>
      <c r="G672" s="20" t="s">
        <v>1579</v>
      </c>
      <c r="H672" s="20" t="s">
        <v>1580</v>
      </c>
      <c r="I672" s="20">
        <v>3</v>
      </c>
      <c r="J672" s="20" t="s">
        <v>1961</v>
      </c>
      <c r="K672" s="20" t="s">
        <v>1599</v>
      </c>
      <c r="L672" s="20" t="s">
        <v>1600</v>
      </c>
      <c r="M672" s="20" t="s">
        <v>44</v>
      </c>
      <c r="N672" s="20">
        <v>183672</v>
      </c>
      <c r="O672" s="20">
        <v>160000</v>
      </c>
      <c r="P672" s="20" t="s">
        <v>820</v>
      </c>
      <c r="Q672" s="19">
        <f>+VLOOKUP(K672,Responsables!$A:$C,3,TRUE)</f>
        <v>732</v>
      </c>
      <c r="R672" s="19" t="str">
        <f>+VLOOKUP(K672,Responsables!$A:$C,2,TRUE)</f>
        <v>Secretaría de Seguridad y Convivencia</v>
      </c>
      <c r="S672" s="20" t="s">
        <v>46</v>
      </c>
      <c r="T672" s="20" t="s">
        <v>47</v>
      </c>
      <c r="U672" s="20">
        <f>+VLOOKUP(K672,Programación!$A:$F,3,FALSE)</f>
        <v>55000</v>
      </c>
      <c r="V672" s="20">
        <f>+VLOOKUP(K672,Programación!$A:$F,4,FALSE)</f>
        <v>40000</v>
      </c>
      <c r="W672" s="20">
        <f>+VLOOKUP(K672,Programación!$A:$F,5,FALSE)</f>
        <v>32500</v>
      </c>
      <c r="X672" s="20">
        <f>+VLOOKUP(K672,Programación!$A:$F,6,FALSE)</f>
        <v>32500</v>
      </c>
      <c r="Y672" s="20">
        <v>141845</v>
      </c>
      <c r="Z672" s="20">
        <f>+VLOOKUP(K672,Seguimiento!$A:$C,3,FALSE)</f>
        <v>75653</v>
      </c>
      <c r="AA672" s="23">
        <v>0</v>
      </c>
      <c r="AB672" s="22">
        <v>0</v>
      </c>
      <c r="AC672" s="20">
        <v>0.88653124999999999</v>
      </c>
      <c r="AD672" s="20">
        <f>+VLOOKUP(K672,Seguimiento!$A:$J,5,FALSE)</f>
        <v>1.3593625</v>
      </c>
      <c r="AE672" s="22">
        <v>0</v>
      </c>
      <c r="AF672" s="22">
        <v>0</v>
      </c>
      <c r="AG672" s="20">
        <v>2.5790000000000002</v>
      </c>
      <c r="AH672" s="20">
        <f>+VLOOKUP(K672,Seguimiento!$A:$J,6,FALSE)</f>
        <v>1.8913249999999999</v>
      </c>
      <c r="AI672" s="23">
        <v>0</v>
      </c>
      <c r="AJ672" s="23">
        <v>0</v>
      </c>
      <c r="AK672" s="23">
        <v>0</v>
      </c>
      <c r="AL672" s="20" t="str">
        <f>+VLOOKUP(K672,Seguimiento!$A:$J,7,FALSE)</f>
        <v>El indicador hace referencia a los procesos radicados (activos y finalizados) en las Inspecciones de Policía. Además, incluye el alto incremento de los comparendos recibidos en el Centro de Resolución de Comparendos (CRC) en atención a las medidas de prevención y precaución dadas por el Gobierno Nacional, Departamental y Municipal en los Decretos sancionados principalmente en relación a la pandemia.</v>
      </c>
      <c r="AM672" s="20">
        <f t="shared" si="10"/>
        <v>1.3593625</v>
      </c>
      <c r="AN672" s="22">
        <v>1.1307532557547717E-3</v>
      </c>
      <c r="AO672" s="22">
        <v>0</v>
      </c>
      <c r="AP672" s="22">
        <v>0</v>
      </c>
      <c r="AQ672" s="41">
        <f>+VLOOKUP(K672,Seguimiento!$A:$J,9,FALSE)</f>
        <v>1.130753E-3</v>
      </c>
      <c r="AR672" s="40">
        <f>+VLOOKUP(K672,Seguimiento!$A:$J,10,FALSE)</f>
        <v>3</v>
      </c>
      <c r="AS672" s="20">
        <v>141845</v>
      </c>
      <c r="AT672" s="40">
        <f>+VLOOKUP(K672,Seguimiento!$A:$J,4,FALSE)</f>
        <v>217498</v>
      </c>
      <c r="AU672" s="22">
        <v>0</v>
      </c>
      <c r="AV672" s="22">
        <v>0</v>
      </c>
    </row>
    <row r="673" spans="1:48" x14ac:dyDescent="0.2">
      <c r="A673" s="20">
        <v>5</v>
      </c>
      <c r="B673" s="20" t="s">
        <v>1465</v>
      </c>
      <c r="C673" s="20">
        <v>2</v>
      </c>
      <c r="D673" s="20" t="s">
        <v>1546</v>
      </c>
      <c r="E673" s="20" t="s">
        <v>1547</v>
      </c>
      <c r="F673" s="20">
        <v>2</v>
      </c>
      <c r="G673" s="20" t="s">
        <v>1552</v>
      </c>
      <c r="H673" s="20" t="s">
        <v>1553</v>
      </c>
      <c r="I673" s="20">
        <v>7</v>
      </c>
      <c r="J673" s="20" t="s">
        <v>1961</v>
      </c>
      <c r="K673" s="20" t="s">
        <v>1556</v>
      </c>
      <c r="L673" s="20" t="s">
        <v>1557</v>
      </c>
      <c r="M673" s="20" t="s">
        <v>50</v>
      </c>
      <c r="N673" s="20">
        <v>-1</v>
      </c>
      <c r="O673" s="20">
        <v>100</v>
      </c>
      <c r="P673" s="20" t="s">
        <v>919</v>
      </c>
      <c r="Q673" s="19">
        <f>+VLOOKUP(K673,Responsables!$A:$C,3,TRUE)</f>
        <v>722</v>
      </c>
      <c r="R673" s="19" t="str">
        <f>+VLOOKUP(K673,Responsables!$A:$C,2,TRUE)</f>
        <v>Secretaría de Inclusión Social, Familia y Derechos Humanos</v>
      </c>
      <c r="S673" s="20" t="s">
        <v>46</v>
      </c>
      <c r="T673" s="20" t="s">
        <v>47</v>
      </c>
      <c r="U673" s="20">
        <f>+VLOOKUP(K673,Programación!$A:$F,3,FALSE)</f>
        <v>100</v>
      </c>
      <c r="V673" s="20">
        <f>+VLOOKUP(K673,Programación!$A:$F,4,FALSE)</f>
        <v>-1</v>
      </c>
      <c r="W673" s="20">
        <f>+VLOOKUP(K673,Programación!$A:$F,5,FALSE)</f>
        <v>-1</v>
      </c>
      <c r="X673" s="20">
        <f>+VLOOKUP(K673,Programación!$A:$F,6,FALSE)</f>
        <v>-1</v>
      </c>
      <c r="Y673" s="20">
        <v>100</v>
      </c>
      <c r="Z673" s="20">
        <v>-1</v>
      </c>
      <c r="AA673" s="23">
        <v>0</v>
      </c>
      <c r="AB673" s="22">
        <v>0</v>
      </c>
      <c r="AC673" s="20">
        <v>1</v>
      </c>
      <c r="AD673" s="20">
        <f>+VLOOKUP(K673,Seguimiento!$A:$J,5,FALSE)</f>
        <v>1</v>
      </c>
      <c r="AE673" s="22">
        <v>0</v>
      </c>
      <c r="AF673" s="22">
        <v>0</v>
      </c>
      <c r="AG673" s="20">
        <v>1</v>
      </c>
      <c r="AH673" s="20">
        <v>-1</v>
      </c>
      <c r="AI673" s="23">
        <v>0</v>
      </c>
      <c r="AJ673" s="23">
        <v>0</v>
      </c>
      <c r="AK673" s="23">
        <v>0</v>
      </c>
      <c r="AL673" s="20" t="str">
        <f>+VLOOKUP(K673,Seguimiento!$A:$J,7,FALSE)</f>
        <v>Indicador sin meta 2021.</v>
      </c>
      <c r="AM673" s="20">
        <f t="shared" si="10"/>
        <v>1</v>
      </c>
      <c r="AN673" s="22">
        <v>4.0157957362041278E-4</v>
      </c>
      <c r="AO673" s="22">
        <v>0</v>
      </c>
      <c r="AP673" s="22">
        <v>0</v>
      </c>
      <c r="AQ673" s="41">
        <f>+VLOOKUP(K673,Seguimiento!$A:$J,9,FALSE)</f>
        <v>4.0158000000000001E-4</v>
      </c>
      <c r="AR673" s="40">
        <f>+VLOOKUP(K673,Seguimiento!$A:$J,10,FALSE)</f>
        <v>0</v>
      </c>
      <c r="AS673" s="20">
        <v>100</v>
      </c>
      <c r="AT673" s="40">
        <f>+VLOOKUP(K673,Seguimiento!$A:$J,4,FALSE)</f>
        <v>100</v>
      </c>
      <c r="AU673" s="22">
        <v>0</v>
      </c>
      <c r="AV673" s="22">
        <v>0</v>
      </c>
    </row>
    <row r="674" spans="1:48" x14ac:dyDescent="0.2">
      <c r="A674" s="20">
        <v>5</v>
      </c>
      <c r="B674" s="20" t="s">
        <v>1465</v>
      </c>
      <c r="C674" s="20">
        <v>2</v>
      </c>
      <c r="D674" s="20" t="s">
        <v>1546</v>
      </c>
      <c r="E674" s="20" t="s">
        <v>1547</v>
      </c>
      <c r="F674" s="20"/>
      <c r="G674" s="20"/>
      <c r="H674" s="20"/>
      <c r="I674" s="20">
        <v>5</v>
      </c>
      <c r="J674" s="20" t="s">
        <v>1960</v>
      </c>
      <c r="K674" s="20" t="s">
        <v>1605</v>
      </c>
      <c r="L674" s="20" t="s">
        <v>1606</v>
      </c>
      <c r="M674" s="20" t="s">
        <v>50</v>
      </c>
      <c r="N674" s="20">
        <v>67.3</v>
      </c>
      <c r="O674" s="20">
        <v>70</v>
      </c>
      <c r="P674" s="20" t="s">
        <v>820</v>
      </c>
      <c r="Q674" s="19">
        <f>+VLOOKUP(K674,Responsables!$A:$C,3,TRUE)</f>
        <v>732</v>
      </c>
      <c r="R674" s="19" t="str">
        <f>+VLOOKUP(K674,Responsables!$A:$C,2,TRUE)</f>
        <v>Secretaría de Seguridad y Convivencia</v>
      </c>
      <c r="S674" s="20" t="s">
        <v>51</v>
      </c>
      <c r="T674" s="20" t="s">
        <v>47</v>
      </c>
      <c r="U674" s="20">
        <f>+VLOOKUP(K674,Programación!$A:$F,3,FALSE)</f>
        <v>67.5</v>
      </c>
      <c r="V674" s="20">
        <f>+VLOOKUP(K674,Programación!$A:$F,4,FALSE)</f>
        <v>54</v>
      </c>
      <c r="W674" s="20">
        <f>+VLOOKUP(K674,Programación!$A:$F,5,FALSE)</f>
        <v>54</v>
      </c>
      <c r="X674" s="20">
        <f>+VLOOKUP(K674,Programación!$A:$F,6,FALSE)</f>
        <v>70</v>
      </c>
      <c r="Y674" s="20">
        <v>54</v>
      </c>
      <c r="Z674" s="20">
        <f>+VLOOKUP(K674,Seguimiento!$A:$C,3,FALSE)</f>
        <v>60.9</v>
      </c>
      <c r="AA674" s="23">
        <v>0</v>
      </c>
      <c r="AB674" s="22">
        <v>0</v>
      </c>
      <c r="AC674" s="20">
        <v>0.77142857142857102</v>
      </c>
      <c r="AD674" s="20">
        <f>+VLOOKUP(K674,Seguimiento!$A:$J,5,FALSE)</f>
        <v>0.87</v>
      </c>
      <c r="AE674" s="24">
        <v>0</v>
      </c>
      <c r="AF674" s="22">
        <v>0</v>
      </c>
      <c r="AG674" s="20">
        <v>0.8</v>
      </c>
      <c r="AH674" s="20">
        <f>+VLOOKUP(K674,Seguimiento!$A:$J,6,FALSE)</f>
        <v>1.127777778</v>
      </c>
      <c r="AI674" s="23">
        <v>0</v>
      </c>
      <c r="AJ674" s="23">
        <v>0</v>
      </c>
      <c r="AK674" s="23">
        <v>0</v>
      </c>
      <c r="AL674" s="20" t="str">
        <f>+VLOOKUP(K674,Seguimiento!$A:$J,7,FALSE)</f>
        <v>Comisarias: 70,39% - Casos radicados 14.373, casos finalizados 10.117.  Inspecciones: 49,83% Casos radicados 12.380, casos finalizados: 6.169  Casas de justicia: no aportan al cumplimiento de este indicador  V1 - 16.286 Casos finalizados según lo establecido en tiempos de ley - V2 - 26.753 Casos radicados</v>
      </c>
      <c r="AM674" s="20">
        <f t="shared" si="10"/>
        <v>0.87</v>
      </c>
      <c r="AN674" s="22">
        <v>0</v>
      </c>
      <c r="AO674" s="22">
        <v>0</v>
      </c>
      <c r="AP674" s="22">
        <v>0</v>
      </c>
      <c r="AQ674" s="41">
        <f>+VLOOKUP(K674,Seguimiento!$A:$J,9,FALSE)</f>
        <v>0</v>
      </c>
      <c r="AR674" s="40">
        <f>+VLOOKUP(K674,Seguimiento!$A:$J,10,FALSE)</f>
        <v>3</v>
      </c>
      <c r="AS674" s="20">
        <v>54</v>
      </c>
      <c r="AT674" s="40">
        <f>+VLOOKUP(K674,Seguimiento!$A:$J,4,FALSE)</f>
        <v>60.9</v>
      </c>
      <c r="AU674" s="22">
        <v>0</v>
      </c>
      <c r="AV674" s="22">
        <v>0</v>
      </c>
    </row>
    <row r="675" spans="1:48" x14ac:dyDescent="0.2">
      <c r="A675" s="20">
        <v>5</v>
      </c>
      <c r="B675" s="20" t="s">
        <v>1465</v>
      </c>
      <c r="C675" s="20">
        <v>2</v>
      </c>
      <c r="D675" s="20" t="s">
        <v>1546</v>
      </c>
      <c r="E675" s="20" t="s">
        <v>1547</v>
      </c>
      <c r="F675" s="20">
        <v>3</v>
      </c>
      <c r="G675" s="20" t="s">
        <v>1558</v>
      </c>
      <c r="H675" s="20" t="s">
        <v>1559</v>
      </c>
      <c r="I675" s="20">
        <v>1</v>
      </c>
      <c r="J675" s="20" t="s">
        <v>1961</v>
      </c>
      <c r="K675" s="20" t="s">
        <v>1560</v>
      </c>
      <c r="L675" s="20" t="s">
        <v>1561</v>
      </c>
      <c r="M675" s="20" t="s">
        <v>44</v>
      </c>
      <c r="N675" s="20">
        <v>68122</v>
      </c>
      <c r="O675" s="20">
        <v>91425</v>
      </c>
      <c r="P675" s="20" t="s">
        <v>1562</v>
      </c>
      <c r="Q675" s="19">
        <f>+VLOOKUP(K675,Responsables!$A:$C,3,TRUE)</f>
        <v>917</v>
      </c>
      <c r="R675" s="19" t="str">
        <f>+VLOOKUP(K675,Responsables!$A:$C,2,TRUE)</f>
        <v>Museo Casa de la Memoria</v>
      </c>
      <c r="S675" s="20" t="s">
        <v>46</v>
      </c>
      <c r="T675" s="20" t="s">
        <v>47</v>
      </c>
      <c r="U675" s="20">
        <f>+VLOOKUP(K675,Programación!$A:$F,3,FALSE)</f>
        <v>21776</v>
      </c>
      <c r="V675" s="20">
        <f>+VLOOKUP(K675,Programación!$A:$F,4,FALSE)</f>
        <v>23000</v>
      </c>
      <c r="W675" s="20">
        <f>+VLOOKUP(K675,Programación!$A:$F,5,FALSE)</f>
        <v>24407</v>
      </c>
      <c r="X675" s="20">
        <f>+VLOOKUP(K675,Programación!$A:$F,6,FALSE)</f>
        <v>25649</v>
      </c>
      <c r="Y675" s="20">
        <v>18369</v>
      </c>
      <c r="Z675" s="20">
        <f>+VLOOKUP(K675,Seguimiento!$A:$C,3,FALSE)</f>
        <v>5985</v>
      </c>
      <c r="AA675" s="23">
        <v>0</v>
      </c>
      <c r="AB675" s="22">
        <v>0</v>
      </c>
      <c r="AC675" s="20">
        <v>0.200918785890074</v>
      </c>
      <c r="AD675" s="20">
        <f>+VLOOKUP(K675,Seguimiento!$A:$J,5,FALSE)</f>
        <v>0.266382281</v>
      </c>
      <c r="AE675" s="22">
        <v>0</v>
      </c>
      <c r="AF675" s="22">
        <v>0</v>
      </c>
      <c r="AG675" s="20">
        <v>0.84354335047758999</v>
      </c>
      <c r="AH675" s="20">
        <f>+VLOOKUP(K675,Seguimiento!$A:$J,6,FALSE)</f>
        <v>0.26021739100000002</v>
      </c>
      <c r="AI675" s="23">
        <v>0</v>
      </c>
      <c r="AJ675" s="23">
        <v>0</v>
      </c>
      <c r="AK675" s="23">
        <v>0</v>
      </c>
      <c r="AL675" s="20" t="str">
        <f>+VLOOKUP(K675,Seguimiento!$A:$J,7,FALSE)</f>
        <v>El logro corresponde a: •4.633-visitantes a pie •301 pnas-visitas guiadas presenciales •800 pnas-recorridos guiados virtuales •96 pnas-talleres temáticos virtuales •44 pnas-grupo de tejido Entrelazadas •3 pnas-costurero abierto •56 pnas-procesos educativos •3 pnas-taller exp Medellín 21 pnas-Huerta del arraigo 28 pnas-cultura al parque.  El porcentaje de cumplimiento corresponde a las dificultades para mantener el Museo abierto al público debido a las medidas restrictivas oficiales al inicio y sobre todo durante el tercer pico de la pandemia y las prevenciones por la movilización social en la zona centro de la ciudad entre los meses de abril y mayo.</v>
      </c>
      <c r="AM675" s="20">
        <f t="shared" si="10"/>
        <v>0.266382281</v>
      </c>
      <c r="AN675" s="22">
        <v>5.9449142509273429E-4</v>
      </c>
      <c r="AO675" s="22">
        <v>0</v>
      </c>
      <c r="AP675" s="22">
        <v>0</v>
      </c>
      <c r="AQ675" s="41">
        <f>+VLOOKUP(K675,Seguimiento!$A:$J,9,FALSE)</f>
        <v>1.3610400000000001E-4</v>
      </c>
      <c r="AR675" s="40">
        <f>+VLOOKUP(K675,Seguimiento!$A:$J,10,FALSE)</f>
        <v>2</v>
      </c>
      <c r="AS675" s="20">
        <v>18369</v>
      </c>
      <c r="AT675" s="40">
        <f>+VLOOKUP(K675,Seguimiento!$A:$J,4,FALSE)</f>
        <v>24354</v>
      </c>
      <c r="AU675" s="22">
        <v>0</v>
      </c>
      <c r="AV675" s="22">
        <v>0</v>
      </c>
    </row>
    <row r="676" spans="1:48" x14ac:dyDescent="0.2">
      <c r="A676" s="20">
        <v>5</v>
      </c>
      <c r="B676" s="20" t="s">
        <v>1465</v>
      </c>
      <c r="C676" s="20">
        <v>2</v>
      </c>
      <c r="D676" s="20" t="s">
        <v>1546</v>
      </c>
      <c r="E676" s="20" t="s">
        <v>1547</v>
      </c>
      <c r="F676" s="20">
        <v>2</v>
      </c>
      <c r="G676" s="20" t="s">
        <v>1552</v>
      </c>
      <c r="H676" s="20" t="s">
        <v>1553</v>
      </c>
      <c r="I676" s="20">
        <v>6</v>
      </c>
      <c r="J676" s="20" t="s">
        <v>1961</v>
      </c>
      <c r="K676" s="20" t="s">
        <v>1554</v>
      </c>
      <c r="L676" s="20" t="s">
        <v>1555</v>
      </c>
      <c r="M676" s="20" t="s">
        <v>44</v>
      </c>
      <c r="N676" s="20">
        <v>10</v>
      </c>
      <c r="O676" s="20">
        <v>15</v>
      </c>
      <c r="P676" s="20" t="s">
        <v>919</v>
      </c>
      <c r="Q676" s="19">
        <f>+VLOOKUP(K676,Responsables!$A:$C,3,TRUE)</f>
        <v>725</v>
      </c>
      <c r="R676" s="19" t="str">
        <f>+VLOOKUP(K676,Responsables!$A:$C,2,TRUE)</f>
        <v>Secretaría de la No-Violencia</v>
      </c>
      <c r="S676" s="20" t="s">
        <v>46</v>
      </c>
      <c r="T676" s="20" t="s">
        <v>47</v>
      </c>
      <c r="U676" s="20">
        <f>+VLOOKUP(K676,Programación!$A:$F,3,FALSE)</f>
        <v>2</v>
      </c>
      <c r="V676" s="20">
        <f>+VLOOKUP(K676,Programación!$A:$F,4,FALSE)</f>
        <v>5</v>
      </c>
      <c r="W676" s="20">
        <f>+VLOOKUP(K676,Programación!$A:$F,5,FALSE)</f>
        <v>5</v>
      </c>
      <c r="X676" s="20">
        <f>+VLOOKUP(K676,Programación!$A:$F,6,FALSE)</f>
        <v>3</v>
      </c>
      <c r="Y676" s="20">
        <v>3</v>
      </c>
      <c r="Z676" s="20">
        <f>+VLOOKUP(K676,Seguimiento!$A:$C,3,FALSE)</f>
        <v>0</v>
      </c>
      <c r="AA676" s="23">
        <v>0</v>
      </c>
      <c r="AB676" s="22">
        <v>0</v>
      </c>
      <c r="AC676" s="20">
        <v>0.2</v>
      </c>
      <c r="AD676" s="20">
        <f>+VLOOKUP(K676,Seguimiento!$A:$J,5,FALSE)</f>
        <v>0.2</v>
      </c>
      <c r="AE676" s="22">
        <v>0</v>
      </c>
      <c r="AF676" s="22">
        <v>0</v>
      </c>
      <c r="AG676" s="20">
        <v>1.5</v>
      </c>
      <c r="AH676" s="20">
        <f>+VLOOKUP(K676,Seguimiento!$A:$J,6,FALSE)</f>
        <v>0</v>
      </c>
      <c r="AI676" s="23">
        <v>0</v>
      </c>
      <c r="AJ676" s="23">
        <v>0</v>
      </c>
      <c r="AK676" s="23">
        <v>0</v>
      </c>
      <c r="AL676" s="20" t="str">
        <f>+VLOOKUP(K676,Seguimiento!$A:$J,7,FALSE)</f>
        <v>A junio se avanza en la identificaciones de las alcaldías  a fotalecer</v>
      </c>
      <c r="AM676" s="20">
        <f t="shared" si="10"/>
        <v>0.2</v>
      </c>
      <c r="AN676" s="22">
        <v>4.1077489999517206E-4</v>
      </c>
      <c r="AO676" s="22">
        <v>0</v>
      </c>
      <c r="AP676" s="22">
        <v>0</v>
      </c>
      <c r="AQ676" s="41">
        <f>+VLOOKUP(K676,Seguimiento!$A:$J,9,FALSE)</f>
        <v>8.2155000000000002E-5</v>
      </c>
      <c r="AR676" s="40">
        <f>+VLOOKUP(K676,Seguimiento!$A:$J,10,FALSE)</f>
        <v>1</v>
      </c>
      <c r="AS676" s="20">
        <v>3</v>
      </c>
      <c r="AT676" s="40">
        <f>+VLOOKUP(K676,Seguimiento!$A:$J,4,FALSE)</f>
        <v>3</v>
      </c>
      <c r="AU676" s="22">
        <v>0</v>
      </c>
      <c r="AV676" s="22">
        <v>0</v>
      </c>
    </row>
    <row r="677" spans="1:48" x14ac:dyDescent="0.2">
      <c r="A677" s="20">
        <v>5</v>
      </c>
      <c r="B677" s="20" t="s">
        <v>1465</v>
      </c>
      <c r="C677" s="20">
        <v>2</v>
      </c>
      <c r="D677" s="20" t="s">
        <v>1546</v>
      </c>
      <c r="E677" s="20" t="s">
        <v>1547</v>
      </c>
      <c r="F677" s="20">
        <v>2</v>
      </c>
      <c r="G677" s="20" t="s">
        <v>1552</v>
      </c>
      <c r="H677" s="20" t="s">
        <v>1553</v>
      </c>
      <c r="I677" s="20">
        <v>1</v>
      </c>
      <c r="J677" s="20" t="s">
        <v>1961</v>
      </c>
      <c r="K677" s="20" t="s">
        <v>1601</v>
      </c>
      <c r="L677" s="20" t="s">
        <v>1602</v>
      </c>
      <c r="M677" s="20" t="s">
        <v>50</v>
      </c>
      <c r="N677" s="20">
        <v>100</v>
      </c>
      <c r="O677" s="20">
        <v>100</v>
      </c>
      <c r="P677" s="20" t="s">
        <v>919</v>
      </c>
      <c r="Q677" s="19">
        <f>+VLOOKUP(K677,Responsables!$A:$C,3,TRUE)</f>
        <v>725</v>
      </c>
      <c r="R677" s="19" t="str">
        <f>+VLOOKUP(K677,Responsables!$A:$C,2,TRUE)</f>
        <v>Secretaría de la No-Violencia</v>
      </c>
      <c r="S677" s="20" t="s">
        <v>70</v>
      </c>
      <c r="T677" s="20" t="s">
        <v>47</v>
      </c>
      <c r="U677" s="20">
        <f>+VLOOKUP(K677,Programación!$A:$F,3,FALSE)</f>
        <v>100</v>
      </c>
      <c r="V677" s="20">
        <f>+VLOOKUP(K677,Programación!$A:$F,4,FALSE)</f>
        <v>100</v>
      </c>
      <c r="W677" s="20">
        <f>+VLOOKUP(K677,Programación!$A:$F,5,FALSE)</f>
        <v>100</v>
      </c>
      <c r="X677" s="20">
        <f>+VLOOKUP(K677,Programación!$A:$F,6,FALSE)</f>
        <v>100</v>
      </c>
      <c r="Y677" s="20">
        <v>100</v>
      </c>
      <c r="Z677" s="20">
        <f>+VLOOKUP(K677,Seguimiento!$A:$C,3,FALSE)</f>
        <v>100</v>
      </c>
      <c r="AA677" s="23">
        <v>0</v>
      </c>
      <c r="AB677" s="22">
        <v>0</v>
      </c>
      <c r="AC677" s="20">
        <v>0.25</v>
      </c>
      <c r="AD677" s="20">
        <f>+VLOOKUP(K677,Seguimiento!$A:$J,5,FALSE)</f>
        <v>0.375</v>
      </c>
      <c r="AE677" s="22">
        <v>0</v>
      </c>
      <c r="AF677" s="22">
        <v>0</v>
      </c>
      <c r="AG677" s="20">
        <v>1</v>
      </c>
      <c r="AH677" s="20">
        <f>+VLOOKUP(K677,Seguimiento!$A:$J,6,FALSE)</f>
        <v>0.5</v>
      </c>
      <c r="AI677" s="23">
        <v>0</v>
      </c>
      <c r="AJ677" s="23">
        <v>0</v>
      </c>
      <c r="AK677" s="23">
        <v>0</v>
      </c>
      <c r="AL677" s="20">
        <f>+VLOOKUP(K677,Seguimiento!$A:$J,7,FALSE)</f>
        <v>0</v>
      </c>
      <c r="AM677" s="20">
        <f t="shared" si="10"/>
        <v>0.375</v>
      </c>
      <c r="AN677" s="22">
        <v>5.9488463912294809E-4</v>
      </c>
      <c r="AO677" s="22">
        <v>0</v>
      </c>
      <c r="AP677" s="22">
        <v>0</v>
      </c>
      <c r="AQ677" s="41">
        <f>+VLOOKUP(K677,Seguimiento!$A:$J,9,FALSE)</f>
        <v>1.8590100000000001E-4</v>
      </c>
      <c r="AR677" s="40">
        <f>+VLOOKUP(K677,Seguimiento!$A:$J,10,FALSE)</f>
        <v>3</v>
      </c>
      <c r="AS677" s="20">
        <v>100</v>
      </c>
      <c r="AT677" s="40">
        <f>+VLOOKUP(K677,Seguimiento!$A:$J,4,FALSE)</f>
        <v>100</v>
      </c>
      <c r="AU677" s="22">
        <v>0</v>
      </c>
      <c r="AV677" s="22">
        <v>0</v>
      </c>
    </row>
    <row r="678" spans="1:48" x14ac:dyDescent="0.2">
      <c r="A678" s="20">
        <v>5</v>
      </c>
      <c r="B678" s="20" t="s">
        <v>1465</v>
      </c>
      <c r="C678" s="20">
        <v>2</v>
      </c>
      <c r="D678" s="20" t="s">
        <v>1546</v>
      </c>
      <c r="E678" s="20" t="s">
        <v>1547</v>
      </c>
      <c r="F678" s="20">
        <v>1</v>
      </c>
      <c r="G678" s="20" t="s">
        <v>1579</v>
      </c>
      <c r="H678" s="20" t="s">
        <v>1580</v>
      </c>
      <c r="I678" s="20">
        <v>2</v>
      </c>
      <c r="J678" s="20" t="s">
        <v>1961</v>
      </c>
      <c r="K678" s="20" t="s">
        <v>1581</v>
      </c>
      <c r="L678" s="20" t="s">
        <v>1582</v>
      </c>
      <c r="M678" s="20" t="s">
        <v>44</v>
      </c>
      <c r="N678" s="20">
        <v>23</v>
      </c>
      <c r="O678" s="20">
        <v>25</v>
      </c>
      <c r="P678" s="20" t="s">
        <v>820</v>
      </c>
      <c r="Q678" s="19">
        <f>+VLOOKUP(K678,Responsables!$A:$C,3,TRUE)</f>
        <v>732</v>
      </c>
      <c r="R678" s="19" t="str">
        <f>+VLOOKUP(K678,Responsables!$A:$C,2,TRUE)</f>
        <v>Secretaría de Seguridad y Convivencia</v>
      </c>
      <c r="S678" s="20" t="s">
        <v>51</v>
      </c>
      <c r="T678" s="20" t="s">
        <v>47</v>
      </c>
      <c r="U678" s="20">
        <f>+VLOOKUP(K678,Programación!$A:$F,3,FALSE)</f>
        <v>23</v>
      </c>
      <c r="V678" s="20">
        <f>+VLOOKUP(K678,Programación!$A:$F,4,FALSE)</f>
        <v>23</v>
      </c>
      <c r="W678" s="20">
        <f>+VLOOKUP(K678,Programación!$A:$F,5,FALSE)</f>
        <v>25</v>
      </c>
      <c r="X678" s="20">
        <f>+VLOOKUP(K678,Programación!$A:$F,6,FALSE)</f>
        <v>25</v>
      </c>
      <c r="Y678" s="20">
        <v>23</v>
      </c>
      <c r="Z678" s="20">
        <f>+VLOOKUP(K678,Seguimiento!$A:$C,3,FALSE)</f>
        <v>24</v>
      </c>
      <c r="AA678" s="23">
        <v>0</v>
      </c>
      <c r="AB678" s="22">
        <v>0</v>
      </c>
      <c r="AC678" s="20">
        <v>0.92</v>
      </c>
      <c r="AD678" s="20">
        <f>+VLOOKUP(K678,Seguimiento!$A:$J,5,FALSE)</f>
        <v>0.96</v>
      </c>
      <c r="AE678" s="22">
        <v>0</v>
      </c>
      <c r="AF678" s="22">
        <v>0</v>
      </c>
      <c r="AG678" s="20">
        <v>1</v>
      </c>
      <c r="AH678" s="20">
        <f>+VLOOKUP(K678,Seguimiento!$A:$J,6,FALSE)</f>
        <v>1.043478261</v>
      </c>
      <c r="AI678" s="23">
        <v>0</v>
      </c>
      <c r="AJ678" s="23">
        <v>0</v>
      </c>
      <c r="AK678" s="23">
        <v>0</v>
      </c>
      <c r="AL678" s="20" t="str">
        <f>+VLOOKUP(K678,Seguimiento!$A:$J,7,FALSE)</f>
        <v>Actualmente hay 24 Comisarías de Familia operando 1 en cada una de las 16 comunas y 5 corregimientos, 1 de emergencia, 1 nocturna. Además, inició operaciones la nueva comisaría de permanencia.</v>
      </c>
      <c r="AM678" s="20">
        <f t="shared" si="10"/>
        <v>0.96</v>
      </c>
      <c r="AN678" s="22">
        <v>5.8094480235601367E-4</v>
      </c>
      <c r="AO678" s="22">
        <v>0</v>
      </c>
      <c r="AP678" s="22">
        <v>0</v>
      </c>
      <c r="AQ678" s="41">
        <f>+VLOOKUP(K678,Seguimiento!$A:$J,9,FALSE)</f>
        <v>5.3446899999999998E-4</v>
      </c>
      <c r="AR678" s="40">
        <f>+VLOOKUP(K678,Seguimiento!$A:$J,10,FALSE)</f>
        <v>3</v>
      </c>
      <c r="AS678" s="20">
        <v>23</v>
      </c>
      <c r="AT678" s="40">
        <f>+VLOOKUP(K678,Seguimiento!$A:$J,4,FALSE)</f>
        <v>24</v>
      </c>
      <c r="AU678" s="22">
        <v>0</v>
      </c>
      <c r="AV678" s="22">
        <v>0</v>
      </c>
    </row>
    <row r="679" spans="1:48" x14ac:dyDescent="0.2">
      <c r="A679" s="20">
        <v>5</v>
      </c>
      <c r="B679" s="20" t="s">
        <v>1465</v>
      </c>
      <c r="C679" s="20">
        <v>3</v>
      </c>
      <c r="D679" s="20" t="s">
        <v>1619</v>
      </c>
      <c r="E679" s="20" t="s">
        <v>1620</v>
      </c>
      <c r="F679" s="20">
        <v>3</v>
      </c>
      <c r="G679" s="20" t="s">
        <v>1637</v>
      </c>
      <c r="H679" s="20" t="s">
        <v>1638</v>
      </c>
      <c r="I679" s="20">
        <v>4</v>
      </c>
      <c r="J679" s="20" t="s">
        <v>1961</v>
      </c>
      <c r="K679" s="20" t="s">
        <v>1690</v>
      </c>
      <c r="L679" s="20" t="s">
        <v>1691</v>
      </c>
      <c r="M679" s="20" t="s">
        <v>50</v>
      </c>
      <c r="N679" s="20">
        <v>-2</v>
      </c>
      <c r="O679" s="20">
        <v>80</v>
      </c>
      <c r="P679" s="20" t="s">
        <v>820</v>
      </c>
      <c r="Q679" s="19">
        <f>+VLOOKUP(K679,Responsables!$A:$C,3,TRUE)</f>
        <v>732</v>
      </c>
      <c r="R679" s="19" t="str">
        <f>+VLOOKUP(K679,Responsables!$A:$C,2,TRUE)</f>
        <v>Secretaría de Seguridad y Convivencia</v>
      </c>
      <c r="S679" s="20" t="s">
        <v>51</v>
      </c>
      <c r="T679" s="20" t="s">
        <v>47</v>
      </c>
      <c r="U679" s="20">
        <f>+VLOOKUP(K679,Programación!$A:$F,3,FALSE)</f>
        <v>77</v>
      </c>
      <c r="V679" s="20">
        <f>+VLOOKUP(K679,Programación!$A:$F,4,FALSE)</f>
        <v>78</v>
      </c>
      <c r="W679" s="20">
        <f>+VLOOKUP(K679,Programación!$A:$F,5,FALSE)</f>
        <v>79</v>
      </c>
      <c r="X679" s="20">
        <f>+VLOOKUP(K679,Programación!$A:$F,6,FALSE)</f>
        <v>80</v>
      </c>
      <c r="Y679" s="20">
        <v>97</v>
      </c>
      <c r="Z679" s="20">
        <f>+VLOOKUP(K679,Seguimiento!$A:$C,3,FALSE)</f>
        <v>95</v>
      </c>
      <c r="AA679" s="23">
        <v>0</v>
      </c>
      <c r="AB679" s="22">
        <v>0</v>
      </c>
      <c r="AC679" s="20">
        <v>1.2124999999999999</v>
      </c>
      <c r="AD679" s="20">
        <f>+VLOOKUP(K679,Seguimiento!$A:$J,5,FALSE)</f>
        <v>1.1875</v>
      </c>
      <c r="AE679" s="22">
        <v>0</v>
      </c>
      <c r="AF679" s="22">
        <v>0</v>
      </c>
      <c r="AG679" s="20">
        <v>1.25974025974026</v>
      </c>
      <c r="AH679" s="20">
        <f>+VLOOKUP(K679,Seguimiento!$A:$J,6,FALSE)</f>
        <v>1.2179487179999999</v>
      </c>
      <c r="AI679" s="23">
        <v>0</v>
      </c>
      <c r="AJ679" s="23">
        <v>0</v>
      </c>
      <c r="AK679" s="23">
        <v>0</v>
      </c>
      <c r="AL679" s="20" t="str">
        <f>+VLOOKUP(K679,Seguimiento!$A:$J,7,FALSE)</f>
        <v>Para el mes de junio se presenta una disponibilidad operativa de los subsistemas del 95% y una acumulada del 95% de los dos principales sistemas del SIES-M (ICAD y CCTV). Esta disponibilidad se debe principalmente a la serie de vandalismos que han sucedido en el CCTV por causa de la protesta social.</v>
      </c>
      <c r="AM679" s="20">
        <f t="shared" si="10"/>
        <v>1.1875</v>
      </c>
      <c r="AN679" s="22">
        <v>1.9613762273218119E-3</v>
      </c>
      <c r="AO679" s="22">
        <v>0</v>
      </c>
      <c r="AP679" s="22">
        <v>0</v>
      </c>
      <c r="AQ679" s="41">
        <f>+VLOOKUP(K679,Seguimiento!$A:$J,9,FALSE)</f>
        <v>1.912342E-3</v>
      </c>
      <c r="AR679" s="40">
        <f>+VLOOKUP(K679,Seguimiento!$A:$J,10,FALSE)</f>
        <v>3</v>
      </c>
      <c r="AS679" s="20">
        <v>97</v>
      </c>
      <c r="AT679" s="40">
        <f>+VLOOKUP(K679,Seguimiento!$A:$J,4,FALSE)</f>
        <v>95</v>
      </c>
      <c r="AU679" s="22">
        <v>0</v>
      </c>
      <c r="AV679" s="22">
        <v>0</v>
      </c>
    </row>
    <row r="680" spans="1:48" x14ac:dyDescent="0.2">
      <c r="A680" s="20">
        <v>5</v>
      </c>
      <c r="B680" s="20" t="s">
        <v>1465</v>
      </c>
      <c r="C680" s="20">
        <v>3</v>
      </c>
      <c r="D680" s="20" t="s">
        <v>1619</v>
      </c>
      <c r="E680" s="20" t="s">
        <v>1620</v>
      </c>
      <c r="F680" s="20">
        <v>2</v>
      </c>
      <c r="G680" s="20" t="s">
        <v>1621</v>
      </c>
      <c r="H680" s="20" t="s">
        <v>1622</v>
      </c>
      <c r="I680" s="20">
        <v>4</v>
      </c>
      <c r="J680" s="20" t="s">
        <v>1961</v>
      </c>
      <c r="K680" s="20" t="s">
        <v>1631</v>
      </c>
      <c r="L680" s="20" t="s">
        <v>1632</v>
      </c>
      <c r="M680" s="20" t="s">
        <v>44</v>
      </c>
      <c r="N680" s="20">
        <v>128</v>
      </c>
      <c r="O680" s="20">
        <v>140</v>
      </c>
      <c r="P680" s="20" t="s">
        <v>820</v>
      </c>
      <c r="Q680" s="19">
        <f>+VLOOKUP(K680,Responsables!$A:$C,3,TRUE)</f>
        <v>732</v>
      </c>
      <c r="R680" s="19" t="str">
        <f>+VLOOKUP(K680,Responsables!$A:$C,2,TRUE)</f>
        <v>Secretaría de Seguridad y Convivencia</v>
      </c>
      <c r="S680" s="20" t="s">
        <v>46</v>
      </c>
      <c r="T680" s="20" t="s">
        <v>47</v>
      </c>
      <c r="U680" s="20">
        <f>+VLOOKUP(K680,Programación!$A:$F,3,FALSE)</f>
        <v>30</v>
      </c>
      <c r="V680" s="20">
        <f>+VLOOKUP(K680,Programación!$A:$F,4,FALSE)</f>
        <v>35</v>
      </c>
      <c r="W680" s="20">
        <f>+VLOOKUP(K680,Programación!$A:$F,5,FALSE)</f>
        <v>35</v>
      </c>
      <c r="X680" s="20">
        <f>+VLOOKUP(K680,Programación!$A:$F,6,FALSE)</f>
        <v>40</v>
      </c>
      <c r="Y680" s="20">
        <v>30</v>
      </c>
      <c r="Z680" s="20">
        <f>+VLOOKUP(K680,Seguimiento!$A:$C,3,FALSE)</f>
        <v>10</v>
      </c>
      <c r="AA680" s="23">
        <v>0</v>
      </c>
      <c r="AB680" s="22">
        <v>0</v>
      </c>
      <c r="AC680" s="20">
        <v>0.214285714285714</v>
      </c>
      <c r="AD680" s="20">
        <f>+VLOOKUP(K680,Seguimiento!$A:$J,5,FALSE)</f>
        <v>0.28571428599999998</v>
      </c>
      <c r="AE680" s="22">
        <v>0</v>
      </c>
      <c r="AF680" s="22">
        <v>0</v>
      </c>
      <c r="AG680" s="20">
        <v>1</v>
      </c>
      <c r="AH680" s="20">
        <f>+VLOOKUP(K680,Seguimiento!$A:$J,6,FALSE)</f>
        <v>0.28571428599999998</v>
      </c>
      <c r="AI680" s="23">
        <v>0</v>
      </c>
      <c r="AJ680" s="23">
        <v>0</v>
      </c>
      <c r="AK680" s="23">
        <v>0</v>
      </c>
      <c r="AL680" s="20" t="str">
        <f>+VLOOKUP(K680,Seguimiento!$A:$J,7,FALSE)</f>
        <v>Se trata de formar grupos de ciudadanos  en competencias para la convivencia, mediante talleres socioculturales para aprender haciendo; Las comunas participantes han sido: en la comuna11, cra 73 (12Personas) en la comuna 11 circular 2 (11 personas) en la comuna 11 circular 3 (12 personas) y en la comuna 4 (15 personas) con una participación total de 50 personas.</v>
      </c>
      <c r="AM680" s="20">
        <f t="shared" si="10"/>
        <v>0.28571428599999998</v>
      </c>
      <c r="AN680" s="22">
        <v>4.649192177159702E-4</v>
      </c>
      <c r="AO680" s="22">
        <v>0</v>
      </c>
      <c r="AP680" s="22">
        <v>0</v>
      </c>
      <c r="AQ680" s="41">
        <f>+VLOOKUP(K680,Seguimiento!$A:$J,9,FALSE)</f>
        <v>9.9625500000000004E-5</v>
      </c>
      <c r="AR680" s="40">
        <f>+VLOOKUP(K680,Seguimiento!$A:$J,10,FALSE)</f>
        <v>2</v>
      </c>
      <c r="AS680" s="20">
        <v>30</v>
      </c>
      <c r="AT680" s="40">
        <f>+VLOOKUP(K680,Seguimiento!$A:$J,4,FALSE)</f>
        <v>40</v>
      </c>
      <c r="AU680" s="22">
        <v>0</v>
      </c>
      <c r="AV680" s="22">
        <v>0</v>
      </c>
    </row>
    <row r="681" spans="1:48" x14ac:dyDescent="0.2">
      <c r="A681" s="20">
        <v>5</v>
      </c>
      <c r="B681" s="20" t="s">
        <v>1465</v>
      </c>
      <c r="C681" s="20">
        <v>3</v>
      </c>
      <c r="D681" s="20" t="s">
        <v>1619</v>
      </c>
      <c r="E681" s="20" t="s">
        <v>1620</v>
      </c>
      <c r="F681" s="20">
        <v>2</v>
      </c>
      <c r="G681" s="20" t="s">
        <v>1621</v>
      </c>
      <c r="H681" s="20" t="s">
        <v>1622</v>
      </c>
      <c r="I681" s="20">
        <v>6</v>
      </c>
      <c r="J681" s="20" t="s">
        <v>1961</v>
      </c>
      <c r="K681" s="20" t="s">
        <v>1635</v>
      </c>
      <c r="L681" s="20" t="s">
        <v>1636</v>
      </c>
      <c r="M681" s="20" t="s">
        <v>50</v>
      </c>
      <c r="N681" s="20">
        <v>0</v>
      </c>
      <c r="O681" s="20">
        <v>100</v>
      </c>
      <c r="P681" s="20" t="s">
        <v>820</v>
      </c>
      <c r="Q681" s="19">
        <f>+VLOOKUP(K681,Responsables!$A:$C,3,TRUE)</f>
        <v>732</v>
      </c>
      <c r="R681" s="19" t="str">
        <f>+VLOOKUP(K681,Responsables!$A:$C,2,TRUE)</f>
        <v>Secretaría de Seguridad y Convivencia</v>
      </c>
      <c r="S681" s="20" t="s">
        <v>51</v>
      </c>
      <c r="T681" s="20" t="s">
        <v>47</v>
      </c>
      <c r="U681" s="20">
        <f>+VLOOKUP(K681,Programación!$A:$F,3,FALSE)</f>
        <v>22.5</v>
      </c>
      <c r="V681" s="20">
        <f>+VLOOKUP(K681,Programación!$A:$F,4,FALSE)</f>
        <v>45</v>
      </c>
      <c r="W681" s="20">
        <f>+VLOOKUP(K681,Programación!$A:$F,5,FALSE)</f>
        <v>77.5</v>
      </c>
      <c r="X681" s="20">
        <f>+VLOOKUP(K681,Programación!$A:$F,6,FALSE)</f>
        <v>100</v>
      </c>
      <c r="Y681" s="20">
        <v>22.5</v>
      </c>
      <c r="Z681" s="20">
        <f>+VLOOKUP(K681,Seguimiento!$A:$C,3,FALSE)</f>
        <v>22.5</v>
      </c>
      <c r="AA681" s="23">
        <v>0</v>
      </c>
      <c r="AB681" s="22">
        <v>0</v>
      </c>
      <c r="AC681" s="20">
        <v>0.22500000000000001</v>
      </c>
      <c r="AD681" s="20">
        <f>+VLOOKUP(K681,Seguimiento!$A:$J,5,FALSE)</f>
        <v>0.22500000000000001</v>
      </c>
      <c r="AE681" s="22">
        <v>0</v>
      </c>
      <c r="AF681" s="22">
        <v>0</v>
      </c>
      <c r="AG681" s="20">
        <v>1</v>
      </c>
      <c r="AH681" s="20">
        <f>+VLOOKUP(K681,Seguimiento!$A:$J,6,FALSE)</f>
        <v>0.5</v>
      </c>
      <c r="AI681" s="23">
        <v>0</v>
      </c>
      <c r="AJ681" s="23">
        <v>0</v>
      </c>
      <c r="AK681" s="23">
        <v>0</v>
      </c>
      <c r="AL681" s="20" t="str">
        <f>+VLOOKUP(K681,Seguimiento!$A:$J,7,FALSE)</f>
        <v>En el marco de la Pandemia no es posible aprobar un nuevo Decreto para la estrategia de promoción de la convivencia y autorregulación, debido a todos los decretos que en esta situación se han establecido para regular los establecimientos de comercio nocturno. El avance en el indicador permanece igual hasta que la Secretaría General apruebe borrador de proyecto enviado y éste pueda implementarse.</v>
      </c>
      <c r="AM681" s="20">
        <f t="shared" si="10"/>
        <v>0.22500000000000001</v>
      </c>
      <c r="AN681" s="22">
        <v>4.3322399421411755E-4</v>
      </c>
      <c r="AO681" s="22">
        <v>0</v>
      </c>
      <c r="AP681" s="22">
        <v>0</v>
      </c>
      <c r="AQ681" s="41">
        <f>+VLOOKUP(K681,Seguimiento!$A:$J,9,FALSE)</f>
        <v>9.7475399999999999E-5</v>
      </c>
      <c r="AR681" s="40">
        <f>+VLOOKUP(K681,Seguimiento!$A:$J,10,FALSE)</f>
        <v>2</v>
      </c>
      <c r="AS681" s="20">
        <v>22.5</v>
      </c>
      <c r="AT681" s="40">
        <f>+VLOOKUP(K681,Seguimiento!$A:$J,4,FALSE)</f>
        <v>22.5</v>
      </c>
      <c r="AU681" s="22">
        <v>0</v>
      </c>
      <c r="AV681" s="22">
        <v>0</v>
      </c>
    </row>
    <row r="682" spans="1:48" x14ac:dyDescent="0.2">
      <c r="A682" s="20">
        <v>5</v>
      </c>
      <c r="B682" s="20" t="s">
        <v>1465</v>
      </c>
      <c r="C682" s="20">
        <v>3</v>
      </c>
      <c r="D682" s="20" t="s">
        <v>1619</v>
      </c>
      <c r="E682" s="20" t="s">
        <v>1620</v>
      </c>
      <c r="F682" s="20">
        <v>4</v>
      </c>
      <c r="G682" s="20" t="s">
        <v>1625</v>
      </c>
      <c r="H682" s="20" t="s">
        <v>1626</v>
      </c>
      <c r="I682" s="20">
        <v>4</v>
      </c>
      <c r="J682" s="20" t="s">
        <v>1961</v>
      </c>
      <c r="K682" s="20" t="s">
        <v>1655</v>
      </c>
      <c r="L682" s="20" t="s">
        <v>1656</v>
      </c>
      <c r="M682" s="20" t="s">
        <v>50</v>
      </c>
      <c r="N682" s="20">
        <v>0</v>
      </c>
      <c r="O682" s="20">
        <v>58</v>
      </c>
      <c r="P682" s="20" t="s">
        <v>820</v>
      </c>
      <c r="Q682" s="19">
        <f>+VLOOKUP(K682,Responsables!$A:$C,3,TRUE)</f>
        <v>732</v>
      </c>
      <c r="R682" s="19" t="str">
        <f>+VLOOKUP(K682,Responsables!$A:$C,2,TRUE)</f>
        <v>Secretaría de Seguridad y Convivencia</v>
      </c>
      <c r="S682" s="20" t="s">
        <v>51</v>
      </c>
      <c r="T682" s="20" t="s">
        <v>47</v>
      </c>
      <c r="U682" s="20">
        <f>+VLOOKUP(K682,Programación!$A:$F,3,FALSE)</f>
        <v>0</v>
      </c>
      <c r="V682" s="20">
        <f>+VLOOKUP(K682,Programación!$A:$F,4,FALSE)</f>
        <v>20</v>
      </c>
      <c r="W682" s="20">
        <f>+VLOOKUP(K682,Programación!$A:$F,5,FALSE)</f>
        <v>30</v>
      </c>
      <c r="X682" s="20">
        <f>+VLOOKUP(K682,Programación!$A:$F,6,FALSE)</f>
        <v>58</v>
      </c>
      <c r="Y682" s="20">
        <v>0</v>
      </c>
      <c r="Z682" s="20">
        <f>+VLOOKUP(K682,Seguimiento!$A:$C,3,FALSE)</f>
        <v>12</v>
      </c>
      <c r="AA682" s="23">
        <v>0</v>
      </c>
      <c r="AB682" s="22">
        <v>0</v>
      </c>
      <c r="AC682" s="20">
        <v>0</v>
      </c>
      <c r="AD682" s="20">
        <f>+VLOOKUP(K682,Seguimiento!$A:$J,5,FALSE)</f>
        <v>0.20689655200000001</v>
      </c>
      <c r="AE682" s="22">
        <v>0</v>
      </c>
      <c r="AF682" s="22">
        <v>0</v>
      </c>
      <c r="AG682" s="20">
        <v>-1</v>
      </c>
      <c r="AH682" s="20">
        <f>+VLOOKUP(K682,Seguimiento!$A:$J,6,FALSE)</f>
        <v>0.6</v>
      </c>
      <c r="AI682" s="23">
        <v>0</v>
      </c>
      <c r="AJ682" s="23">
        <v>0</v>
      </c>
      <c r="AK682" s="23">
        <v>0</v>
      </c>
      <c r="AL682" s="20" t="str">
        <f>+VLOOKUP(K682,Seguimiento!$A:$J,7,FALSE)</f>
        <v>Proyecto Establecimiento Carcelario: su avance es de 12%  en total: 5/10 en adquisisción  de predios, el cual se encuentra en etapa de adquisicón (certificado de usos y normas, declaratoria de interés público) y un 7/10 en avance de anteproyecto.</v>
      </c>
      <c r="AM682" s="20">
        <f t="shared" si="10"/>
        <v>0.20689655200000001</v>
      </c>
      <c r="AN682" s="22">
        <v>4.7389681353274347E-4</v>
      </c>
      <c r="AO682" s="22">
        <v>0</v>
      </c>
      <c r="AP682" s="22">
        <v>0</v>
      </c>
      <c r="AQ682" s="41">
        <f>+VLOOKUP(K682,Seguimiento!$A:$J,9,FALSE)</f>
        <v>0</v>
      </c>
      <c r="AR682" s="40">
        <f>+VLOOKUP(K682,Seguimiento!$A:$J,10,FALSE)</f>
        <v>1</v>
      </c>
      <c r="AS682" s="20">
        <v>0</v>
      </c>
      <c r="AT682" s="40">
        <f>+VLOOKUP(K682,Seguimiento!$A:$J,4,FALSE)</f>
        <v>12</v>
      </c>
      <c r="AU682" s="22">
        <v>0</v>
      </c>
      <c r="AV682" s="22">
        <v>0</v>
      </c>
    </row>
    <row r="683" spans="1:48" x14ac:dyDescent="0.2">
      <c r="A683" s="20">
        <v>5</v>
      </c>
      <c r="B683" s="20" t="s">
        <v>1465</v>
      </c>
      <c r="C683" s="20">
        <v>3</v>
      </c>
      <c r="D683" s="20" t="s">
        <v>1619</v>
      </c>
      <c r="E683" s="20" t="s">
        <v>1620</v>
      </c>
      <c r="F683" s="20"/>
      <c r="G683" s="20"/>
      <c r="H683" s="20"/>
      <c r="I683" s="20">
        <v>4</v>
      </c>
      <c r="J683" s="20" t="s">
        <v>1960</v>
      </c>
      <c r="K683" s="20" t="s">
        <v>1625</v>
      </c>
      <c r="L683" s="20" t="s">
        <v>1667</v>
      </c>
      <c r="M683" s="20" t="s">
        <v>44</v>
      </c>
      <c r="N683" s="20">
        <v>921</v>
      </c>
      <c r="O683" s="20">
        <v>864</v>
      </c>
      <c r="P683" s="20" t="s">
        <v>820</v>
      </c>
      <c r="Q683" s="19">
        <f>+VLOOKUP(K683,Responsables!$A:$C,3,TRUE)</f>
        <v>732</v>
      </c>
      <c r="R683" s="19" t="str">
        <f>+VLOOKUP(K683,Responsables!$A:$C,2,TRUE)</f>
        <v>Secretaría de Seguridad y Convivencia</v>
      </c>
      <c r="S683" s="20" t="s">
        <v>51</v>
      </c>
      <c r="T683" s="20" t="s">
        <v>356</v>
      </c>
      <c r="U683" s="20">
        <f>+VLOOKUP(K683,Programación!$A:$F,3,FALSE)</f>
        <v>912</v>
      </c>
      <c r="V683" s="20">
        <f>+VLOOKUP(K683,Programación!$A:$F,4,FALSE)</f>
        <v>896</v>
      </c>
      <c r="W683" s="20">
        <f>+VLOOKUP(K683,Programación!$A:$F,5,FALSE)</f>
        <v>880</v>
      </c>
      <c r="X683" s="20">
        <f>+VLOOKUP(K683,Programación!$A:$F,6,FALSE)</f>
        <v>864</v>
      </c>
      <c r="Y683" s="20">
        <v>913</v>
      </c>
      <c r="Z683" s="20">
        <f>+VLOOKUP(K683,Seguimiento!$A:$C,3,FALSE)</f>
        <v>803</v>
      </c>
      <c r="AA683" s="23">
        <v>0</v>
      </c>
      <c r="AB683" s="22">
        <v>0</v>
      </c>
      <c r="AC683" s="20">
        <v>0.140350877192982</v>
      </c>
      <c r="AD683" s="20">
        <f>+VLOOKUP(K683,Seguimiento!$A:$J,5,FALSE)</f>
        <v>2.0701754389999998</v>
      </c>
      <c r="AE683" s="24">
        <v>0</v>
      </c>
      <c r="AF683" s="22">
        <v>0</v>
      </c>
      <c r="AG683" s="20">
        <v>0.88888888888888895</v>
      </c>
      <c r="AH683" s="20">
        <f>+VLOOKUP(K683,Seguimiento!$A:$J,6,FALSE)</f>
        <v>6.4705882350000001</v>
      </c>
      <c r="AI683" s="23">
        <v>0</v>
      </c>
      <c r="AJ683" s="23">
        <v>0</v>
      </c>
      <c r="AK683" s="23">
        <v>0</v>
      </c>
      <c r="AL683" s="20" t="str">
        <f>+VLOOKUP(K683,Seguimiento!$A:$J,7,FALSE)</f>
        <v>Casos ocurridos (30/06/2021): 398. Casos proyectados (31/12/2021):803. Se proyecta una disminución del 12.09% en el 2021, respecto al 2020. Se observa un comportamiento decreciente en este delito en lo corrido de 2021. Es fundamental prevenir los hurtos por modalidad de halado (65.58% de los casos) y atraco (24.12% de los casos) e intervenir en las comunas de Laureles (11.05%), Aranjuez (9.30%) y Buenos Aires (8.79%). Fuente: SIJIN de la Policía Nacional. Sistema SIEDCO. Consultado el 06/07/2021.</v>
      </c>
      <c r="AM683" s="20">
        <f t="shared" si="10"/>
        <v>2.0701754389999998</v>
      </c>
      <c r="AN683" s="22">
        <v>0</v>
      </c>
      <c r="AO683" s="22">
        <v>0</v>
      </c>
      <c r="AP683" s="22">
        <v>0</v>
      </c>
      <c r="AQ683" s="41">
        <f>+VLOOKUP(K683,Seguimiento!$A:$J,9,FALSE)</f>
        <v>0</v>
      </c>
      <c r="AR683" s="40">
        <f>+VLOOKUP(K683,Seguimiento!$A:$J,10,FALSE)</f>
        <v>3</v>
      </c>
      <c r="AS683" s="20">
        <v>913</v>
      </c>
      <c r="AT683" s="40">
        <f>+VLOOKUP(K683,Seguimiento!$A:$J,4,FALSE)</f>
        <v>803</v>
      </c>
      <c r="AU683" s="22">
        <v>0</v>
      </c>
      <c r="AV683" s="22">
        <v>0</v>
      </c>
    </row>
    <row r="684" spans="1:48" x14ac:dyDescent="0.2">
      <c r="A684" s="20">
        <v>5</v>
      </c>
      <c r="B684" s="20" t="s">
        <v>1465</v>
      </c>
      <c r="C684" s="20">
        <v>3</v>
      </c>
      <c r="D684" s="20" t="s">
        <v>1619</v>
      </c>
      <c r="E684" s="20" t="s">
        <v>1620</v>
      </c>
      <c r="F684" s="20">
        <v>2</v>
      </c>
      <c r="G684" s="20" t="s">
        <v>1621</v>
      </c>
      <c r="H684" s="20" t="s">
        <v>1622</v>
      </c>
      <c r="I684" s="20">
        <v>3</v>
      </c>
      <c r="J684" s="20" t="s">
        <v>1961</v>
      </c>
      <c r="K684" s="20" t="s">
        <v>1643</v>
      </c>
      <c r="L684" s="20" t="s">
        <v>1644</v>
      </c>
      <c r="M684" s="20" t="s">
        <v>44</v>
      </c>
      <c r="N684" s="20">
        <v>10</v>
      </c>
      <c r="O684" s="20">
        <v>16</v>
      </c>
      <c r="P684" s="20" t="s">
        <v>820</v>
      </c>
      <c r="Q684" s="19">
        <f>+VLOOKUP(K684,Responsables!$A:$C,3,TRUE)</f>
        <v>732</v>
      </c>
      <c r="R684" s="19" t="str">
        <f>+VLOOKUP(K684,Responsables!$A:$C,2,TRUE)</f>
        <v>Secretaría de Seguridad y Convivencia</v>
      </c>
      <c r="S684" s="20" t="s">
        <v>46</v>
      </c>
      <c r="T684" s="20" t="s">
        <v>47</v>
      </c>
      <c r="U684" s="20">
        <f>+VLOOKUP(K684,Programación!$A:$F,3,FALSE)</f>
        <v>4</v>
      </c>
      <c r="V684" s="20">
        <f>+VLOOKUP(K684,Programación!$A:$F,4,FALSE)</f>
        <v>4</v>
      </c>
      <c r="W684" s="20">
        <f>+VLOOKUP(K684,Programación!$A:$F,5,FALSE)</f>
        <v>4</v>
      </c>
      <c r="X684" s="20">
        <f>+VLOOKUP(K684,Programación!$A:$F,6,FALSE)</f>
        <v>4</v>
      </c>
      <c r="Y684" s="20">
        <v>4</v>
      </c>
      <c r="Z684" s="20">
        <f>+VLOOKUP(K684,Seguimiento!$A:$C,3,FALSE)</f>
        <v>5</v>
      </c>
      <c r="AA684" s="23">
        <v>0</v>
      </c>
      <c r="AB684" s="22">
        <v>0</v>
      </c>
      <c r="AC684" s="20">
        <v>0.25</v>
      </c>
      <c r="AD684" s="20">
        <f>+VLOOKUP(K684,Seguimiento!$A:$J,5,FALSE)</f>
        <v>0.5625</v>
      </c>
      <c r="AE684" s="22">
        <v>0</v>
      </c>
      <c r="AF684" s="22">
        <v>0</v>
      </c>
      <c r="AG684" s="20">
        <v>1</v>
      </c>
      <c r="AH684" s="20">
        <f>+VLOOKUP(K684,Seguimiento!$A:$J,6,FALSE)</f>
        <v>1.25</v>
      </c>
      <c r="AI684" s="23">
        <v>0</v>
      </c>
      <c r="AJ684" s="23">
        <v>0</v>
      </c>
      <c r="AK684" s="23">
        <v>0</v>
      </c>
      <c r="AL684" s="20" t="str">
        <f>+VLOOKUP(K684,Seguimiento!$A:$J,7,FALSE)</f>
        <v>Son estrategias de acompañamiento a barristas en la ciudad, para fortalecer los nuevos liderazgos al rededor del barrismo y el futbol. Se han implementados las estrategias Formativa, Artística y cultural, Memoria y Convivencia y confianza ciudadana; se supera la meta por  la articulación con la Secretaría de Desarrollo Económico, a través del proyecto "vamos pal Estadio".</v>
      </c>
      <c r="AM684" s="20">
        <f t="shared" si="10"/>
        <v>0.5625</v>
      </c>
      <c r="AN684" s="22">
        <v>9.5492161972941488E-5</v>
      </c>
      <c r="AO684" s="22">
        <v>0</v>
      </c>
      <c r="AP684" s="22">
        <v>0</v>
      </c>
      <c r="AQ684" s="41">
        <f>+VLOOKUP(K684,Seguimiento!$A:$J,9,FALSE)</f>
        <v>2.9841299999999998E-5</v>
      </c>
      <c r="AR684" s="40">
        <f>+VLOOKUP(K684,Seguimiento!$A:$J,10,FALSE)</f>
        <v>3</v>
      </c>
      <c r="AS684" s="20">
        <v>4</v>
      </c>
      <c r="AT684" s="40">
        <f>+VLOOKUP(K684,Seguimiento!$A:$J,4,FALSE)</f>
        <v>9</v>
      </c>
      <c r="AU684" s="22">
        <v>0</v>
      </c>
      <c r="AV684" s="22">
        <v>0</v>
      </c>
    </row>
    <row r="685" spans="1:48" x14ac:dyDescent="0.2">
      <c r="A685" s="20">
        <v>5</v>
      </c>
      <c r="B685" s="20" t="s">
        <v>1465</v>
      </c>
      <c r="C685" s="20">
        <v>3</v>
      </c>
      <c r="D685" s="20" t="s">
        <v>1619</v>
      </c>
      <c r="E685" s="20" t="s">
        <v>1620</v>
      </c>
      <c r="F685" s="20"/>
      <c r="G685" s="20"/>
      <c r="H685" s="20"/>
      <c r="I685" s="20">
        <v>16</v>
      </c>
      <c r="J685" s="20" t="s">
        <v>1960</v>
      </c>
      <c r="K685" s="20" t="s">
        <v>1704</v>
      </c>
      <c r="L685" s="20" t="s">
        <v>1705</v>
      </c>
      <c r="M685" s="20" t="s">
        <v>44</v>
      </c>
      <c r="N685" s="20">
        <v>9673</v>
      </c>
      <c r="O685" s="20">
        <v>8706</v>
      </c>
      <c r="P685" s="20" t="s">
        <v>820</v>
      </c>
      <c r="Q685" s="19">
        <f>+VLOOKUP(K685,Responsables!$A:$C,3,TRUE)</f>
        <v>732</v>
      </c>
      <c r="R685" s="19" t="str">
        <f>+VLOOKUP(K685,Responsables!$A:$C,2,TRUE)</f>
        <v>Secretaría de Seguridad y Convivencia</v>
      </c>
      <c r="S685" s="20" t="s">
        <v>51</v>
      </c>
      <c r="T685" s="20" t="s">
        <v>356</v>
      </c>
      <c r="U685" s="20">
        <f>+VLOOKUP(K685,Programación!$A:$F,3,FALSE)</f>
        <v>9431</v>
      </c>
      <c r="V685" s="20">
        <f>+VLOOKUP(K685,Programación!$A:$F,4,FALSE)</f>
        <v>9189</v>
      </c>
      <c r="W685" s="20">
        <f>+VLOOKUP(K685,Programación!$A:$F,5,FALSE)</f>
        <v>8948</v>
      </c>
      <c r="X685" s="20">
        <f>+VLOOKUP(K685,Programación!$A:$F,6,FALSE)</f>
        <v>8706</v>
      </c>
      <c r="Y685" s="20">
        <v>3609</v>
      </c>
      <c r="Z685" s="20">
        <f>+VLOOKUP(K685,Seguimiento!$A:$C,3,FALSE)</f>
        <v>3692.3</v>
      </c>
      <c r="AA685" s="23">
        <v>0</v>
      </c>
      <c r="AB685" s="22">
        <v>0</v>
      </c>
      <c r="AC685" s="20">
        <v>6.2709410548086897</v>
      </c>
      <c r="AD685" s="20">
        <f>+VLOOKUP(K685,Seguimiento!$A:$J,5,FALSE)</f>
        <v>6.1847983449999999</v>
      </c>
      <c r="AE685" s="24">
        <v>0</v>
      </c>
      <c r="AF685" s="22">
        <v>0</v>
      </c>
      <c r="AG685" s="20">
        <v>25.0578512396694</v>
      </c>
      <c r="AH685" s="20">
        <f>+VLOOKUP(K685,Seguimiento!$A:$J,6,FALSE)</f>
        <v>23.713636359999999</v>
      </c>
      <c r="AI685" s="23">
        <v>0</v>
      </c>
      <c r="AJ685" s="23">
        <v>0</v>
      </c>
      <c r="AK685" s="23">
        <v>0</v>
      </c>
      <c r="AL685" s="20" t="str">
        <f>+VLOOKUP(K685,Seguimiento!$A:$J,7,FALSE)</f>
        <v>Casos ocurridos (30/06/2021): 1831. Casos proyectados (31/12/2021): 3692. Se proyecta un incremento en las denuncias en 2021 respecto a 2020, sin embargo, se estima el cumplimiento de la meta para el año vigente. Las comunas con mayor número de casos son Doce de Octubre (16.0%) y La Candelaria (8.5%). Fuente: Subsecretaría de Gobierno Local y Convivencia. Consultado el 06/07/2021.</v>
      </c>
      <c r="AM685" s="20">
        <f t="shared" si="10"/>
        <v>6.1847983449999999</v>
      </c>
      <c r="AN685" s="22">
        <v>0</v>
      </c>
      <c r="AO685" s="22">
        <v>0</v>
      </c>
      <c r="AP685" s="22">
        <v>0</v>
      </c>
      <c r="AQ685" s="41">
        <f>+VLOOKUP(K685,Seguimiento!$A:$J,9,FALSE)</f>
        <v>0</v>
      </c>
      <c r="AR685" s="40">
        <f>+VLOOKUP(K685,Seguimiento!$A:$J,10,FALSE)</f>
        <v>3</v>
      </c>
      <c r="AS685" s="20">
        <v>3609</v>
      </c>
      <c r="AT685" s="40">
        <f>+VLOOKUP(K685,Seguimiento!$A:$J,4,FALSE)</f>
        <v>3692.3</v>
      </c>
      <c r="AU685" s="22">
        <v>0</v>
      </c>
      <c r="AV685" s="22">
        <v>0</v>
      </c>
    </row>
    <row r="686" spans="1:48" x14ac:dyDescent="0.2">
      <c r="A686" s="20">
        <v>5</v>
      </c>
      <c r="B686" s="20" t="s">
        <v>1465</v>
      </c>
      <c r="C686" s="20">
        <v>3</v>
      </c>
      <c r="D686" s="20" t="s">
        <v>1619</v>
      </c>
      <c r="E686" s="20" t="s">
        <v>1620</v>
      </c>
      <c r="F686" s="20">
        <v>4</v>
      </c>
      <c r="G686" s="20" t="s">
        <v>1625</v>
      </c>
      <c r="H686" s="20" t="s">
        <v>1626</v>
      </c>
      <c r="I686" s="20">
        <v>5</v>
      </c>
      <c r="J686" s="20" t="s">
        <v>1961</v>
      </c>
      <c r="K686" s="20" t="s">
        <v>1665</v>
      </c>
      <c r="L686" s="20" t="s">
        <v>1666</v>
      </c>
      <c r="M686" s="20" t="s">
        <v>44</v>
      </c>
      <c r="N686" s="20">
        <v>6709</v>
      </c>
      <c r="O686" s="20">
        <v>6909</v>
      </c>
      <c r="P686" s="20" t="s">
        <v>820</v>
      </c>
      <c r="Q686" s="19">
        <f>+VLOOKUP(K686,Responsables!$A:$C,3,TRUE)</f>
        <v>732</v>
      </c>
      <c r="R686" s="19" t="str">
        <f>+VLOOKUP(K686,Responsables!$A:$C,2,TRUE)</f>
        <v>Secretaría de Seguridad y Convivencia</v>
      </c>
      <c r="S686" s="20" t="s">
        <v>46</v>
      </c>
      <c r="T686" s="20" t="s">
        <v>47</v>
      </c>
      <c r="U686" s="20">
        <f>+VLOOKUP(K686,Programación!$A:$F,3,FALSE)</f>
        <v>1727</v>
      </c>
      <c r="V686" s="20">
        <f>+VLOOKUP(K686,Programación!$A:$F,4,FALSE)</f>
        <v>1727</v>
      </c>
      <c r="W686" s="20">
        <f>+VLOOKUP(K686,Programación!$A:$F,5,FALSE)</f>
        <v>1727</v>
      </c>
      <c r="X686" s="20">
        <f>+VLOOKUP(K686,Programación!$A:$F,6,FALSE)</f>
        <v>1727</v>
      </c>
      <c r="Y686" s="20">
        <v>3019</v>
      </c>
      <c r="Z686" s="20">
        <f>+VLOOKUP(K686,Seguimiento!$A:$C,3,FALSE)</f>
        <v>858</v>
      </c>
      <c r="AA686" s="23">
        <v>0</v>
      </c>
      <c r="AB686" s="22">
        <v>0</v>
      </c>
      <c r="AC686" s="20">
        <v>0.436966275872051</v>
      </c>
      <c r="AD686" s="20">
        <f>+VLOOKUP(K686,Seguimiento!$A:$J,5,FALSE)</f>
        <v>0.56115212000000003</v>
      </c>
      <c r="AE686" s="22">
        <v>0</v>
      </c>
      <c r="AF686" s="22">
        <v>0</v>
      </c>
      <c r="AG686" s="20">
        <v>1.7481181239143</v>
      </c>
      <c r="AH686" s="20">
        <f>+VLOOKUP(K686,Seguimiento!$A:$J,6,FALSE)</f>
        <v>0.49681528699999999</v>
      </c>
      <c r="AI686" s="23">
        <v>0</v>
      </c>
      <c r="AJ686" s="23">
        <v>0</v>
      </c>
      <c r="AK686" s="23">
        <v>0</v>
      </c>
      <c r="AL686" s="20" t="str">
        <f>+VLOOKUP(K686,Seguimiento!$A:$J,7,FALSE)</f>
        <v>Informes semanales:24, informes recorridos territoriales:7, informe índice de riesgo de victimización:5, doc de alertas de casos de violencia sexual:51, documentos cualitativos:6 (1 doc resultados encuesta de percepción de seguridad, victimización y convivencia en Medellín 2020, 1 informe consolidado año 2020 por comuna, 2 doc de diálogo ciudadano, 1 informe de comportamiento de los homicidios Medellín 2018-2021, 1 informe de comportamiento de los hurtos a personas Medellín 2018-2021), informes diarios de homicidio:181. dateos Medellín:18, dateos por comuna:378, informes de vif:32, informes de mujeres:18, informes de vif en víctimas mayores de 60 años:18, criminalidad y operatividad:18, informes delitos sexuales:10, respuesta a PQRS:31, DFI:9, actualización Tableros SISC:52</v>
      </c>
      <c r="AM686" s="20">
        <f t="shared" si="10"/>
        <v>0.56115212000000003</v>
      </c>
      <c r="AN686" s="22">
        <v>1.8703355083747933E-4</v>
      </c>
      <c r="AO686" s="22">
        <v>0</v>
      </c>
      <c r="AP686" s="22">
        <v>0</v>
      </c>
      <c r="AQ686" s="41">
        <f>+VLOOKUP(K686,Seguimiento!$A:$J,9,FALSE)</f>
        <v>8.9713299999999994E-5</v>
      </c>
      <c r="AR686" s="40">
        <f>+VLOOKUP(K686,Seguimiento!$A:$J,10,FALSE)</f>
        <v>3</v>
      </c>
      <c r="AS686" s="20">
        <v>3019</v>
      </c>
      <c r="AT686" s="40">
        <f>+VLOOKUP(K686,Seguimiento!$A:$J,4,FALSE)</f>
        <v>3877</v>
      </c>
      <c r="AU686" s="22">
        <v>0</v>
      </c>
      <c r="AV686" s="22">
        <v>0</v>
      </c>
    </row>
    <row r="687" spans="1:48" x14ac:dyDescent="0.2">
      <c r="A687" s="20">
        <v>5</v>
      </c>
      <c r="B687" s="20" t="s">
        <v>1465</v>
      </c>
      <c r="C687" s="20">
        <v>3</v>
      </c>
      <c r="D687" s="20" t="s">
        <v>1619</v>
      </c>
      <c r="E687" s="20" t="s">
        <v>1620</v>
      </c>
      <c r="F687" s="20">
        <v>1</v>
      </c>
      <c r="G687" s="20" t="s">
        <v>1661</v>
      </c>
      <c r="H687" s="20" t="s">
        <v>1662</v>
      </c>
      <c r="I687" s="20">
        <v>4</v>
      </c>
      <c r="J687" s="20" t="s">
        <v>1961</v>
      </c>
      <c r="K687" s="20" t="s">
        <v>1663</v>
      </c>
      <c r="L687" s="20" t="s">
        <v>1664</v>
      </c>
      <c r="M687" s="20" t="s">
        <v>50</v>
      </c>
      <c r="N687" s="20">
        <v>0</v>
      </c>
      <c r="O687" s="20">
        <v>100</v>
      </c>
      <c r="P687" s="20" t="s">
        <v>820</v>
      </c>
      <c r="Q687" s="19">
        <f>+VLOOKUP(K687,Responsables!$A:$C,3,TRUE)</f>
        <v>732</v>
      </c>
      <c r="R687" s="19" t="str">
        <f>+VLOOKUP(K687,Responsables!$A:$C,2,TRUE)</f>
        <v>Secretaría de Seguridad y Convivencia</v>
      </c>
      <c r="S687" s="20" t="s">
        <v>51</v>
      </c>
      <c r="T687" s="20" t="s">
        <v>47</v>
      </c>
      <c r="U687" s="20">
        <f>+VLOOKUP(K687,Programación!$A:$F,3,FALSE)</f>
        <v>15</v>
      </c>
      <c r="V687" s="20">
        <f>+VLOOKUP(K687,Programación!$A:$F,4,FALSE)</f>
        <v>50</v>
      </c>
      <c r="W687" s="20">
        <f>+VLOOKUP(K687,Programación!$A:$F,5,FALSE)</f>
        <v>75</v>
      </c>
      <c r="X687" s="20">
        <f>+VLOOKUP(K687,Programación!$A:$F,6,FALSE)</f>
        <v>100</v>
      </c>
      <c r="Y687" s="20">
        <v>15</v>
      </c>
      <c r="Z687" s="20">
        <f>+VLOOKUP(K687,Seguimiento!$A:$C,3,FALSE)</f>
        <v>15</v>
      </c>
      <c r="AA687" s="23">
        <v>0</v>
      </c>
      <c r="AB687" s="22">
        <v>0</v>
      </c>
      <c r="AC687" s="20">
        <v>0.15</v>
      </c>
      <c r="AD687" s="20">
        <f>+VLOOKUP(K687,Seguimiento!$A:$J,5,FALSE)</f>
        <v>0.15</v>
      </c>
      <c r="AE687" s="22">
        <v>0</v>
      </c>
      <c r="AF687" s="22">
        <v>0</v>
      </c>
      <c r="AG687" s="20">
        <v>1</v>
      </c>
      <c r="AH687" s="20">
        <f>+VLOOKUP(K687,Seguimiento!$A:$J,6,FALSE)</f>
        <v>0.3</v>
      </c>
      <c r="AI687" s="23">
        <v>0</v>
      </c>
      <c r="AJ687" s="23">
        <v>0</v>
      </c>
      <c r="AK687" s="23">
        <v>0</v>
      </c>
      <c r="AL687" s="20" t="str">
        <f>+VLOOKUP(K687,Seguimiento!$A:$J,7,FALSE)</f>
        <v>No se presenta avance en términos de productos finales del proceso de rediseño de la Política Pública de Seguridad, los cuales están programados para el segundo semestre del año. Sin embargo, se han realizado diversas reuniones de trabajo con la UdeA y la Secretaría y se están avanzando en elaboración de productos.</v>
      </c>
      <c r="AM687" s="20">
        <f t="shared" si="10"/>
        <v>0.15</v>
      </c>
      <c r="AN687" s="22">
        <v>5.6997301648764088E-4</v>
      </c>
      <c r="AO687" s="22">
        <v>0</v>
      </c>
      <c r="AP687" s="22">
        <v>0</v>
      </c>
      <c r="AQ687" s="41">
        <f>+VLOOKUP(K687,Seguimiento!$A:$J,9,FALSE)</f>
        <v>8.5495999999999996E-5</v>
      </c>
      <c r="AR687" s="40">
        <f>+VLOOKUP(K687,Seguimiento!$A:$J,10,FALSE)</f>
        <v>1</v>
      </c>
      <c r="AS687" s="20">
        <v>15</v>
      </c>
      <c r="AT687" s="40">
        <f>+VLOOKUP(K687,Seguimiento!$A:$J,4,FALSE)</f>
        <v>15</v>
      </c>
      <c r="AU687" s="22">
        <v>0</v>
      </c>
      <c r="AV687" s="22">
        <v>0</v>
      </c>
    </row>
    <row r="688" spans="1:48" x14ac:dyDescent="0.2">
      <c r="A688" s="20">
        <v>5</v>
      </c>
      <c r="B688" s="20" t="s">
        <v>1465</v>
      </c>
      <c r="C688" s="20">
        <v>3</v>
      </c>
      <c r="D688" s="20" t="s">
        <v>1619</v>
      </c>
      <c r="E688" s="20" t="s">
        <v>1620</v>
      </c>
      <c r="F688" s="20">
        <v>4</v>
      </c>
      <c r="G688" s="20" t="s">
        <v>1625</v>
      </c>
      <c r="H688" s="20" t="s">
        <v>1626</v>
      </c>
      <c r="I688" s="20">
        <v>6</v>
      </c>
      <c r="J688" s="20" t="s">
        <v>1961</v>
      </c>
      <c r="K688" s="20" t="s">
        <v>1657</v>
      </c>
      <c r="L688" s="20" t="s">
        <v>1658</v>
      </c>
      <c r="M688" s="20" t="s">
        <v>44</v>
      </c>
      <c r="N688" s="20">
        <v>8</v>
      </c>
      <c r="O688" s="20">
        <v>7</v>
      </c>
      <c r="P688" s="20" t="s">
        <v>820</v>
      </c>
      <c r="Q688" s="19">
        <f>+VLOOKUP(K688,Responsables!$A:$C,3,TRUE)</f>
        <v>732</v>
      </c>
      <c r="R688" s="19" t="str">
        <f>+VLOOKUP(K688,Responsables!$A:$C,2,TRUE)</f>
        <v>Secretaría de Seguridad y Convivencia</v>
      </c>
      <c r="S688" s="20" t="s">
        <v>46</v>
      </c>
      <c r="T688" s="20" t="s">
        <v>47</v>
      </c>
      <c r="U688" s="20">
        <f>+VLOOKUP(K688,Programación!$A:$F,3,FALSE)</f>
        <v>1</v>
      </c>
      <c r="V688" s="20">
        <f>+VLOOKUP(K688,Programación!$A:$F,4,FALSE)</f>
        <v>2</v>
      </c>
      <c r="W688" s="20">
        <f>+VLOOKUP(K688,Programación!$A:$F,5,FALSE)</f>
        <v>2</v>
      </c>
      <c r="X688" s="20">
        <f>+VLOOKUP(K688,Programación!$A:$F,6,FALSE)</f>
        <v>2</v>
      </c>
      <c r="Y688" s="20">
        <v>1</v>
      </c>
      <c r="Z688" s="20">
        <f>+VLOOKUP(K688,Seguimiento!$A:$C,3,FALSE)</f>
        <v>0</v>
      </c>
      <c r="AA688" s="23">
        <v>0</v>
      </c>
      <c r="AB688" s="22">
        <v>0</v>
      </c>
      <c r="AC688" s="20">
        <v>0.14285714285714299</v>
      </c>
      <c r="AD688" s="20">
        <f>+VLOOKUP(K688,Seguimiento!$A:$J,5,FALSE)</f>
        <v>0.14285714299999999</v>
      </c>
      <c r="AE688" s="22">
        <v>0</v>
      </c>
      <c r="AF688" s="22">
        <v>0</v>
      </c>
      <c r="AG688" s="20">
        <v>1</v>
      </c>
      <c r="AH688" s="20">
        <f>+VLOOKUP(K688,Seguimiento!$A:$J,6,FALSE)</f>
        <v>0</v>
      </c>
      <c r="AI688" s="23">
        <v>0</v>
      </c>
      <c r="AJ688" s="23">
        <v>0</v>
      </c>
      <c r="AK688" s="23">
        <v>0</v>
      </c>
      <c r="AL688" s="20" t="str">
        <f>+VLOOKUP(K688,Seguimiento!$A:$J,7,FALSE)</f>
        <v>En el mes de abril se suscribió contrato con la Universidad de Antioquia para desarrollar, además de la actualización de la política pública de seguridad y convivencia de Medellín, dos estudios sobre segundas oportunidades y medidas de protección de violencia intrafamiliar.</v>
      </c>
      <c r="AM688" s="20">
        <f t="shared" si="10"/>
        <v>0.14285714299999999</v>
      </c>
      <c r="AN688" s="22">
        <v>4.3162425769290805E-4</v>
      </c>
      <c r="AO688" s="22">
        <v>0</v>
      </c>
      <c r="AP688" s="22">
        <v>0</v>
      </c>
      <c r="AQ688" s="41">
        <f>+VLOOKUP(K688,Seguimiento!$A:$J,9,FALSE)</f>
        <v>6.1660600000000004E-5</v>
      </c>
      <c r="AR688" s="40">
        <f>+VLOOKUP(K688,Seguimiento!$A:$J,10,FALSE)</f>
        <v>1</v>
      </c>
      <c r="AS688" s="20">
        <v>1</v>
      </c>
      <c r="AT688" s="40">
        <f>+VLOOKUP(K688,Seguimiento!$A:$J,4,FALSE)</f>
        <v>1</v>
      </c>
      <c r="AU688" s="22">
        <v>0</v>
      </c>
      <c r="AV688" s="22">
        <v>0</v>
      </c>
    </row>
    <row r="689" spans="1:48" x14ac:dyDescent="0.2">
      <c r="A689" s="20">
        <v>5</v>
      </c>
      <c r="B689" s="20" t="s">
        <v>1465</v>
      </c>
      <c r="C689" s="20">
        <v>3</v>
      </c>
      <c r="D689" s="20" t="s">
        <v>1619</v>
      </c>
      <c r="E689" s="20" t="s">
        <v>1620</v>
      </c>
      <c r="F689" s="20"/>
      <c r="G689" s="20"/>
      <c r="H689" s="20"/>
      <c r="I689" s="20">
        <v>17</v>
      </c>
      <c r="J689" s="20" t="s">
        <v>1960</v>
      </c>
      <c r="K689" s="20" t="s">
        <v>1702</v>
      </c>
      <c r="L689" s="20" t="s">
        <v>1703</v>
      </c>
      <c r="M689" s="20" t="s">
        <v>982</v>
      </c>
      <c r="N689" s="20">
        <v>46.6</v>
      </c>
      <c r="O689" s="20">
        <v>41.27</v>
      </c>
      <c r="P689" s="20" t="s">
        <v>820</v>
      </c>
      <c r="Q689" s="19">
        <f>+VLOOKUP(K689,Responsables!$A:$C,3,TRUE)</f>
        <v>732</v>
      </c>
      <c r="R689" s="19" t="str">
        <f>+VLOOKUP(K689,Responsables!$A:$C,2,TRUE)</f>
        <v>Secretaría de Seguridad y Convivencia</v>
      </c>
      <c r="S689" s="20" t="s">
        <v>51</v>
      </c>
      <c r="T689" s="20" t="s">
        <v>356</v>
      </c>
      <c r="U689" s="20">
        <f>+VLOOKUP(K689,Programación!$A:$F,3,FALSE)</f>
        <v>44.71</v>
      </c>
      <c r="V689" s="20">
        <f>+VLOOKUP(K689,Programación!$A:$F,4,FALSE)</f>
        <v>43.56</v>
      </c>
      <c r="W689" s="20">
        <f>+VLOOKUP(K689,Programación!$A:$F,5,FALSE)</f>
        <v>42.42</v>
      </c>
      <c r="X689" s="20">
        <f>+VLOOKUP(K689,Programación!$A:$F,6,FALSE)</f>
        <v>41.27</v>
      </c>
      <c r="Y689" s="20">
        <v>26.23</v>
      </c>
      <c r="Z689" s="20">
        <f>+VLOOKUP(K689,Seguimiento!$A:$C,3,FALSE)</f>
        <v>25.98</v>
      </c>
      <c r="AA689" s="23">
        <v>0</v>
      </c>
      <c r="AB689" s="22">
        <v>0</v>
      </c>
      <c r="AC689" s="20">
        <v>3.8217636022514099</v>
      </c>
      <c r="AD689" s="20">
        <f>+VLOOKUP(K689,Seguimiento!$A:$J,5,FALSE)</f>
        <v>3.8686679169999998</v>
      </c>
      <c r="AE689" s="24">
        <v>0</v>
      </c>
      <c r="AF689" s="22">
        <v>0</v>
      </c>
      <c r="AG689" s="20">
        <v>10.7777777777778</v>
      </c>
      <c r="AH689" s="20">
        <f>+VLOOKUP(K689,Seguimiento!$A:$J,6,FALSE)</f>
        <v>16.28695652</v>
      </c>
      <c r="AI689" s="23">
        <v>0</v>
      </c>
      <c r="AJ689" s="23">
        <v>0</v>
      </c>
      <c r="AK689" s="23">
        <v>0</v>
      </c>
      <c r="AL689" s="20" t="str">
        <f>+VLOOKUP(K689,Seguimiento!$A:$J,7,FALSE)</f>
        <v>Casos ocurridos (30/06/2021): 69. Casos proyectados (31/12/2021): 139. De los casos ocurridos en 2021 92.75% fueron hombres y 7.25% mujeres. Las comunas con más casos son La Candelaria (20.29%), Aranjuez (13.04%) y Robledo (8.70%). Fuente: INML, SIJIN, CTI, Secretaría de Seguridad y Convivencia como observador técnico. Consultado el 06/07/2021.</v>
      </c>
      <c r="AM689" s="20">
        <f t="shared" si="10"/>
        <v>3.8686679169999998</v>
      </c>
      <c r="AN689" s="22">
        <v>0</v>
      </c>
      <c r="AO689" s="22">
        <v>0</v>
      </c>
      <c r="AP689" s="22">
        <v>0</v>
      </c>
      <c r="AQ689" s="41">
        <f>+VLOOKUP(K689,Seguimiento!$A:$J,9,FALSE)</f>
        <v>0</v>
      </c>
      <c r="AR689" s="40">
        <f>+VLOOKUP(K689,Seguimiento!$A:$J,10,FALSE)</f>
        <v>3</v>
      </c>
      <c r="AS689" s="20">
        <v>26.23</v>
      </c>
      <c r="AT689" s="40">
        <f>+VLOOKUP(K689,Seguimiento!$A:$J,4,FALSE)</f>
        <v>25.98</v>
      </c>
      <c r="AU689" s="22">
        <v>0</v>
      </c>
      <c r="AV689" s="22">
        <v>0</v>
      </c>
    </row>
    <row r="690" spans="1:48" x14ac:dyDescent="0.2">
      <c r="A690" s="20">
        <v>5</v>
      </c>
      <c r="B690" s="20" t="s">
        <v>1465</v>
      </c>
      <c r="C690" s="20">
        <v>3</v>
      </c>
      <c r="D690" s="20" t="s">
        <v>1619</v>
      </c>
      <c r="E690" s="20" t="s">
        <v>1620</v>
      </c>
      <c r="F690" s="20">
        <v>4</v>
      </c>
      <c r="G690" s="20" t="s">
        <v>1625</v>
      </c>
      <c r="H690" s="20" t="s">
        <v>1626</v>
      </c>
      <c r="I690" s="20">
        <v>2</v>
      </c>
      <c r="J690" s="20" t="s">
        <v>1961</v>
      </c>
      <c r="K690" s="20" t="s">
        <v>1651</v>
      </c>
      <c r="L690" s="20" t="s">
        <v>1652</v>
      </c>
      <c r="M690" s="20" t="s">
        <v>44</v>
      </c>
      <c r="N690" s="20">
        <v>3</v>
      </c>
      <c r="O690" s="20">
        <v>4</v>
      </c>
      <c r="P690" s="20" t="s">
        <v>820</v>
      </c>
      <c r="Q690" s="19">
        <f>+VLOOKUP(K690,Responsables!$A:$C,3,TRUE)</f>
        <v>732</v>
      </c>
      <c r="R690" s="19" t="str">
        <f>+VLOOKUP(K690,Responsables!$A:$C,2,TRUE)</f>
        <v>Secretaría de Seguridad y Convivencia</v>
      </c>
      <c r="S690" s="20" t="s">
        <v>46</v>
      </c>
      <c r="T690" s="20" t="s">
        <v>47</v>
      </c>
      <c r="U690" s="20">
        <f>+VLOOKUP(K690,Programación!$A:$F,3,FALSE)</f>
        <v>1</v>
      </c>
      <c r="V690" s="20">
        <f>+VLOOKUP(K690,Programación!$A:$F,4,FALSE)</f>
        <v>1.52</v>
      </c>
      <c r="W690" s="20">
        <f>+VLOOKUP(K690,Programación!$A:$F,5,FALSE)</f>
        <v>1</v>
      </c>
      <c r="X690" s="20">
        <f>+VLOOKUP(K690,Programación!$A:$F,6,FALSE)</f>
        <v>1</v>
      </c>
      <c r="Y690" s="20">
        <v>0.48</v>
      </c>
      <c r="Z690" s="20">
        <f>+VLOOKUP(K690,Seguimiento!$A:$C,3,FALSE)</f>
        <v>1.4</v>
      </c>
      <c r="AA690" s="23">
        <v>0</v>
      </c>
      <c r="AB690" s="22">
        <v>0</v>
      </c>
      <c r="AC690" s="20">
        <v>0.12</v>
      </c>
      <c r="AD690" s="20">
        <f>+VLOOKUP(K690,Seguimiento!$A:$J,5,FALSE)</f>
        <v>0.47</v>
      </c>
      <c r="AE690" s="22">
        <v>0</v>
      </c>
      <c r="AF690" s="22">
        <v>0</v>
      </c>
      <c r="AG690" s="20">
        <v>0.48</v>
      </c>
      <c r="AH690" s="20">
        <f>+VLOOKUP(K690,Seguimiento!$A:$J,6,FALSE)</f>
        <v>0.92105263199999998</v>
      </c>
      <c r="AI690" s="23">
        <v>0</v>
      </c>
      <c r="AJ690" s="23">
        <v>0</v>
      </c>
      <c r="AK690" s="23">
        <v>0</v>
      </c>
      <c r="AL690" s="20" t="str">
        <f>+VLOOKUP(K690,Seguimiento!$A:$J,7,FALSE)</f>
        <v>Corresponde a la URI de la fiscalía terminado en marzo 2021 y avance del proyecto Sijin</v>
      </c>
      <c r="AM690" s="20">
        <f t="shared" si="10"/>
        <v>0.47</v>
      </c>
      <c r="AN690" s="22">
        <v>2.2643543204618565E-4</v>
      </c>
      <c r="AO690" s="22">
        <v>0</v>
      </c>
      <c r="AP690" s="22">
        <v>0</v>
      </c>
      <c r="AQ690" s="41">
        <f>+VLOOKUP(K690,Seguimiento!$A:$J,9,FALSE)</f>
        <v>8.3781099999999996E-5</v>
      </c>
      <c r="AR690" s="40">
        <f>+VLOOKUP(K690,Seguimiento!$A:$J,10,FALSE)</f>
        <v>3</v>
      </c>
      <c r="AS690" s="20">
        <v>0.48</v>
      </c>
      <c r="AT690" s="40">
        <f>+VLOOKUP(K690,Seguimiento!$A:$J,4,FALSE)</f>
        <v>1.88</v>
      </c>
      <c r="AU690" s="22">
        <v>0</v>
      </c>
      <c r="AV690" s="22">
        <v>0</v>
      </c>
    </row>
    <row r="691" spans="1:48" x14ac:dyDescent="0.2">
      <c r="A691" s="20">
        <v>5</v>
      </c>
      <c r="B691" s="20" t="s">
        <v>1465</v>
      </c>
      <c r="C691" s="20">
        <v>3</v>
      </c>
      <c r="D691" s="20" t="s">
        <v>1619</v>
      </c>
      <c r="E691" s="20" t="s">
        <v>1620</v>
      </c>
      <c r="F691" s="20">
        <v>4</v>
      </c>
      <c r="G691" s="20" t="s">
        <v>1625</v>
      </c>
      <c r="H691" s="20" t="s">
        <v>1626</v>
      </c>
      <c r="I691" s="20">
        <v>7</v>
      </c>
      <c r="J691" s="20" t="s">
        <v>1961</v>
      </c>
      <c r="K691" s="20" t="s">
        <v>1627</v>
      </c>
      <c r="L691" s="20" t="s">
        <v>1628</v>
      </c>
      <c r="M691" s="20" t="s">
        <v>44</v>
      </c>
      <c r="N691" s="20">
        <v>4</v>
      </c>
      <c r="O691" s="20">
        <v>12</v>
      </c>
      <c r="P691" s="20" t="s">
        <v>820</v>
      </c>
      <c r="Q691" s="19">
        <f>+VLOOKUP(K691,Responsables!$A:$C,3,TRUE)</f>
        <v>732</v>
      </c>
      <c r="R691" s="19" t="str">
        <f>+VLOOKUP(K691,Responsables!$A:$C,2,TRUE)</f>
        <v>Secretaría de Seguridad y Convivencia</v>
      </c>
      <c r="S691" s="20" t="s">
        <v>51</v>
      </c>
      <c r="T691" s="20" t="s">
        <v>47</v>
      </c>
      <c r="U691" s="20">
        <f>+VLOOKUP(K691,Programación!$A:$F,3,FALSE)</f>
        <v>3</v>
      </c>
      <c r="V691" s="20">
        <f>+VLOOKUP(K691,Programación!$A:$F,4,FALSE)</f>
        <v>6</v>
      </c>
      <c r="W691" s="20">
        <f>+VLOOKUP(K691,Programación!$A:$F,5,FALSE)</f>
        <v>9</v>
      </c>
      <c r="X691" s="20">
        <f>+VLOOKUP(K691,Programación!$A:$F,6,FALSE)</f>
        <v>12</v>
      </c>
      <c r="Y691" s="20">
        <v>3</v>
      </c>
      <c r="Z691" s="20">
        <f>+VLOOKUP(K691,Seguimiento!$A:$C,3,FALSE)</f>
        <v>7</v>
      </c>
      <c r="AA691" s="23">
        <v>0</v>
      </c>
      <c r="AB691" s="22">
        <v>0</v>
      </c>
      <c r="AC691" s="20">
        <v>0.25</v>
      </c>
      <c r="AD691" s="20">
        <f>+VLOOKUP(K691,Seguimiento!$A:$J,5,FALSE)</f>
        <v>0.58333333300000001</v>
      </c>
      <c r="AE691" s="22">
        <v>0</v>
      </c>
      <c r="AF691" s="22">
        <v>0</v>
      </c>
      <c r="AG691" s="20">
        <v>1</v>
      </c>
      <c r="AH691" s="20">
        <f>+VLOOKUP(K691,Seguimiento!$A:$J,6,FALSE)</f>
        <v>1.1666666670000001</v>
      </c>
      <c r="AI691" s="23">
        <v>0</v>
      </c>
      <c r="AJ691" s="23">
        <v>0</v>
      </c>
      <c r="AK691" s="23">
        <v>0</v>
      </c>
      <c r="AL691" s="20" t="str">
        <f>+VLOOKUP(K691,Seguimiento!$A:$J,7,FALSE)</f>
        <v>Están vigentes los convenios para el intercambio de información con Policía, Consejo Superior de la Judicatura, Fiscalía, Migración Colombia, Medicina Legal y Ciencias Forenses, UNP y ARN.</v>
      </c>
      <c r="AM691" s="20">
        <f t="shared" si="10"/>
        <v>0.58333333300000001</v>
      </c>
      <c r="AN691" s="22">
        <v>9.6747089895550273E-5</v>
      </c>
      <c r="AO691" s="22">
        <v>0</v>
      </c>
      <c r="AP691" s="22">
        <v>0</v>
      </c>
      <c r="AQ691" s="41">
        <f>+VLOOKUP(K691,Seguimiento!$A:$J,9,FALSE)</f>
        <v>4.83735E-5</v>
      </c>
      <c r="AR691" s="40">
        <f>+VLOOKUP(K691,Seguimiento!$A:$J,10,FALSE)</f>
        <v>3</v>
      </c>
      <c r="AS691" s="20">
        <v>3</v>
      </c>
      <c r="AT691" s="40">
        <f>+VLOOKUP(K691,Seguimiento!$A:$J,4,FALSE)</f>
        <v>7</v>
      </c>
      <c r="AU691" s="22">
        <v>0</v>
      </c>
      <c r="AV691" s="22">
        <v>0</v>
      </c>
    </row>
    <row r="692" spans="1:48" x14ac:dyDescent="0.2">
      <c r="A692" s="20">
        <v>5</v>
      </c>
      <c r="B692" s="20" t="s">
        <v>1465</v>
      </c>
      <c r="C692" s="20">
        <v>3</v>
      </c>
      <c r="D692" s="20" t="s">
        <v>1619</v>
      </c>
      <c r="E692" s="20" t="s">
        <v>1620</v>
      </c>
      <c r="F692" s="20">
        <v>2</v>
      </c>
      <c r="G692" s="20" t="s">
        <v>1621</v>
      </c>
      <c r="H692" s="20" t="s">
        <v>1622</v>
      </c>
      <c r="I692" s="20">
        <v>5</v>
      </c>
      <c r="J692" s="20" t="s">
        <v>1961</v>
      </c>
      <c r="K692" s="20" t="s">
        <v>1633</v>
      </c>
      <c r="L692" s="20" t="s">
        <v>1634</v>
      </c>
      <c r="M692" s="20" t="s">
        <v>50</v>
      </c>
      <c r="N692" s="20">
        <v>20</v>
      </c>
      <c r="O692" s="20">
        <v>60</v>
      </c>
      <c r="P692" s="20" t="s">
        <v>820</v>
      </c>
      <c r="Q692" s="19">
        <f>+VLOOKUP(K692,Responsables!$A:$C,3,TRUE)</f>
        <v>732</v>
      </c>
      <c r="R692" s="19" t="str">
        <f>+VLOOKUP(K692,Responsables!$A:$C,2,TRUE)</f>
        <v>Secretaría de Seguridad y Convivencia</v>
      </c>
      <c r="S692" s="20" t="s">
        <v>51</v>
      </c>
      <c r="T692" s="20" t="s">
        <v>47</v>
      </c>
      <c r="U692" s="20">
        <f>+VLOOKUP(K692,Programación!$A:$F,3,FALSE)</f>
        <v>25</v>
      </c>
      <c r="V692" s="20">
        <f>+VLOOKUP(K692,Programación!$A:$F,4,FALSE)</f>
        <v>30</v>
      </c>
      <c r="W692" s="20">
        <f>+VLOOKUP(K692,Programación!$A:$F,5,FALSE)</f>
        <v>40</v>
      </c>
      <c r="X692" s="20">
        <f>+VLOOKUP(K692,Programación!$A:$F,6,FALSE)</f>
        <v>60</v>
      </c>
      <c r="Y692" s="20">
        <v>25</v>
      </c>
      <c r="Z692" s="20">
        <f>+VLOOKUP(K692,Seguimiento!$A:$C,3,FALSE)</f>
        <v>27</v>
      </c>
      <c r="AA692" s="23">
        <v>0</v>
      </c>
      <c r="AB692" s="22">
        <v>0</v>
      </c>
      <c r="AC692" s="20">
        <v>0.41666666666666702</v>
      </c>
      <c r="AD692" s="20">
        <f>+VLOOKUP(K692,Seguimiento!$A:$J,5,FALSE)</f>
        <v>0.45</v>
      </c>
      <c r="AE692" s="22">
        <v>0</v>
      </c>
      <c r="AF692" s="22">
        <v>0</v>
      </c>
      <c r="AG692" s="20">
        <v>1</v>
      </c>
      <c r="AH692" s="20">
        <f>+VLOOKUP(K692,Seguimiento!$A:$J,6,FALSE)</f>
        <v>0.9</v>
      </c>
      <c r="AI692" s="23">
        <v>0</v>
      </c>
      <c r="AJ692" s="23">
        <v>0</v>
      </c>
      <c r="AK692" s="23">
        <v>0</v>
      </c>
      <c r="AL692" s="20" t="str">
        <f>+VLOOKUP(K692,Seguimiento!$A:$J,7,FALSE)</f>
        <v>Se implementarán y articularan acciones con los corresponsables para dar cumplimiento a la Política Pública de la Cultura del Fútbol, lo que equivaldría al 5% para completar el 30% a 2021. Se han realizado articulaciones y una agenda conjunta para la realización de acciones de cultura fútbol en los territorios, es decir el 0,5% de cumplimiento mensual.</v>
      </c>
      <c r="AM692" s="20">
        <f t="shared" si="10"/>
        <v>0.45</v>
      </c>
      <c r="AN692" s="22">
        <v>4.1532158627997776E-4</v>
      </c>
      <c r="AO692" s="22">
        <v>0</v>
      </c>
      <c r="AP692" s="22">
        <v>0</v>
      </c>
      <c r="AQ692" s="41">
        <f>+VLOOKUP(K692,Seguimiento!$A:$J,9,FALSE)</f>
        <v>1.7651200000000001E-4</v>
      </c>
      <c r="AR692" s="40">
        <f>+VLOOKUP(K692,Seguimiento!$A:$J,10,FALSE)</f>
        <v>3</v>
      </c>
      <c r="AS692" s="20">
        <v>25</v>
      </c>
      <c r="AT692" s="40">
        <f>+VLOOKUP(K692,Seguimiento!$A:$J,4,FALSE)</f>
        <v>27</v>
      </c>
      <c r="AU692" s="22">
        <v>0</v>
      </c>
      <c r="AV692" s="22">
        <v>0</v>
      </c>
    </row>
    <row r="693" spans="1:48" x14ac:dyDescent="0.2">
      <c r="A693" s="20">
        <v>5</v>
      </c>
      <c r="B693" s="20" t="s">
        <v>1465</v>
      </c>
      <c r="C693" s="20">
        <v>3</v>
      </c>
      <c r="D693" s="20" t="s">
        <v>1619</v>
      </c>
      <c r="E693" s="20" t="s">
        <v>1620</v>
      </c>
      <c r="F693" s="20"/>
      <c r="G693" s="20"/>
      <c r="H693" s="20"/>
      <c r="I693" s="20">
        <v>9</v>
      </c>
      <c r="J693" s="20" t="s">
        <v>1960</v>
      </c>
      <c r="K693" s="20" t="s">
        <v>1681</v>
      </c>
      <c r="L693" s="20" t="s">
        <v>1682</v>
      </c>
      <c r="M693" s="20" t="s">
        <v>50</v>
      </c>
      <c r="N693" s="20">
        <v>15</v>
      </c>
      <c r="O693" s="20">
        <v>13.5</v>
      </c>
      <c r="P693" s="20" t="s">
        <v>820</v>
      </c>
      <c r="Q693" s="19">
        <f>+VLOOKUP(K693,Responsables!$A:$C,3,TRUE)</f>
        <v>732</v>
      </c>
      <c r="R693" s="19" t="str">
        <f>+VLOOKUP(K693,Responsables!$A:$C,2,TRUE)</f>
        <v>Secretaría de Seguridad y Convivencia</v>
      </c>
      <c r="S693" s="20" t="s">
        <v>51</v>
      </c>
      <c r="T693" s="20" t="s">
        <v>356</v>
      </c>
      <c r="U693" s="20">
        <f>+VLOOKUP(K693,Programación!$A:$F,3,FALSE)</f>
        <v>14.63</v>
      </c>
      <c r="V693" s="20">
        <f>+VLOOKUP(K693,Programación!$A:$F,4,FALSE)</f>
        <v>14.25</v>
      </c>
      <c r="W693" s="20">
        <f>+VLOOKUP(K693,Programación!$A:$F,5,FALSE)</f>
        <v>13.88</v>
      </c>
      <c r="X693" s="20">
        <f>+VLOOKUP(K693,Programación!$A:$F,6,FALSE)</f>
        <v>13.5</v>
      </c>
      <c r="Y693" s="20">
        <v>18.2</v>
      </c>
      <c r="Z693" s="20">
        <v>-2</v>
      </c>
      <c r="AA693" s="23">
        <v>0</v>
      </c>
      <c r="AB693" s="22">
        <v>0</v>
      </c>
      <c r="AC693" s="20">
        <v>0</v>
      </c>
      <c r="AD693" s="20">
        <f>+VLOOKUP(K693,Seguimiento!$A:$J,5,FALSE)</f>
        <v>0</v>
      </c>
      <c r="AE693" s="24">
        <v>0</v>
      </c>
      <c r="AF693" s="22">
        <v>0</v>
      </c>
      <c r="AG693" s="20">
        <v>0</v>
      </c>
      <c r="AH693" s="20">
        <v>-2</v>
      </c>
      <c r="AI693" s="23">
        <v>0</v>
      </c>
      <c r="AJ693" s="23">
        <v>0</v>
      </c>
      <c r="AK693" s="23">
        <v>0</v>
      </c>
      <c r="AL693" s="20" t="str">
        <f>+VLOOKUP(K693,Seguimiento!$A:$J,7,FALSE)</f>
        <v>La encuesta de percepción de seguridad no ha iniciado la fase de ejecución, razón por la cual los resultados de 2021 estarán disponibles a principios de 2022.</v>
      </c>
      <c r="AM693" s="20">
        <f t="shared" si="10"/>
        <v>0</v>
      </c>
      <c r="AN693" s="22">
        <v>0</v>
      </c>
      <c r="AO693" s="22">
        <v>0</v>
      </c>
      <c r="AP693" s="22">
        <v>0</v>
      </c>
      <c r="AQ693" s="41">
        <f>+VLOOKUP(K693,Seguimiento!$A:$J,9,FALSE)</f>
        <v>0</v>
      </c>
      <c r="AR693" s="40">
        <f>+VLOOKUP(K693,Seguimiento!$A:$J,10,FALSE)</f>
        <v>1</v>
      </c>
      <c r="AS693" s="20">
        <v>18.2</v>
      </c>
      <c r="AT693" s="40">
        <f>+VLOOKUP(K693,Seguimiento!$A:$J,4,FALSE)</f>
        <v>18.2</v>
      </c>
      <c r="AU693" s="22">
        <v>0</v>
      </c>
      <c r="AV693" s="22">
        <v>0</v>
      </c>
    </row>
    <row r="694" spans="1:48" x14ac:dyDescent="0.2">
      <c r="A694" s="20">
        <v>5</v>
      </c>
      <c r="B694" s="20" t="s">
        <v>1465</v>
      </c>
      <c r="C694" s="20">
        <v>3</v>
      </c>
      <c r="D694" s="20" t="s">
        <v>1619</v>
      </c>
      <c r="E694" s="20" t="s">
        <v>1620</v>
      </c>
      <c r="F694" s="20"/>
      <c r="G694" s="20"/>
      <c r="H694" s="20"/>
      <c r="I694" s="20">
        <v>2</v>
      </c>
      <c r="J694" s="20" t="s">
        <v>1960</v>
      </c>
      <c r="K694" s="20" t="s">
        <v>1621</v>
      </c>
      <c r="L694" s="20" t="s">
        <v>1671</v>
      </c>
      <c r="M694" s="20" t="s">
        <v>982</v>
      </c>
      <c r="N694" s="20">
        <v>23.84</v>
      </c>
      <c r="O694" s="20">
        <v>21.15</v>
      </c>
      <c r="P694" s="20" t="s">
        <v>820</v>
      </c>
      <c r="Q694" s="19">
        <f>+VLOOKUP(K694,Responsables!$A:$C,3,TRUE)</f>
        <v>732</v>
      </c>
      <c r="R694" s="19" t="str">
        <f>+VLOOKUP(K694,Responsables!$A:$C,2,TRUE)</f>
        <v>Secretaría de Seguridad y Convivencia</v>
      </c>
      <c r="S694" s="20" t="s">
        <v>51</v>
      </c>
      <c r="T694" s="20" t="s">
        <v>356</v>
      </c>
      <c r="U694" s="20">
        <f>+VLOOKUP(K694,Programación!$A:$F,3,FALSE)</f>
        <v>22.91</v>
      </c>
      <c r="V694" s="20">
        <f>+VLOOKUP(K694,Programación!$A:$F,4,FALSE)</f>
        <v>22.32</v>
      </c>
      <c r="W694" s="20">
        <f>+VLOOKUP(K694,Programación!$A:$F,5,FALSE)</f>
        <v>21.74</v>
      </c>
      <c r="X694" s="20">
        <f>+VLOOKUP(K694,Programación!$A:$F,6,FALSE)</f>
        <v>21.15</v>
      </c>
      <c r="Y694" s="20">
        <v>14.33</v>
      </c>
      <c r="Z694" s="20">
        <f>+VLOOKUP(K694,Seguimiento!$A:$C,3,FALSE)</f>
        <v>16.48</v>
      </c>
      <c r="AA694" s="23">
        <v>0</v>
      </c>
      <c r="AB694" s="22">
        <v>0</v>
      </c>
      <c r="AC694" s="20">
        <v>3.5353159851301101</v>
      </c>
      <c r="AD694" s="20">
        <f>+VLOOKUP(K694,Seguimiento!$A:$J,5,FALSE)</f>
        <v>2.7360594800000002</v>
      </c>
      <c r="AE694" s="24">
        <v>0</v>
      </c>
      <c r="AF694" s="22">
        <v>0</v>
      </c>
      <c r="AG694" s="20">
        <v>10.2258064516129</v>
      </c>
      <c r="AH694" s="20">
        <f>+VLOOKUP(K694,Seguimiento!$A:$J,6,FALSE)</f>
        <v>10.89830508</v>
      </c>
      <c r="AI694" s="23">
        <v>0</v>
      </c>
      <c r="AJ694" s="23">
        <v>0</v>
      </c>
      <c r="AK694" s="23">
        <v>0</v>
      </c>
      <c r="AL694" s="20" t="str">
        <f>+VLOOKUP(K694,Seguimiento!$A:$J,7,FALSE)</f>
        <v>Casos ocurridos (30/06/2021): 210. Casos proyectados (31/12/2021): 423. Se proyecta un crecimiento de los homicidios del 15.01% con respecto al año 2020. Las principales víctimas son adultos entre 29 y 32 años (17.14%), seguidos de jóvenes entre 18 y 24 años (16.19%). Las comunas con mayor ocurrencia de homicidios son La Candelaria (18.10%) y Aranjuez (10.00%). Fuente: INML, SIJIN, CTI, Secretaría de Seguridad y Convivencia como observador técnico. Consultado el 06/07/2021.</v>
      </c>
      <c r="AM694" s="20">
        <f t="shared" si="10"/>
        <v>2.7360594800000002</v>
      </c>
      <c r="AN694" s="22">
        <v>0</v>
      </c>
      <c r="AO694" s="22">
        <v>0</v>
      </c>
      <c r="AP694" s="22">
        <v>0</v>
      </c>
      <c r="AQ694" s="41">
        <f>+VLOOKUP(K694,Seguimiento!$A:$J,9,FALSE)</f>
        <v>0</v>
      </c>
      <c r="AR694" s="40">
        <f>+VLOOKUP(K694,Seguimiento!$A:$J,10,FALSE)</f>
        <v>3</v>
      </c>
      <c r="AS694" s="20">
        <v>14.33</v>
      </c>
      <c r="AT694" s="40">
        <f>+VLOOKUP(K694,Seguimiento!$A:$J,4,FALSE)</f>
        <v>16.48</v>
      </c>
      <c r="AU694" s="22">
        <v>0</v>
      </c>
      <c r="AV694" s="22">
        <v>0</v>
      </c>
    </row>
    <row r="695" spans="1:48" x14ac:dyDescent="0.2">
      <c r="A695" s="20">
        <v>5</v>
      </c>
      <c r="B695" s="20" t="s">
        <v>1465</v>
      </c>
      <c r="C695" s="20">
        <v>3</v>
      </c>
      <c r="D695" s="20" t="s">
        <v>1619</v>
      </c>
      <c r="E695" s="20" t="s">
        <v>1620</v>
      </c>
      <c r="F695" s="20">
        <v>2</v>
      </c>
      <c r="G695" s="20" t="s">
        <v>1621</v>
      </c>
      <c r="H695" s="20" t="s">
        <v>1622</v>
      </c>
      <c r="I695" s="20">
        <v>1</v>
      </c>
      <c r="J695" s="20" t="s">
        <v>1961</v>
      </c>
      <c r="K695" s="20" t="s">
        <v>1623</v>
      </c>
      <c r="L695" s="20" t="s">
        <v>1624</v>
      </c>
      <c r="M695" s="20" t="s">
        <v>44</v>
      </c>
      <c r="N695" s="20">
        <v>1044</v>
      </c>
      <c r="O695" s="20">
        <v>1056</v>
      </c>
      <c r="P695" s="20" t="s">
        <v>820</v>
      </c>
      <c r="Q695" s="19">
        <f>+VLOOKUP(K695,Responsables!$A:$C,3,TRUE)</f>
        <v>732</v>
      </c>
      <c r="R695" s="19" t="str">
        <f>+VLOOKUP(K695,Responsables!$A:$C,2,TRUE)</f>
        <v>Secretaría de Seguridad y Convivencia</v>
      </c>
      <c r="S695" s="20" t="s">
        <v>46</v>
      </c>
      <c r="T695" s="20" t="s">
        <v>47</v>
      </c>
      <c r="U695" s="20">
        <f>+VLOOKUP(K695,Programación!$A:$F,3,FALSE)</f>
        <v>264</v>
      </c>
      <c r="V695" s="20">
        <f>+VLOOKUP(K695,Programación!$A:$F,4,FALSE)</f>
        <v>264</v>
      </c>
      <c r="W695" s="20">
        <f>+VLOOKUP(K695,Programación!$A:$F,5,FALSE)</f>
        <v>264</v>
      </c>
      <c r="X695" s="20">
        <f>+VLOOKUP(K695,Programación!$A:$F,6,FALSE)</f>
        <v>264</v>
      </c>
      <c r="Y695" s="20">
        <v>275</v>
      </c>
      <c r="Z695" s="20">
        <f>+VLOOKUP(K695,Seguimiento!$A:$C,3,FALSE)</f>
        <v>129</v>
      </c>
      <c r="AA695" s="23">
        <v>0</v>
      </c>
      <c r="AB695" s="22">
        <v>0</v>
      </c>
      <c r="AC695" s="20">
        <v>0.26041666666666702</v>
      </c>
      <c r="AD695" s="20">
        <f>+VLOOKUP(K695,Seguimiento!$A:$J,5,FALSE)</f>
        <v>0.38257575799999999</v>
      </c>
      <c r="AE695" s="22">
        <v>0</v>
      </c>
      <c r="AF695" s="22">
        <v>0</v>
      </c>
      <c r="AG695" s="20">
        <v>1.0416666666666701</v>
      </c>
      <c r="AH695" s="20">
        <f>+VLOOKUP(K695,Seguimiento!$A:$J,6,FALSE)</f>
        <v>0.48863636399999999</v>
      </c>
      <c r="AI695" s="23">
        <v>0</v>
      </c>
      <c r="AJ695" s="23">
        <v>0</v>
      </c>
      <c r="AK695" s="23">
        <v>0</v>
      </c>
      <c r="AL695" s="20" t="str">
        <f>+VLOOKUP(K695,Seguimiento!$A:$J,7,FALSE)</f>
        <v>Durante el periodo se han realizado 129 Consejos de Convivencia Ciudadana, como un espacio de encuentro directo entre la comunidad y la Administración Municipal, para buscar la acción coordinada y concertada en la identificación, intervención y resolución de las problemáticas que aquejan a la comunidad.</v>
      </c>
      <c r="AM695" s="20">
        <f t="shared" si="10"/>
        <v>0.38257575799999999</v>
      </c>
      <c r="AN695" s="22">
        <v>5.1246205296874906E-4</v>
      </c>
      <c r="AO695" s="22">
        <v>0</v>
      </c>
      <c r="AP695" s="22">
        <v>0</v>
      </c>
      <c r="AQ695" s="41">
        <f>+VLOOKUP(K695,Seguimiento!$A:$J,9,FALSE)</f>
        <v>1.6548299999999999E-4</v>
      </c>
      <c r="AR695" s="40">
        <f>+VLOOKUP(K695,Seguimiento!$A:$J,10,FALSE)</f>
        <v>3</v>
      </c>
      <c r="AS695" s="20">
        <v>275</v>
      </c>
      <c r="AT695" s="40">
        <f>+VLOOKUP(K695,Seguimiento!$A:$J,4,FALSE)</f>
        <v>404</v>
      </c>
      <c r="AU695" s="22">
        <v>0</v>
      </c>
      <c r="AV695" s="22">
        <v>0</v>
      </c>
    </row>
    <row r="696" spans="1:48" x14ac:dyDescent="0.2">
      <c r="A696" s="20">
        <v>5</v>
      </c>
      <c r="B696" s="20" t="s">
        <v>1465</v>
      </c>
      <c r="C696" s="20">
        <v>3</v>
      </c>
      <c r="D696" s="20" t="s">
        <v>1619</v>
      </c>
      <c r="E696" s="20" t="s">
        <v>1620</v>
      </c>
      <c r="F696" s="20">
        <v>3</v>
      </c>
      <c r="G696" s="20" t="s">
        <v>1637</v>
      </c>
      <c r="H696" s="20" t="s">
        <v>1638</v>
      </c>
      <c r="I696" s="20">
        <v>2</v>
      </c>
      <c r="J696" s="20" t="s">
        <v>1961</v>
      </c>
      <c r="K696" s="20" t="s">
        <v>1659</v>
      </c>
      <c r="L696" s="20" t="s">
        <v>1660</v>
      </c>
      <c r="M696" s="20" t="s">
        <v>44</v>
      </c>
      <c r="N696" s="20">
        <v>0</v>
      </c>
      <c r="O696" s="20">
        <v>6</v>
      </c>
      <c r="P696" s="20" t="s">
        <v>820</v>
      </c>
      <c r="Q696" s="19">
        <f>+VLOOKUP(K696,Responsables!$A:$C,3,TRUE)</f>
        <v>732</v>
      </c>
      <c r="R696" s="19" t="str">
        <f>+VLOOKUP(K696,Responsables!$A:$C,2,TRUE)</f>
        <v>Secretaría de Seguridad y Convivencia</v>
      </c>
      <c r="S696" s="20" t="s">
        <v>51</v>
      </c>
      <c r="T696" s="20" t="s">
        <v>47</v>
      </c>
      <c r="U696" s="20">
        <f>+VLOOKUP(K696,Programación!$A:$F,3,FALSE)</f>
        <v>0</v>
      </c>
      <c r="V696" s="20">
        <f>+VLOOKUP(K696,Programación!$A:$F,4,FALSE)</f>
        <v>2</v>
      </c>
      <c r="W696" s="20">
        <f>+VLOOKUP(K696,Programación!$A:$F,5,FALSE)</f>
        <v>4</v>
      </c>
      <c r="X696" s="20">
        <f>+VLOOKUP(K696,Programación!$A:$F,6,FALSE)</f>
        <v>6</v>
      </c>
      <c r="Y696" s="20">
        <v>0</v>
      </c>
      <c r="Z696" s="20">
        <f>+VLOOKUP(K696,Seguimiento!$A:$C,3,FALSE)</f>
        <v>0</v>
      </c>
      <c r="AA696" s="23">
        <v>0</v>
      </c>
      <c r="AB696" s="22">
        <v>0</v>
      </c>
      <c r="AC696" s="20">
        <v>0</v>
      </c>
      <c r="AD696" s="20">
        <f>+VLOOKUP(K696,Seguimiento!$A:$J,5,FALSE)</f>
        <v>0</v>
      </c>
      <c r="AE696" s="22">
        <v>0</v>
      </c>
      <c r="AF696" s="22">
        <v>0</v>
      </c>
      <c r="AG696" s="20">
        <v>-1</v>
      </c>
      <c r="AH696" s="20">
        <f>+VLOOKUP(K696,Seguimiento!$A:$J,6,FALSE)</f>
        <v>0</v>
      </c>
      <c r="AI696" s="23">
        <v>0</v>
      </c>
      <c r="AJ696" s="23">
        <v>0</v>
      </c>
      <c r="AK696" s="23">
        <v>0</v>
      </c>
      <c r="AL696" s="20" t="str">
        <f>+VLOOKUP(K696,Seguimiento!$A:$J,7,FALSE)</f>
        <v>Durante el periodo se reporta la realización de reuniones con actores complementarios y corresponsables en la implementación del proyecto, se están gestionando acuerdos interinstitucionales que aseguren la permanencia, integralidad y coordinación para que el proyecto se mantenga en el tiempo y cumpla con los cometidos propuestos, se están realizando validaciones del equipamiento tecnológico de la estrategia, y se está trabajando en la preparación de la campaña de comunicación del proyecto. Se estima implementada 1 Zona Segura para el tercer trimestre de 2021.</v>
      </c>
      <c r="AM696" s="20">
        <f t="shared" si="10"/>
        <v>0</v>
      </c>
      <c r="AN696" s="22">
        <v>6.9583422987301265E-4</v>
      </c>
      <c r="AO696" s="22">
        <v>0</v>
      </c>
      <c r="AP696" s="22">
        <v>0</v>
      </c>
      <c r="AQ696" s="41">
        <f>+VLOOKUP(K696,Seguimiento!$A:$J,9,FALSE)</f>
        <v>0</v>
      </c>
      <c r="AR696" s="40">
        <f>+VLOOKUP(K696,Seguimiento!$A:$J,10,FALSE)</f>
        <v>1</v>
      </c>
      <c r="AS696" s="20">
        <v>0</v>
      </c>
      <c r="AT696" s="40">
        <f>+VLOOKUP(K696,Seguimiento!$A:$J,4,FALSE)</f>
        <v>0</v>
      </c>
      <c r="AU696" s="22">
        <v>0</v>
      </c>
      <c r="AV696" s="22">
        <v>0</v>
      </c>
    </row>
    <row r="697" spans="1:48" x14ac:dyDescent="0.2">
      <c r="A697" s="20">
        <v>5</v>
      </c>
      <c r="B697" s="20" t="s">
        <v>1465</v>
      </c>
      <c r="C697" s="20">
        <v>3</v>
      </c>
      <c r="D697" s="20" t="s">
        <v>1619</v>
      </c>
      <c r="E697" s="20" t="s">
        <v>1620</v>
      </c>
      <c r="F697" s="20"/>
      <c r="G697" s="20"/>
      <c r="H697" s="20"/>
      <c r="I697" s="20">
        <v>10</v>
      </c>
      <c r="J697" s="20" t="s">
        <v>1960</v>
      </c>
      <c r="K697" s="20" t="s">
        <v>1683</v>
      </c>
      <c r="L697" s="20" t="s">
        <v>1684</v>
      </c>
      <c r="M697" s="20" t="s">
        <v>50</v>
      </c>
      <c r="N697" s="20">
        <v>3</v>
      </c>
      <c r="O697" s="20">
        <v>2.7</v>
      </c>
      <c r="P697" s="20" t="s">
        <v>820</v>
      </c>
      <c r="Q697" s="19">
        <f>+VLOOKUP(K697,Responsables!$A:$C,3,TRUE)</f>
        <v>732</v>
      </c>
      <c r="R697" s="19" t="str">
        <f>+VLOOKUP(K697,Responsables!$A:$C,2,TRUE)</f>
        <v>Secretaría de Seguridad y Convivencia</v>
      </c>
      <c r="S697" s="20" t="s">
        <v>51</v>
      </c>
      <c r="T697" s="20" t="s">
        <v>356</v>
      </c>
      <c r="U697" s="20">
        <f>+VLOOKUP(K697,Programación!$A:$F,3,FALSE)</f>
        <v>2.93</v>
      </c>
      <c r="V697" s="20">
        <f>+VLOOKUP(K697,Programación!$A:$F,4,FALSE)</f>
        <v>2.85</v>
      </c>
      <c r="W697" s="20">
        <f>+VLOOKUP(K697,Programación!$A:$F,5,FALSE)</f>
        <v>2.78</v>
      </c>
      <c r="X697" s="20">
        <f>+VLOOKUP(K697,Programación!$A:$F,6,FALSE)</f>
        <v>2.7</v>
      </c>
      <c r="Y697" s="20">
        <v>3</v>
      </c>
      <c r="Z697" s="20">
        <v>-2</v>
      </c>
      <c r="AA697" s="23">
        <v>0</v>
      </c>
      <c r="AB697" s="22">
        <v>0</v>
      </c>
      <c r="AC697" s="20">
        <v>0</v>
      </c>
      <c r="AD697" s="20">
        <f>+VLOOKUP(K697,Seguimiento!$A:$J,5,FALSE)</f>
        <v>0</v>
      </c>
      <c r="AE697" s="24">
        <v>0</v>
      </c>
      <c r="AF697" s="22">
        <v>0</v>
      </c>
      <c r="AG697" s="20">
        <v>0</v>
      </c>
      <c r="AH697" s="20">
        <v>-2</v>
      </c>
      <c r="AI697" s="23">
        <v>0</v>
      </c>
      <c r="AJ697" s="23">
        <v>0</v>
      </c>
      <c r="AK697" s="23">
        <v>0</v>
      </c>
      <c r="AL697" s="20" t="str">
        <f>+VLOOKUP(K697,Seguimiento!$A:$J,7,FALSE)</f>
        <v>La encuesta de percepción de seguridad no ha iniciado la fase de ejecución, razón por la cual los resultados de 2021 estarán disponibles a principios de 2022.</v>
      </c>
      <c r="AM697" s="20">
        <f t="shared" si="10"/>
        <v>0</v>
      </c>
      <c r="AN697" s="22">
        <v>0</v>
      </c>
      <c r="AO697" s="22">
        <v>0</v>
      </c>
      <c r="AP697" s="22">
        <v>0</v>
      </c>
      <c r="AQ697" s="41">
        <f>+VLOOKUP(K697,Seguimiento!$A:$J,9,FALSE)</f>
        <v>0</v>
      </c>
      <c r="AR697" s="40">
        <f>+VLOOKUP(K697,Seguimiento!$A:$J,10,FALSE)</f>
        <v>1</v>
      </c>
      <c r="AS697" s="20">
        <v>3</v>
      </c>
      <c r="AT697" s="40">
        <f>+VLOOKUP(K697,Seguimiento!$A:$J,4,FALSE)</f>
        <v>3</v>
      </c>
      <c r="AU697" s="22">
        <v>0</v>
      </c>
      <c r="AV697" s="22">
        <v>0</v>
      </c>
    </row>
    <row r="698" spans="1:48" x14ac:dyDescent="0.2">
      <c r="A698" s="20">
        <v>5</v>
      </c>
      <c r="B698" s="20" t="s">
        <v>1465</v>
      </c>
      <c r="C698" s="20">
        <v>3</v>
      </c>
      <c r="D698" s="20" t="s">
        <v>1619</v>
      </c>
      <c r="E698" s="20" t="s">
        <v>1620</v>
      </c>
      <c r="F698" s="20">
        <v>3</v>
      </c>
      <c r="G698" s="20" t="s">
        <v>1637</v>
      </c>
      <c r="H698" s="20" t="s">
        <v>1638</v>
      </c>
      <c r="I698" s="20">
        <v>6</v>
      </c>
      <c r="J698" s="20" t="s">
        <v>1961</v>
      </c>
      <c r="K698" s="20" t="s">
        <v>1647</v>
      </c>
      <c r="L698" s="20" t="s">
        <v>1648</v>
      </c>
      <c r="M698" s="20" t="s">
        <v>50</v>
      </c>
      <c r="N698" s="20">
        <v>-1</v>
      </c>
      <c r="O698" s="20">
        <v>100</v>
      </c>
      <c r="P698" s="20" t="s">
        <v>820</v>
      </c>
      <c r="Q698" s="19">
        <f>+VLOOKUP(K698,Responsables!$A:$C,3,TRUE)</f>
        <v>732</v>
      </c>
      <c r="R698" s="19" t="str">
        <f>+VLOOKUP(K698,Responsables!$A:$C,2,TRUE)</f>
        <v>Secretaría de Seguridad y Convivencia</v>
      </c>
      <c r="S698" s="20" t="s">
        <v>51</v>
      </c>
      <c r="T698" s="20" t="s">
        <v>47</v>
      </c>
      <c r="U698" s="20">
        <f>+VLOOKUP(K698,Programación!$A:$F,3,FALSE)</f>
        <v>40</v>
      </c>
      <c r="V698" s="20">
        <f>+VLOOKUP(K698,Programación!$A:$F,4,FALSE)</f>
        <v>56</v>
      </c>
      <c r="W698" s="20">
        <f>+VLOOKUP(K698,Programación!$A:$F,5,FALSE)</f>
        <v>85</v>
      </c>
      <c r="X698" s="20">
        <f>+VLOOKUP(K698,Programación!$A:$F,6,FALSE)</f>
        <v>100</v>
      </c>
      <c r="Y698" s="20">
        <v>24</v>
      </c>
      <c r="Z698" s="20">
        <f>+VLOOKUP(K698,Seguimiento!$A:$C,3,FALSE)</f>
        <v>44</v>
      </c>
      <c r="AA698" s="23">
        <v>0</v>
      </c>
      <c r="AB698" s="22">
        <v>0</v>
      </c>
      <c r="AC698" s="20">
        <v>0.24</v>
      </c>
      <c r="AD698" s="20">
        <f>+VLOOKUP(K698,Seguimiento!$A:$J,5,FALSE)</f>
        <v>0.44</v>
      </c>
      <c r="AE698" s="22">
        <v>0</v>
      </c>
      <c r="AF698" s="22">
        <v>0</v>
      </c>
      <c r="AG698" s="20">
        <v>0.6</v>
      </c>
      <c r="AH698" s="20">
        <f>+VLOOKUP(K698,Seguimiento!$A:$J,6,FALSE)</f>
        <v>0.78571428600000004</v>
      </c>
      <c r="AI698" s="23">
        <v>0</v>
      </c>
      <c r="AJ698" s="23">
        <v>0</v>
      </c>
      <c r="AK698" s="23">
        <v>0</v>
      </c>
      <c r="AL698" s="20" t="str">
        <f>+VLOOKUP(K698,Seguimiento!$A:$J,7,FALSE)</f>
        <v>En Junio se terminó la versión final y consolidada del decreto. Se espera presentarla al nuevo Subsecretario de Planeación de la Seguridad a manera de empalme para proceder a enviarla a la Secretaría General. Se reporta el avance así: V1 Formulación 10*0,20=2 + V2 Socialización 10* 0,20=2% + V3 Implementación 0*0,20=0. (V1+V2+V3=4%) Total Periodo 4%. Acumulado 40%+Reportado 4,0%=44% de avance acumulado a Junio 2021.</v>
      </c>
      <c r="AM698" s="20">
        <f t="shared" si="10"/>
        <v>0.44</v>
      </c>
      <c r="AN698" s="22">
        <v>4.751051355024519E-4</v>
      </c>
      <c r="AO698" s="22">
        <v>0</v>
      </c>
      <c r="AP698" s="22">
        <v>0</v>
      </c>
      <c r="AQ698" s="41">
        <f>+VLOOKUP(K698,Seguimiento!$A:$J,9,FALSE)</f>
        <v>1.6153599999999999E-4</v>
      </c>
      <c r="AR698" s="40">
        <f>+VLOOKUP(K698,Seguimiento!$A:$J,10,FALSE)</f>
        <v>3</v>
      </c>
      <c r="AS698" s="20">
        <v>24</v>
      </c>
      <c r="AT698" s="40">
        <f>+VLOOKUP(K698,Seguimiento!$A:$J,4,FALSE)</f>
        <v>44</v>
      </c>
      <c r="AU698" s="22">
        <v>0</v>
      </c>
      <c r="AV698" s="22">
        <v>0</v>
      </c>
    </row>
    <row r="699" spans="1:48" x14ac:dyDescent="0.2">
      <c r="A699" s="20">
        <v>5</v>
      </c>
      <c r="B699" s="20" t="s">
        <v>1465</v>
      </c>
      <c r="C699" s="20">
        <v>3</v>
      </c>
      <c r="D699" s="20" t="s">
        <v>1619</v>
      </c>
      <c r="E699" s="20" t="s">
        <v>1620</v>
      </c>
      <c r="F699" s="20">
        <v>3</v>
      </c>
      <c r="G699" s="20" t="s">
        <v>1637</v>
      </c>
      <c r="H699" s="20" t="s">
        <v>1638</v>
      </c>
      <c r="I699" s="20">
        <v>5</v>
      </c>
      <c r="J699" s="20" t="s">
        <v>1961</v>
      </c>
      <c r="K699" s="20" t="s">
        <v>1645</v>
      </c>
      <c r="L699" s="20" t="s">
        <v>1646</v>
      </c>
      <c r="M699" s="20" t="s">
        <v>44</v>
      </c>
      <c r="N699" s="20">
        <v>0</v>
      </c>
      <c r="O699" s="20">
        <v>9</v>
      </c>
      <c r="P699" s="20" t="s">
        <v>820</v>
      </c>
      <c r="Q699" s="19">
        <f>+VLOOKUP(K699,Responsables!$A:$C,3,TRUE)</f>
        <v>732</v>
      </c>
      <c r="R699" s="19" t="str">
        <f>+VLOOKUP(K699,Responsables!$A:$C,2,TRUE)</f>
        <v>Secretaría de Seguridad y Convivencia</v>
      </c>
      <c r="S699" s="20" t="s">
        <v>70</v>
      </c>
      <c r="T699" s="20" t="s">
        <v>47</v>
      </c>
      <c r="U699" s="20">
        <f>+VLOOKUP(K699,Programación!$A:$F,3,FALSE)</f>
        <v>9</v>
      </c>
      <c r="V699" s="20">
        <f>+VLOOKUP(K699,Programación!$A:$F,4,FALSE)</f>
        <v>9</v>
      </c>
      <c r="W699" s="20">
        <f>+VLOOKUP(K699,Programación!$A:$F,5,FALSE)</f>
        <v>9</v>
      </c>
      <c r="X699" s="20">
        <f>+VLOOKUP(K699,Programación!$A:$F,6,FALSE)</f>
        <v>9</v>
      </c>
      <c r="Y699" s="20">
        <v>9</v>
      </c>
      <c r="Z699" s="20">
        <f>+VLOOKUP(K699,Seguimiento!$A:$C,3,FALSE)</f>
        <v>9</v>
      </c>
      <c r="AA699" s="23">
        <v>0</v>
      </c>
      <c r="AB699" s="22">
        <v>0</v>
      </c>
      <c r="AC699" s="20">
        <v>0.25</v>
      </c>
      <c r="AD699" s="20">
        <f>+VLOOKUP(K699,Seguimiento!$A:$J,5,FALSE)</f>
        <v>0.375</v>
      </c>
      <c r="AE699" s="22">
        <v>0</v>
      </c>
      <c r="AF699" s="22">
        <v>0</v>
      </c>
      <c r="AG699" s="20">
        <v>1</v>
      </c>
      <c r="AH699" s="20">
        <f>+VLOOKUP(K699,Seguimiento!$A:$J,6,FALSE)</f>
        <v>0.5</v>
      </c>
      <c r="AI699" s="23">
        <v>0</v>
      </c>
      <c r="AJ699" s="23">
        <v>0</v>
      </c>
      <c r="AK699" s="23">
        <v>0</v>
      </c>
      <c r="AL699" s="20" t="str">
        <f>+VLOOKUP(K699,Seguimiento!$A:$J,7,FALSE)</f>
        <v>Para el periodo de Junio se reportan 9 equipos especializados conformados y articulados  por delito para su prevención y control (Violencia de género, extorsión, homicidio, hurto a comercio, hurto a personas, hurto a residencias, hurto a bicicletas, hurto de vehículos y motocicletas y tráfico de estupefacientes) cada uno está conformado y articulado por analistas de la Subsecretaría Operativa, Policía, Fiscalía y CTI.</v>
      </c>
      <c r="AM699" s="20">
        <f t="shared" si="10"/>
        <v>0.375</v>
      </c>
      <c r="AN699" s="22">
        <v>6.2225786508282577E-4</v>
      </c>
      <c r="AO699" s="22">
        <v>0</v>
      </c>
      <c r="AP699" s="22">
        <v>0</v>
      </c>
      <c r="AQ699" s="41">
        <f>+VLOOKUP(K699,Seguimiento!$A:$J,9,FALSE)</f>
        <v>1.94456E-4</v>
      </c>
      <c r="AR699" s="40">
        <f>+VLOOKUP(K699,Seguimiento!$A:$J,10,FALSE)</f>
        <v>3</v>
      </c>
      <c r="AS699" s="20">
        <v>9</v>
      </c>
      <c r="AT699" s="40">
        <f>+VLOOKUP(K699,Seguimiento!$A:$J,4,FALSE)</f>
        <v>9</v>
      </c>
      <c r="AU699" s="22">
        <v>0</v>
      </c>
      <c r="AV699" s="22">
        <v>0</v>
      </c>
    </row>
    <row r="700" spans="1:48" x14ac:dyDescent="0.2">
      <c r="A700" s="20">
        <v>5</v>
      </c>
      <c r="B700" s="20" t="s">
        <v>1465</v>
      </c>
      <c r="C700" s="20">
        <v>3</v>
      </c>
      <c r="D700" s="20" t="s">
        <v>1619</v>
      </c>
      <c r="E700" s="20" t="s">
        <v>1620</v>
      </c>
      <c r="F700" s="20"/>
      <c r="G700" s="20"/>
      <c r="H700" s="20"/>
      <c r="I700" s="20">
        <v>12</v>
      </c>
      <c r="J700" s="20" t="s">
        <v>1960</v>
      </c>
      <c r="K700" s="20" t="s">
        <v>1692</v>
      </c>
      <c r="L700" s="20" t="s">
        <v>1693</v>
      </c>
      <c r="M700" s="20" t="s">
        <v>44</v>
      </c>
      <c r="N700" s="20">
        <v>34</v>
      </c>
      <c r="O700" s="20">
        <v>27</v>
      </c>
      <c r="P700" s="20" t="s">
        <v>820</v>
      </c>
      <c r="Q700" s="19">
        <f>+VLOOKUP(K700,Responsables!$A:$C,3,TRUE)</f>
        <v>732</v>
      </c>
      <c r="R700" s="19" t="str">
        <f>+VLOOKUP(K700,Responsables!$A:$C,2,TRUE)</f>
        <v>Secretaría de Seguridad y Convivencia</v>
      </c>
      <c r="S700" s="20" t="s">
        <v>51</v>
      </c>
      <c r="T700" s="20" t="s">
        <v>356</v>
      </c>
      <c r="U700" s="20">
        <f>+VLOOKUP(K700,Programación!$A:$F,3,FALSE)</f>
        <v>29</v>
      </c>
      <c r="V700" s="20">
        <f>+VLOOKUP(K700,Programación!$A:$F,4,FALSE)</f>
        <v>29</v>
      </c>
      <c r="W700" s="20">
        <f>+VLOOKUP(K700,Programación!$A:$F,5,FALSE)</f>
        <v>28</v>
      </c>
      <c r="X700" s="20">
        <f>+VLOOKUP(K700,Programación!$A:$F,6,FALSE)</f>
        <v>27</v>
      </c>
      <c r="Y700" s="20">
        <v>22</v>
      </c>
      <c r="Z700" s="20">
        <f>+VLOOKUP(K700,Seguimiento!$A:$C,3,FALSE)</f>
        <v>18</v>
      </c>
      <c r="AA700" s="23">
        <v>0</v>
      </c>
      <c r="AB700" s="22">
        <v>0</v>
      </c>
      <c r="AC700" s="20">
        <v>1.71428571428571</v>
      </c>
      <c r="AD700" s="20">
        <f>+VLOOKUP(K700,Seguimiento!$A:$J,5,FALSE)</f>
        <v>2.2857142860000002</v>
      </c>
      <c r="AE700" s="24">
        <v>0</v>
      </c>
      <c r="AF700" s="22">
        <v>0</v>
      </c>
      <c r="AG700" s="20">
        <v>2.4</v>
      </c>
      <c r="AH700" s="20">
        <f>+VLOOKUP(K700,Seguimiento!$A:$J,6,FALSE)</f>
        <v>1.611111111</v>
      </c>
      <c r="AI700" s="23">
        <v>0</v>
      </c>
      <c r="AJ700" s="23">
        <v>0</v>
      </c>
      <c r="AK700" s="23">
        <v>0</v>
      </c>
      <c r="AL700" s="20" t="str">
        <f>+VLOOKUP(K700,Seguimiento!$A:$J,7,FALSE)</f>
        <v>Casos ocurridos (30/06/2021): 9. Casos proyectados (31/12/2021): 18. La comuna con mayor ocurrencia de casos en lo corrido del año es Aranjuez con 3 feminicidios. No obstante, hay que tener en cuenta que 6 casos de 2021 están pendientes de ser clasificados como feminicidios o no, en la Comisión Primera. Fuente: INML, SIJIN, CTI, Secretaría de Seguridad y Convivencia como observador técnico. Consultado el 06/07/2021.</v>
      </c>
      <c r="AM700" s="20">
        <f t="shared" si="10"/>
        <v>2.2857142860000002</v>
      </c>
      <c r="AN700" s="22">
        <v>0</v>
      </c>
      <c r="AO700" s="22">
        <v>0</v>
      </c>
      <c r="AP700" s="22">
        <v>0</v>
      </c>
      <c r="AQ700" s="41">
        <f>+VLOOKUP(K700,Seguimiento!$A:$J,9,FALSE)</f>
        <v>0</v>
      </c>
      <c r="AR700" s="40">
        <f>+VLOOKUP(K700,Seguimiento!$A:$J,10,FALSE)</f>
        <v>3</v>
      </c>
      <c r="AS700" s="20">
        <v>22</v>
      </c>
      <c r="AT700" s="40">
        <f>+VLOOKUP(K700,Seguimiento!$A:$J,4,FALSE)</f>
        <v>18</v>
      </c>
      <c r="AU700" s="22">
        <v>0</v>
      </c>
      <c r="AV700" s="22">
        <v>0</v>
      </c>
    </row>
    <row r="701" spans="1:48" x14ac:dyDescent="0.2">
      <c r="A701" s="20">
        <v>5</v>
      </c>
      <c r="B701" s="20" t="s">
        <v>1465</v>
      </c>
      <c r="C701" s="20">
        <v>3</v>
      </c>
      <c r="D701" s="20" t="s">
        <v>1619</v>
      </c>
      <c r="E701" s="20" t="s">
        <v>1620</v>
      </c>
      <c r="F701" s="20"/>
      <c r="G701" s="20"/>
      <c r="H701" s="20"/>
      <c r="I701" s="20">
        <v>18</v>
      </c>
      <c r="J701" s="20" t="s">
        <v>1960</v>
      </c>
      <c r="K701" s="20" t="s">
        <v>1700</v>
      </c>
      <c r="L701" s="20" t="s">
        <v>1701</v>
      </c>
      <c r="M701" s="20" t="s">
        <v>50</v>
      </c>
      <c r="N701" s="20">
        <v>3</v>
      </c>
      <c r="O701" s="20">
        <v>2.7</v>
      </c>
      <c r="P701" s="20" t="s">
        <v>820</v>
      </c>
      <c r="Q701" s="19">
        <f>+VLOOKUP(K701,Responsables!$A:$C,3,TRUE)</f>
        <v>732</v>
      </c>
      <c r="R701" s="19" t="str">
        <f>+VLOOKUP(K701,Responsables!$A:$C,2,TRUE)</f>
        <v>Secretaría de Seguridad y Convivencia</v>
      </c>
      <c r="S701" s="20" t="s">
        <v>51</v>
      </c>
      <c r="T701" s="20" t="s">
        <v>356</v>
      </c>
      <c r="U701" s="20">
        <f>+VLOOKUP(K701,Programación!$A:$F,3,FALSE)</f>
        <v>2.93</v>
      </c>
      <c r="V701" s="20">
        <f>+VLOOKUP(K701,Programación!$A:$F,4,FALSE)</f>
        <v>2.85</v>
      </c>
      <c r="W701" s="20">
        <f>+VLOOKUP(K701,Programación!$A:$F,5,FALSE)</f>
        <v>2.78</v>
      </c>
      <c r="X701" s="20">
        <f>+VLOOKUP(K701,Programación!$A:$F,6,FALSE)</f>
        <v>2.7</v>
      </c>
      <c r="Y701" s="20">
        <v>4</v>
      </c>
      <c r="Z701" s="20">
        <v>-2</v>
      </c>
      <c r="AA701" s="23">
        <v>0</v>
      </c>
      <c r="AB701" s="22">
        <v>0</v>
      </c>
      <c r="AC701" s="20">
        <v>0</v>
      </c>
      <c r="AD701" s="20">
        <f>+VLOOKUP(K701,Seguimiento!$A:$J,5,FALSE)</f>
        <v>0</v>
      </c>
      <c r="AE701" s="24">
        <v>0</v>
      </c>
      <c r="AF701" s="22">
        <v>0</v>
      </c>
      <c r="AG701" s="20">
        <v>0</v>
      </c>
      <c r="AH701" s="20">
        <v>-2</v>
      </c>
      <c r="AI701" s="23">
        <v>0</v>
      </c>
      <c r="AJ701" s="23">
        <v>0</v>
      </c>
      <c r="AK701" s="23">
        <v>0</v>
      </c>
      <c r="AL701" s="20" t="str">
        <f>+VLOOKUP(K701,Seguimiento!$A:$J,7,FALSE)</f>
        <v>La encuesta de percepción de seguridad no ha iniciado la fase de ejecución, razón por la cual los resultados de 2021 estarán disponibles a principios de 2022.</v>
      </c>
      <c r="AM701" s="20">
        <f t="shared" si="10"/>
        <v>0</v>
      </c>
      <c r="AN701" s="22">
        <v>0</v>
      </c>
      <c r="AO701" s="22">
        <v>0</v>
      </c>
      <c r="AP701" s="22">
        <v>0</v>
      </c>
      <c r="AQ701" s="41">
        <f>+VLOOKUP(K701,Seguimiento!$A:$J,9,FALSE)</f>
        <v>0</v>
      </c>
      <c r="AR701" s="40">
        <f>+VLOOKUP(K701,Seguimiento!$A:$J,10,FALSE)</f>
        <v>1</v>
      </c>
      <c r="AS701" s="20">
        <v>4</v>
      </c>
      <c r="AT701" s="40">
        <f>+VLOOKUP(K701,Seguimiento!$A:$J,4,FALSE)</f>
        <v>4</v>
      </c>
      <c r="AU701" s="22">
        <v>0</v>
      </c>
      <c r="AV701" s="22">
        <v>0</v>
      </c>
    </row>
    <row r="702" spans="1:48" x14ac:dyDescent="0.2">
      <c r="A702" s="20">
        <v>5</v>
      </c>
      <c r="B702" s="20" t="s">
        <v>1465</v>
      </c>
      <c r="C702" s="20">
        <v>3</v>
      </c>
      <c r="D702" s="20" t="s">
        <v>1619</v>
      </c>
      <c r="E702" s="20" t="s">
        <v>1620</v>
      </c>
      <c r="F702" s="20"/>
      <c r="G702" s="20"/>
      <c r="H702" s="20"/>
      <c r="I702" s="20">
        <v>11</v>
      </c>
      <c r="J702" s="20" t="s">
        <v>1960</v>
      </c>
      <c r="K702" s="20" t="s">
        <v>1685</v>
      </c>
      <c r="L702" s="20" t="s">
        <v>1686</v>
      </c>
      <c r="M702" s="20" t="s">
        <v>1687</v>
      </c>
      <c r="N702" s="20">
        <v>2.59</v>
      </c>
      <c r="O702" s="20">
        <v>2.15</v>
      </c>
      <c r="P702" s="20" t="s">
        <v>820</v>
      </c>
      <c r="Q702" s="19">
        <f>+VLOOKUP(K702,Responsables!$A:$C,3,TRUE)</f>
        <v>732</v>
      </c>
      <c r="R702" s="19" t="str">
        <f>+VLOOKUP(K702,Responsables!$A:$C,2,TRUE)</f>
        <v>Secretaría de Seguridad y Convivencia</v>
      </c>
      <c r="S702" s="20" t="s">
        <v>51</v>
      </c>
      <c r="T702" s="20" t="s">
        <v>356</v>
      </c>
      <c r="U702" s="20">
        <f>+VLOOKUP(K702,Programación!$A:$F,3,FALSE)</f>
        <v>2.33</v>
      </c>
      <c r="V702" s="20">
        <f>+VLOOKUP(K702,Programación!$A:$F,4,FALSE)</f>
        <v>2.27</v>
      </c>
      <c r="W702" s="20">
        <f>+VLOOKUP(K702,Programación!$A:$F,5,FALSE)</f>
        <v>2.21</v>
      </c>
      <c r="X702" s="20">
        <f>+VLOOKUP(K702,Programación!$A:$F,6,FALSE)</f>
        <v>2.15</v>
      </c>
      <c r="Y702" s="20">
        <v>1.34</v>
      </c>
      <c r="Z702" s="20">
        <f>+VLOOKUP(K702,Seguimiento!$A:$C,3,FALSE)</f>
        <v>1.33</v>
      </c>
      <c r="AA702" s="23">
        <v>0</v>
      </c>
      <c r="AB702" s="22">
        <v>0</v>
      </c>
      <c r="AC702" s="20">
        <v>2.8409090909090899</v>
      </c>
      <c r="AD702" s="20">
        <f>+VLOOKUP(K702,Seguimiento!$A:$J,5,FALSE)</f>
        <v>2.863636364</v>
      </c>
      <c r="AE702" s="24">
        <v>0</v>
      </c>
      <c r="AF702" s="22">
        <v>0</v>
      </c>
      <c r="AG702" s="20">
        <v>4.8076923076923102</v>
      </c>
      <c r="AH702" s="20">
        <f>+VLOOKUP(K702,Seguimiento!$A:$J,6,FALSE)</f>
        <v>16.666666670000001</v>
      </c>
      <c r="AI702" s="23">
        <v>0</v>
      </c>
      <c r="AJ702" s="23">
        <v>0</v>
      </c>
      <c r="AK702" s="23">
        <v>0</v>
      </c>
      <c r="AL702" s="20" t="str">
        <f>+VLOOKUP(K702,Seguimiento!$A:$J,7,FALSE)</f>
        <v>Casos ocurridos (30/06/2021): 9. Casos proyectados (31/12/2021): 18. La comuna con mayor ocurrencia de casos en lo corrido del año es Aranjuez con 3 feminicidios. No obstante, hay que tener en cuenta que 6 casos de 2021 están pendientes de ser clasificados como feminicidios o no, en la Comisión Primera. Fuente: INML, SIJIN, CTI, Secretaría de Seguridad y Convivencia como observador técnico. Consultado el 06/07/2021.</v>
      </c>
      <c r="AM702" s="20">
        <f t="shared" si="10"/>
        <v>2.863636364</v>
      </c>
      <c r="AN702" s="22">
        <v>0</v>
      </c>
      <c r="AO702" s="22">
        <v>0</v>
      </c>
      <c r="AP702" s="22">
        <v>0</v>
      </c>
      <c r="AQ702" s="41">
        <f>+VLOOKUP(K702,Seguimiento!$A:$J,9,FALSE)</f>
        <v>0</v>
      </c>
      <c r="AR702" s="40">
        <f>+VLOOKUP(K702,Seguimiento!$A:$J,10,FALSE)</f>
        <v>3</v>
      </c>
      <c r="AS702" s="20">
        <v>1.34</v>
      </c>
      <c r="AT702" s="40">
        <f>+VLOOKUP(K702,Seguimiento!$A:$J,4,FALSE)</f>
        <v>1.33</v>
      </c>
      <c r="AU702" s="22">
        <v>0</v>
      </c>
      <c r="AV702" s="22">
        <v>0</v>
      </c>
    </row>
    <row r="703" spans="1:48" x14ac:dyDescent="0.2">
      <c r="A703" s="20">
        <v>5</v>
      </c>
      <c r="B703" s="20" t="s">
        <v>1465</v>
      </c>
      <c r="C703" s="20">
        <v>3</v>
      </c>
      <c r="D703" s="20" t="s">
        <v>1619</v>
      </c>
      <c r="E703" s="20" t="s">
        <v>1620</v>
      </c>
      <c r="F703" s="20"/>
      <c r="G703" s="20"/>
      <c r="H703" s="20"/>
      <c r="I703" s="20">
        <v>19</v>
      </c>
      <c r="J703" s="20" t="s">
        <v>1960</v>
      </c>
      <c r="K703" s="20" t="s">
        <v>1698</v>
      </c>
      <c r="L703" s="20" t="s">
        <v>1699</v>
      </c>
      <c r="M703" s="20" t="s">
        <v>44</v>
      </c>
      <c r="N703" s="20">
        <v>69</v>
      </c>
      <c r="O703" s="20">
        <v>69</v>
      </c>
      <c r="P703" s="20" t="s">
        <v>820</v>
      </c>
      <c r="Q703" s="19">
        <f>+VLOOKUP(K703,Responsables!$A:$C,3,TRUE)</f>
        <v>732</v>
      </c>
      <c r="R703" s="19" t="str">
        <f>+VLOOKUP(K703,Responsables!$A:$C,2,TRUE)</f>
        <v>Secretaría de Seguridad y Convivencia</v>
      </c>
      <c r="S703" s="20" t="s">
        <v>70</v>
      </c>
      <c r="T703" s="20" t="s">
        <v>356</v>
      </c>
      <c r="U703" s="20">
        <f>+VLOOKUP(K703,Programación!$A:$F,3,FALSE)</f>
        <v>69</v>
      </c>
      <c r="V703" s="20">
        <f>+VLOOKUP(K703,Programación!$A:$F,4,FALSE)</f>
        <v>69</v>
      </c>
      <c r="W703" s="20">
        <f>+VLOOKUP(K703,Programación!$A:$F,5,FALSE)</f>
        <v>69</v>
      </c>
      <c r="X703" s="20">
        <f>+VLOOKUP(K703,Programación!$A:$F,6,FALSE)</f>
        <v>69</v>
      </c>
      <c r="Y703" s="20">
        <v>46</v>
      </c>
      <c r="Z703" s="20">
        <f>+VLOOKUP(K703,Seguimiento!$A:$C,3,FALSE)</f>
        <v>75</v>
      </c>
      <c r="AA703" s="23">
        <v>0</v>
      </c>
      <c r="AB703" s="22">
        <v>0</v>
      </c>
      <c r="AC703" s="20">
        <v>0.25</v>
      </c>
      <c r="AD703" s="20">
        <f>+VLOOKUP(K703,Seguimiento!$A:$J,5,FALSE)</f>
        <v>0.49</v>
      </c>
      <c r="AE703" s="24">
        <v>0</v>
      </c>
      <c r="AF703" s="22">
        <v>0</v>
      </c>
      <c r="AG703" s="20">
        <v>1.5</v>
      </c>
      <c r="AH703" s="20">
        <f>+VLOOKUP(K703,Seguimiento!$A:$J,6,FALSE)</f>
        <v>0</v>
      </c>
      <c r="AI703" s="23">
        <v>0</v>
      </c>
      <c r="AJ703" s="23">
        <v>0</v>
      </c>
      <c r="AK703" s="23">
        <v>0</v>
      </c>
      <c r="AL703" s="20" t="str">
        <f>+VLOOKUP(K703,Seguimiento!$A:$J,7,FALSE)</f>
        <v>Casos ocurridos (30/06/2021): 37. Casos proyectados (31/12/2021): 75. De los 210 homicidios ocurridos en la ciudad, 37 están asociados a problemas de convivencia. De los casos ocurridos en 2021, hay más víctimas hombres (94.60%) que mujeres (5.40%). Fuente: INML, SIJIN, CTI, Secretaría de Seguridad y Convivencia como observador técnico. Consultado el 06/07/2021.</v>
      </c>
      <c r="AM703" s="20">
        <f t="shared" si="10"/>
        <v>0.49</v>
      </c>
      <c r="AN703" s="22">
        <v>0</v>
      </c>
      <c r="AO703" s="22">
        <v>0</v>
      </c>
      <c r="AP703" s="22">
        <v>0</v>
      </c>
      <c r="AQ703" s="41">
        <f>+VLOOKUP(K703,Seguimiento!$A:$J,9,FALSE)</f>
        <v>0</v>
      </c>
      <c r="AR703" s="40">
        <f>+VLOOKUP(K703,Seguimiento!$A:$J,10,FALSE)</f>
        <v>3</v>
      </c>
      <c r="AS703" s="20">
        <v>46</v>
      </c>
      <c r="AT703" s="40">
        <f>+VLOOKUP(K703,Seguimiento!$A:$J,4,FALSE)</f>
        <v>75</v>
      </c>
      <c r="AU703" s="22">
        <v>0</v>
      </c>
      <c r="AV703" s="22">
        <v>0</v>
      </c>
    </row>
    <row r="704" spans="1:48" x14ac:dyDescent="0.2">
      <c r="A704" s="20">
        <v>5</v>
      </c>
      <c r="B704" s="20" t="s">
        <v>1465</v>
      </c>
      <c r="C704" s="20">
        <v>3</v>
      </c>
      <c r="D704" s="20" t="s">
        <v>1619</v>
      </c>
      <c r="E704" s="20" t="s">
        <v>1620</v>
      </c>
      <c r="F704" s="20"/>
      <c r="G704" s="20"/>
      <c r="H704" s="20"/>
      <c r="I704" s="20">
        <v>14</v>
      </c>
      <c r="J704" s="20" t="s">
        <v>1960</v>
      </c>
      <c r="K704" s="20" t="s">
        <v>1708</v>
      </c>
      <c r="L704" s="20" t="s">
        <v>1709</v>
      </c>
      <c r="M704" s="20" t="s">
        <v>44</v>
      </c>
      <c r="N704" s="20">
        <v>66855</v>
      </c>
      <c r="O704" s="20">
        <v>58869</v>
      </c>
      <c r="P704" s="20" t="s">
        <v>820</v>
      </c>
      <c r="Q704" s="19">
        <f>+VLOOKUP(K704,Responsables!$A:$C,3,TRUE)</f>
        <v>732</v>
      </c>
      <c r="R704" s="19" t="str">
        <f>+VLOOKUP(K704,Responsables!$A:$C,2,TRUE)</f>
        <v>Secretaría de Seguridad y Convivencia</v>
      </c>
      <c r="S704" s="20" t="s">
        <v>51</v>
      </c>
      <c r="T704" s="20" t="s">
        <v>356</v>
      </c>
      <c r="U704" s="20">
        <f>+VLOOKUP(K704,Programación!$A:$F,3,FALSE)</f>
        <v>63775</v>
      </c>
      <c r="V704" s="20">
        <f>+VLOOKUP(K704,Programación!$A:$F,4,FALSE)</f>
        <v>62140</v>
      </c>
      <c r="W704" s="20">
        <f>+VLOOKUP(K704,Programación!$A:$F,5,FALSE)</f>
        <v>60505</v>
      </c>
      <c r="X704" s="20">
        <f>+VLOOKUP(K704,Programación!$A:$F,6,FALSE)</f>
        <v>58869</v>
      </c>
      <c r="Y704" s="20">
        <v>57181</v>
      </c>
      <c r="Z704" s="20">
        <f>+VLOOKUP(K704,Seguimiento!$A:$C,3,FALSE)</f>
        <v>51826</v>
      </c>
      <c r="AA704" s="23">
        <v>0</v>
      </c>
      <c r="AB704" s="22">
        <v>0</v>
      </c>
      <c r="AC704" s="20">
        <v>1.21136989732031</v>
      </c>
      <c r="AD704" s="20">
        <f>+VLOOKUP(K704,Seguimiento!$A:$J,5,FALSE)</f>
        <v>1.881918357</v>
      </c>
      <c r="AE704" s="24">
        <v>0</v>
      </c>
      <c r="AF704" s="22">
        <v>0</v>
      </c>
      <c r="AG704" s="20">
        <v>3.1409090909090902</v>
      </c>
      <c r="AH704" s="20">
        <f>+VLOOKUP(K704,Seguimiento!$A:$J,6,FALSE)</f>
        <v>7.3082568810000001</v>
      </c>
      <c r="AI704" s="23">
        <v>0</v>
      </c>
      <c r="AJ704" s="23">
        <v>0</v>
      </c>
      <c r="AK704" s="23">
        <v>0</v>
      </c>
      <c r="AL704" s="20" t="str">
        <f>+VLOOKUP(K704,Seguimiento!$A:$J,7,FALSE)</f>
        <v>Casos ocurridos: 25.700 (30/06/2021), Casos proyectados: 51.826 (31/12/2021). Se proyecta una reducción del 9.36% respecto a 2020. Fuente: Línea única de seguridad y emergencias NUSE 123. Sistema SECAD. Consultado el 30/06/2021.</v>
      </c>
      <c r="AM704" s="20">
        <f t="shared" si="10"/>
        <v>1.881918357</v>
      </c>
      <c r="AN704" s="22">
        <v>0</v>
      </c>
      <c r="AO704" s="22">
        <v>0</v>
      </c>
      <c r="AP704" s="22">
        <v>0</v>
      </c>
      <c r="AQ704" s="41">
        <f>+VLOOKUP(K704,Seguimiento!$A:$J,9,FALSE)</f>
        <v>0</v>
      </c>
      <c r="AR704" s="40">
        <f>+VLOOKUP(K704,Seguimiento!$A:$J,10,FALSE)</f>
        <v>3</v>
      </c>
      <c r="AS704" s="20">
        <v>57181</v>
      </c>
      <c r="AT704" s="40">
        <f>+VLOOKUP(K704,Seguimiento!$A:$J,4,FALSE)</f>
        <v>51826</v>
      </c>
      <c r="AU704" s="22">
        <v>0</v>
      </c>
      <c r="AV704" s="22">
        <v>0</v>
      </c>
    </row>
    <row r="705" spans="1:48" x14ac:dyDescent="0.2">
      <c r="A705" s="20">
        <v>5</v>
      </c>
      <c r="B705" s="20" t="s">
        <v>1465</v>
      </c>
      <c r="C705" s="20">
        <v>3</v>
      </c>
      <c r="D705" s="20" t="s">
        <v>1619</v>
      </c>
      <c r="E705" s="20" t="s">
        <v>1620</v>
      </c>
      <c r="F705" s="20">
        <v>1</v>
      </c>
      <c r="G705" s="20" t="s">
        <v>1661</v>
      </c>
      <c r="H705" s="20" t="s">
        <v>1662</v>
      </c>
      <c r="I705" s="20">
        <v>3</v>
      </c>
      <c r="J705" s="20" t="s">
        <v>1961</v>
      </c>
      <c r="K705" s="20" t="s">
        <v>1669</v>
      </c>
      <c r="L705" s="20" t="s">
        <v>1670</v>
      </c>
      <c r="M705" s="20" t="s">
        <v>44</v>
      </c>
      <c r="N705" s="20">
        <v>9</v>
      </c>
      <c r="O705" s="20">
        <v>9</v>
      </c>
      <c r="P705" s="20" t="s">
        <v>820</v>
      </c>
      <c r="Q705" s="19">
        <f>+VLOOKUP(K705,Responsables!$A:$C,3,TRUE)</f>
        <v>732</v>
      </c>
      <c r="R705" s="19" t="str">
        <f>+VLOOKUP(K705,Responsables!$A:$C,2,TRUE)</f>
        <v>Secretaría de Seguridad y Convivencia</v>
      </c>
      <c r="S705" s="20" t="s">
        <v>70</v>
      </c>
      <c r="T705" s="20" t="s">
        <v>47</v>
      </c>
      <c r="U705" s="20">
        <f>+VLOOKUP(K705,Programación!$A:$F,3,FALSE)</f>
        <v>9</v>
      </c>
      <c r="V705" s="20">
        <f>+VLOOKUP(K705,Programación!$A:$F,4,FALSE)</f>
        <v>9</v>
      </c>
      <c r="W705" s="20">
        <f>+VLOOKUP(K705,Programación!$A:$F,5,FALSE)</f>
        <v>9</v>
      </c>
      <c r="X705" s="20">
        <f>+VLOOKUP(K705,Programación!$A:$F,6,FALSE)</f>
        <v>9</v>
      </c>
      <c r="Y705" s="20">
        <v>9</v>
      </c>
      <c r="Z705" s="20">
        <f>+VLOOKUP(K705,Seguimiento!$A:$C,3,FALSE)</f>
        <v>8</v>
      </c>
      <c r="AA705" s="23">
        <v>0</v>
      </c>
      <c r="AB705" s="22">
        <v>0</v>
      </c>
      <c r="AC705" s="20">
        <v>0.25</v>
      </c>
      <c r="AD705" s="20">
        <f>+VLOOKUP(K705,Seguimiento!$A:$J,5,FALSE)</f>
        <v>0.36111111099999998</v>
      </c>
      <c r="AE705" s="22">
        <v>0</v>
      </c>
      <c r="AF705" s="22">
        <v>0</v>
      </c>
      <c r="AG705" s="20">
        <v>1</v>
      </c>
      <c r="AH705" s="20">
        <f>+VLOOKUP(K705,Seguimiento!$A:$J,6,FALSE)</f>
        <v>0.44444444399999999</v>
      </c>
      <c r="AI705" s="23">
        <v>0</v>
      </c>
      <c r="AJ705" s="23">
        <v>0</v>
      </c>
      <c r="AK705" s="23">
        <v>0</v>
      </c>
      <c r="AL705" s="20" t="str">
        <f>+VLOOKUP(K705,Seguimiento!$A:$J,7,FALSE)</f>
        <v>Los Organismos apoyados financieramente son: Policía, Ejército, Fiscalía, Medicina Legal, Inpec, Migración Colombia, UNP y Fuerza Aérea Colombiana - FAC.</v>
      </c>
      <c r="AM705" s="20">
        <f t="shared" si="10"/>
        <v>0.36111111099999998</v>
      </c>
      <c r="AN705" s="22">
        <v>7.3062861146000408E-3</v>
      </c>
      <c r="AO705" s="22">
        <v>0</v>
      </c>
      <c r="AP705" s="22">
        <v>0</v>
      </c>
      <c r="AQ705" s="41">
        <f>+VLOOKUP(K705,Seguimiento!$A:$J,9,FALSE)</f>
        <v>2.1817379999999999E-3</v>
      </c>
      <c r="AR705" s="40">
        <f>+VLOOKUP(K705,Seguimiento!$A:$J,10,FALSE)</f>
        <v>3</v>
      </c>
      <c r="AS705" s="20">
        <v>9</v>
      </c>
      <c r="AT705" s="40">
        <f>+VLOOKUP(K705,Seguimiento!$A:$J,4,FALSE)</f>
        <v>8</v>
      </c>
      <c r="AU705" s="22">
        <v>0</v>
      </c>
      <c r="AV705" s="22">
        <v>0</v>
      </c>
    </row>
    <row r="706" spans="1:48" x14ac:dyDescent="0.2">
      <c r="A706" s="20">
        <v>5</v>
      </c>
      <c r="B706" s="20" t="s">
        <v>1465</v>
      </c>
      <c r="C706" s="20">
        <v>3</v>
      </c>
      <c r="D706" s="20" t="s">
        <v>1619</v>
      </c>
      <c r="E706" s="20" t="s">
        <v>1620</v>
      </c>
      <c r="F706" s="20"/>
      <c r="G706" s="20"/>
      <c r="H706" s="20"/>
      <c r="I706" s="20">
        <v>7</v>
      </c>
      <c r="J706" s="20" t="s">
        <v>1960</v>
      </c>
      <c r="K706" s="20" t="s">
        <v>1677</v>
      </c>
      <c r="L706" s="20" t="s">
        <v>1678</v>
      </c>
      <c r="M706" s="20" t="s">
        <v>44</v>
      </c>
      <c r="N706" s="20">
        <v>2010</v>
      </c>
      <c r="O706" s="20">
        <v>1696</v>
      </c>
      <c r="P706" s="20" t="s">
        <v>820</v>
      </c>
      <c r="Q706" s="19">
        <f>+VLOOKUP(K706,Responsables!$A:$C,3,TRUE)</f>
        <v>732</v>
      </c>
      <c r="R706" s="19" t="str">
        <f>+VLOOKUP(K706,Responsables!$A:$C,2,TRUE)</f>
        <v>Secretaría de Seguridad y Convivencia</v>
      </c>
      <c r="S706" s="20" t="s">
        <v>51</v>
      </c>
      <c r="T706" s="20" t="s">
        <v>356</v>
      </c>
      <c r="U706" s="20">
        <f>+VLOOKUP(K706,Programación!$A:$F,3,FALSE)</f>
        <v>1836</v>
      </c>
      <c r="V706" s="20">
        <f>+VLOOKUP(K706,Programación!$A:$F,4,FALSE)</f>
        <v>1789</v>
      </c>
      <c r="W706" s="20">
        <f>+VLOOKUP(K706,Programación!$A:$F,5,FALSE)</f>
        <v>1742</v>
      </c>
      <c r="X706" s="20">
        <f>+VLOOKUP(K706,Programación!$A:$F,6,FALSE)</f>
        <v>1696</v>
      </c>
      <c r="Y706" s="20">
        <v>1640</v>
      </c>
      <c r="Z706" s="20">
        <f>+VLOOKUP(K706,Seguimiento!$A:$C,3,FALSE)</f>
        <v>1510</v>
      </c>
      <c r="AA706" s="23">
        <v>0</v>
      </c>
      <c r="AB706" s="22">
        <v>0</v>
      </c>
      <c r="AC706" s="20">
        <v>1.1783439490445899</v>
      </c>
      <c r="AD706" s="20">
        <f>+VLOOKUP(K706,Seguimiento!$A:$J,5,FALSE)</f>
        <v>1.592356688</v>
      </c>
      <c r="AE706" s="24">
        <v>0</v>
      </c>
      <c r="AF706" s="22">
        <v>0</v>
      </c>
      <c r="AG706" s="20">
        <v>2.1264367816092</v>
      </c>
      <c r="AH706" s="20">
        <f>+VLOOKUP(K706,Seguimiento!$A:$J,6,FALSE)</f>
        <v>6.9361702129999996</v>
      </c>
      <c r="AI706" s="23">
        <v>0</v>
      </c>
      <c r="AJ706" s="23">
        <v>0</v>
      </c>
      <c r="AK706" s="23">
        <v>0</v>
      </c>
      <c r="AL706" s="20" t="str">
        <f>+VLOOKUP(K706,Seguimiento!$A:$J,7,FALSE)</f>
        <v>Casos ocurridos (30/06/2021): 749. Casos proyectados (31/12/2021): 1.510. Se proyecta una disminución del 7.90% en 2021, respecto a lo ocurrido en 2020. En cuanto a la meta planeada para 2021, se evidencia que al momento se está cumpliendo con la proyección para este indicador. Para este fin es clave fortalecer campañas de prevención y focalización de la oferta en las comunas Laureles (14.69% de los casos), Belén (11.75% de los casos), El Poblado (11,62% de los casos). Fuente: SIJIN de la Policía Nacional. Sistema SIEDCO. Consultado el 06/07/2021.</v>
      </c>
      <c r="AM706" s="20">
        <f t="shared" si="10"/>
        <v>1.592356688</v>
      </c>
      <c r="AN706" s="22">
        <v>0</v>
      </c>
      <c r="AO706" s="22">
        <v>0</v>
      </c>
      <c r="AP706" s="22">
        <v>0</v>
      </c>
      <c r="AQ706" s="41">
        <f>+VLOOKUP(K706,Seguimiento!$A:$J,9,FALSE)</f>
        <v>0</v>
      </c>
      <c r="AR706" s="40">
        <f>+VLOOKUP(K706,Seguimiento!$A:$J,10,FALSE)</f>
        <v>3</v>
      </c>
      <c r="AS706" s="20">
        <v>1640</v>
      </c>
      <c r="AT706" s="40">
        <f>+VLOOKUP(K706,Seguimiento!$A:$J,4,FALSE)</f>
        <v>1510</v>
      </c>
      <c r="AU706" s="22">
        <v>0</v>
      </c>
      <c r="AV706" s="22">
        <v>0</v>
      </c>
    </row>
    <row r="707" spans="1:48" x14ac:dyDescent="0.2">
      <c r="A707" s="20">
        <v>5</v>
      </c>
      <c r="B707" s="20" t="s">
        <v>1465</v>
      </c>
      <c r="C707" s="20">
        <v>3</v>
      </c>
      <c r="D707" s="20" t="s">
        <v>1619</v>
      </c>
      <c r="E707" s="20" t="s">
        <v>1620</v>
      </c>
      <c r="F707" s="20"/>
      <c r="G707" s="20"/>
      <c r="H707" s="20"/>
      <c r="I707" s="20">
        <v>15</v>
      </c>
      <c r="J707" s="20" t="s">
        <v>1960</v>
      </c>
      <c r="K707" s="20" t="s">
        <v>1706</v>
      </c>
      <c r="L707" s="20" t="s">
        <v>1707</v>
      </c>
      <c r="M707" s="20" t="s">
        <v>982</v>
      </c>
      <c r="N707" s="20">
        <v>221.05</v>
      </c>
      <c r="O707" s="20">
        <v>198.95</v>
      </c>
      <c r="P707" s="20" t="s">
        <v>820</v>
      </c>
      <c r="Q707" s="19">
        <f>+VLOOKUP(K707,Responsables!$A:$C,3,TRUE)</f>
        <v>732</v>
      </c>
      <c r="R707" s="19" t="str">
        <f>+VLOOKUP(K707,Responsables!$A:$C,2,TRUE)</f>
        <v>Secretaría de Seguridad y Convivencia</v>
      </c>
      <c r="S707" s="20" t="s">
        <v>51</v>
      </c>
      <c r="T707" s="20" t="s">
        <v>356</v>
      </c>
      <c r="U707" s="20">
        <f>+VLOOKUP(K707,Programación!$A:$F,3,FALSE)</f>
        <v>215.53</v>
      </c>
      <c r="V707" s="20">
        <f>+VLOOKUP(K707,Programación!$A:$F,4,FALSE)</f>
        <v>210</v>
      </c>
      <c r="W707" s="20">
        <f>+VLOOKUP(K707,Programación!$A:$F,5,FALSE)</f>
        <v>204.48</v>
      </c>
      <c r="X707" s="20">
        <f>+VLOOKUP(K707,Programación!$A:$F,6,FALSE)</f>
        <v>198.95</v>
      </c>
      <c r="Y707" s="20">
        <v>148.22</v>
      </c>
      <c r="Z707" s="20">
        <f>+VLOOKUP(K707,Seguimiento!$A:$C,3,FALSE)</f>
        <v>143.77000000000001</v>
      </c>
      <c r="AA707" s="23">
        <v>0</v>
      </c>
      <c r="AB707" s="22">
        <v>0</v>
      </c>
      <c r="AC707" s="20">
        <v>3.29547511312217</v>
      </c>
      <c r="AD707" s="20">
        <f>+VLOOKUP(K707,Seguimiento!$A:$J,5,FALSE)</f>
        <v>3.4968325789999999</v>
      </c>
      <c r="AE707" s="24">
        <v>0</v>
      </c>
      <c r="AF707" s="22">
        <v>0</v>
      </c>
      <c r="AG707" s="20">
        <v>13.1938405797101</v>
      </c>
      <c r="AH707" s="20">
        <f>+VLOOKUP(K707,Seguimiento!$A:$J,6,FALSE)</f>
        <v>12.976491859999999</v>
      </c>
      <c r="AI707" s="23">
        <v>0</v>
      </c>
      <c r="AJ707" s="23">
        <v>0</v>
      </c>
      <c r="AK707" s="23">
        <v>0</v>
      </c>
      <c r="AL707" s="20" t="str">
        <f>+VLOOKUP(K707,Seguimiento!$A:$J,7,FALSE)</f>
        <v>Casos ocurridos (30/06/2021): 1.832. Casos proyectados (31/12/2021): 3.694. Se proyecta una tasa de lesiones personales de 143.77 por cada cien mil habitantes, que representa una reducción del 2.99% en 2021 respecto al logro de 2020. La Candelaria es la comuna que registra más casos de lesiones personales. Fuente: SIJIN de la Policía Nacional. Sistema SIEDCO. Consultado el 06/07/2021.</v>
      </c>
      <c r="AM707" s="20">
        <f t="shared" ref="AM707:AM770" si="11">+AD707</f>
        <v>3.4968325789999999</v>
      </c>
      <c r="AN707" s="22">
        <v>0</v>
      </c>
      <c r="AO707" s="22">
        <v>0</v>
      </c>
      <c r="AP707" s="22">
        <v>0</v>
      </c>
      <c r="AQ707" s="41">
        <f>+VLOOKUP(K707,Seguimiento!$A:$J,9,FALSE)</f>
        <v>0</v>
      </c>
      <c r="AR707" s="40">
        <f>+VLOOKUP(K707,Seguimiento!$A:$J,10,FALSE)</f>
        <v>3</v>
      </c>
      <c r="AS707" s="20">
        <v>148.22</v>
      </c>
      <c r="AT707" s="40">
        <f>+VLOOKUP(K707,Seguimiento!$A:$J,4,FALSE)</f>
        <v>143.77000000000001</v>
      </c>
      <c r="AU707" s="22">
        <v>0</v>
      </c>
      <c r="AV707" s="22">
        <v>0</v>
      </c>
    </row>
    <row r="708" spans="1:48" x14ac:dyDescent="0.2">
      <c r="A708" s="20">
        <v>5</v>
      </c>
      <c r="B708" s="20" t="s">
        <v>1465</v>
      </c>
      <c r="C708" s="20">
        <v>3</v>
      </c>
      <c r="D708" s="20" t="s">
        <v>1619</v>
      </c>
      <c r="E708" s="20" t="s">
        <v>1620</v>
      </c>
      <c r="F708" s="20">
        <v>3</v>
      </c>
      <c r="G708" s="20" t="s">
        <v>1637</v>
      </c>
      <c r="H708" s="20" t="s">
        <v>1638</v>
      </c>
      <c r="I708" s="20">
        <v>3</v>
      </c>
      <c r="J708" s="20" t="s">
        <v>1961</v>
      </c>
      <c r="K708" s="20" t="s">
        <v>1641</v>
      </c>
      <c r="L708" s="20" t="s">
        <v>1642</v>
      </c>
      <c r="M708" s="20" t="s">
        <v>50</v>
      </c>
      <c r="N708" s="20">
        <v>0</v>
      </c>
      <c r="O708" s="20">
        <v>100</v>
      </c>
      <c r="P708" s="20" t="s">
        <v>820</v>
      </c>
      <c r="Q708" s="19">
        <f>+VLOOKUP(K708,Responsables!$A:$C,3,TRUE)</f>
        <v>732</v>
      </c>
      <c r="R708" s="19" t="str">
        <f>+VLOOKUP(K708,Responsables!$A:$C,2,TRUE)</f>
        <v>Secretaría de Seguridad y Convivencia</v>
      </c>
      <c r="S708" s="20" t="s">
        <v>51</v>
      </c>
      <c r="T708" s="20" t="s">
        <v>47</v>
      </c>
      <c r="U708" s="20">
        <f>+VLOOKUP(K708,Programación!$A:$F,3,FALSE)</f>
        <v>40</v>
      </c>
      <c r="V708" s="20">
        <f>+VLOOKUP(K708,Programación!$A:$F,4,FALSE)</f>
        <v>55.5</v>
      </c>
      <c r="W708" s="20">
        <f>+VLOOKUP(K708,Programación!$A:$F,5,FALSE)</f>
        <v>84</v>
      </c>
      <c r="X708" s="20">
        <f>+VLOOKUP(K708,Programación!$A:$F,6,FALSE)</f>
        <v>100</v>
      </c>
      <c r="Y708" s="20">
        <v>35.5</v>
      </c>
      <c r="Z708" s="20">
        <f>+VLOOKUP(K708,Seguimiento!$A:$C,3,FALSE)</f>
        <v>48.24</v>
      </c>
      <c r="AA708" s="23">
        <v>0</v>
      </c>
      <c r="AB708" s="22">
        <v>0</v>
      </c>
      <c r="AC708" s="20">
        <v>0.35499999999999998</v>
      </c>
      <c r="AD708" s="20">
        <f>+VLOOKUP(K708,Seguimiento!$A:$J,5,FALSE)</f>
        <v>0.4824</v>
      </c>
      <c r="AE708" s="22">
        <v>0</v>
      </c>
      <c r="AF708" s="22">
        <v>0</v>
      </c>
      <c r="AG708" s="20">
        <v>0.88749999999999996</v>
      </c>
      <c r="AH708" s="20">
        <f>+VLOOKUP(K708,Seguimiento!$A:$J,6,FALSE)</f>
        <v>0.86918918899999997</v>
      </c>
      <c r="AI708" s="23">
        <v>0</v>
      </c>
      <c r="AJ708" s="23">
        <v>0</v>
      </c>
      <c r="AK708" s="23">
        <v>0</v>
      </c>
      <c r="AL708" s="20" t="str">
        <f>+VLOOKUP(K708,Seguimiento!$A:$J,7,FALSE)</f>
        <v>En Junio se terminó versión final y consolidada del decreto para presentar al nuevo Subsecretario de Planeación de la Seguridad y enviar a Secretaría General. Junio avance del 2,01%, asi:V1 Formulación 6,6* 0,15= 0.99 + V2 Sensibilización 6,8*0,15=1,02 + V3 Implementación 0*0,20 =0 Total periodo 2,01%. Acumulado 46,23+Reportado 2,01 = 48,24% avance consolidado a Junio 2021.</v>
      </c>
      <c r="AM708" s="20">
        <f t="shared" si="11"/>
        <v>0.4824</v>
      </c>
      <c r="AN708" s="22">
        <v>4.751051355024519E-4</v>
      </c>
      <c r="AO708" s="22">
        <v>0</v>
      </c>
      <c r="AP708" s="22">
        <v>0</v>
      </c>
      <c r="AQ708" s="41">
        <f>+VLOOKUP(K708,Seguimiento!$A:$J,9,FALSE)</f>
        <v>2.0918900000000001E-4</v>
      </c>
      <c r="AR708" s="40">
        <f>+VLOOKUP(K708,Seguimiento!$A:$J,10,FALSE)</f>
        <v>3</v>
      </c>
      <c r="AS708" s="20">
        <v>35.5</v>
      </c>
      <c r="AT708" s="40">
        <f>+VLOOKUP(K708,Seguimiento!$A:$J,4,FALSE)</f>
        <v>48.24</v>
      </c>
      <c r="AU708" s="22">
        <v>0</v>
      </c>
      <c r="AV708" s="22">
        <v>0</v>
      </c>
    </row>
    <row r="709" spans="1:48" x14ac:dyDescent="0.2">
      <c r="A709" s="20">
        <v>5</v>
      </c>
      <c r="B709" s="20" t="s">
        <v>1465</v>
      </c>
      <c r="C709" s="20">
        <v>3</v>
      </c>
      <c r="D709" s="20" t="s">
        <v>1619</v>
      </c>
      <c r="E709" s="20" t="s">
        <v>1620</v>
      </c>
      <c r="F709" s="20"/>
      <c r="G709" s="20"/>
      <c r="H709" s="20"/>
      <c r="I709" s="20">
        <v>3</v>
      </c>
      <c r="J709" s="20" t="s">
        <v>1960</v>
      </c>
      <c r="K709" s="20" t="s">
        <v>1637</v>
      </c>
      <c r="L709" s="20" t="s">
        <v>1672</v>
      </c>
      <c r="M709" s="20" t="s">
        <v>982</v>
      </c>
      <c r="N709" s="20">
        <v>1075.08</v>
      </c>
      <c r="O709" s="20">
        <v>722.08</v>
      </c>
      <c r="P709" s="20" t="s">
        <v>820</v>
      </c>
      <c r="Q709" s="19">
        <f>+VLOOKUP(K709,Responsables!$A:$C,3,TRUE)</f>
        <v>732</v>
      </c>
      <c r="R709" s="19" t="str">
        <f>+VLOOKUP(K709,Responsables!$A:$C,2,TRUE)</f>
        <v>Secretaría de Seguridad y Convivencia</v>
      </c>
      <c r="S709" s="20" t="s">
        <v>51</v>
      </c>
      <c r="T709" s="20" t="s">
        <v>356</v>
      </c>
      <c r="U709" s="20">
        <f>+VLOOKUP(K709,Programación!$A:$F,3,FALSE)</f>
        <v>782.25</v>
      </c>
      <c r="V709" s="20">
        <f>+VLOOKUP(K709,Programación!$A:$F,4,FALSE)</f>
        <v>762.19</v>
      </c>
      <c r="W709" s="20">
        <f>+VLOOKUP(K709,Programación!$A:$F,5,FALSE)</f>
        <v>742.13</v>
      </c>
      <c r="X709" s="20">
        <f>+VLOOKUP(K709,Programación!$A:$F,6,FALSE)</f>
        <v>722.08</v>
      </c>
      <c r="Y709" s="20">
        <v>691.95</v>
      </c>
      <c r="Z709" s="20">
        <f>+VLOOKUP(K709,Seguimiento!$A:$C,3,FALSE)</f>
        <v>747.27</v>
      </c>
      <c r="AA709" s="23">
        <v>0</v>
      </c>
      <c r="AB709" s="22">
        <v>0</v>
      </c>
      <c r="AC709" s="20">
        <v>1.0853541076487301</v>
      </c>
      <c r="AD709" s="20">
        <f>+VLOOKUP(K709,Seguimiento!$A:$J,5,FALSE)</f>
        <v>0.92864022700000004</v>
      </c>
      <c r="AE709" s="24">
        <v>0</v>
      </c>
      <c r="AF709" s="22">
        <v>0</v>
      </c>
      <c r="AG709" s="20">
        <v>1.3083700440528601</v>
      </c>
      <c r="AH709" s="20">
        <f>+VLOOKUP(K709,Seguimiento!$A:$J,6,FALSE)</f>
        <v>1.7437686939999999</v>
      </c>
      <c r="AI709" s="23">
        <v>0</v>
      </c>
      <c r="AJ709" s="23">
        <v>0</v>
      </c>
      <c r="AK709" s="23">
        <v>0</v>
      </c>
      <c r="AL709" s="20" t="str">
        <f>+VLOOKUP(K709,Seguimiento!$A:$J,7,FALSE)</f>
        <v>Casos ocurridos (30/06/2021): 9.522. Casos proyectados (31/12/2021): 19.202. Se proyecta un aumento de las denuncias por hurto a personas del 7.99% con respecto al año 2020. Los meses con mayor ocurrencia de hurtos son marzo (19.61%) y mayo (17.60%). Es clave interrumpir el delito en comunas como La Candelaria (28.46% de los casos), El Poblado (11.41% de los casos) y Laureles (10.14% de los casos). Fuente: SIJIN de la Policía Nacional. Sistema SIEDCO. Consultado el 06/07/2021.</v>
      </c>
      <c r="AM709" s="20">
        <f t="shared" si="11"/>
        <v>0.92864022700000004</v>
      </c>
      <c r="AN709" s="22">
        <v>0</v>
      </c>
      <c r="AO709" s="22">
        <v>0</v>
      </c>
      <c r="AP709" s="22">
        <v>0</v>
      </c>
      <c r="AQ709" s="41">
        <f>+VLOOKUP(K709,Seguimiento!$A:$J,9,FALSE)</f>
        <v>0</v>
      </c>
      <c r="AR709" s="40">
        <f>+VLOOKUP(K709,Seguimiento!$A:$J,10,FALSE)</f>
        <v>3</v>
      </c>
      <c r="AS709" s="20">
        <v>691.95</v>
      </c>
      <c r="AT709" s="40">
        <f>+VLOOKUP(K709,Seguimiento!$A:$J,4,FALSE)</f>
        <v>747.27</v>
      </c>
      <c r="AU709" s="22">
        <v>0</v>
      </c>
      <c r="AV709" s="22">
        <v>0</v>
      </c>
    </row>
    <row r="710" spans="1:48" x14ac:dyDescent="0.2">
      <c r="A710" s="20">
        <v>5</v>
      </c>
      <c r="B710" s="20" t="s">
        <v>1465</v>
      </c>
      <c r="C710" s="20">
        <v>3</v>
      </c>
      <c r="D710" s="20" t="s">
        <v>1619</v>
      </c>
      <c r="E710" s="20" t="s">
        <v>1620</v>
      </c>
      <c r="F710" s="20">
        <v>4</v>
      </c>
      <c r="G710" s="20" t="s">
        <v>1625</v>
      </c>
      <c r="H710" s="20" t="s">
        <v>1626</v>
      </c>
      <c r="I710" s="20">
        <v>1</v>
      </c>
      <c r="J710" s="20" t="s">
        <v>1961</v>
      </c>
      <c r="K710" s="20" t="s">
        <v>1649</v>
      </c>
      <c r="L710" s="20" t="s">
        <v>1650</v>
      </c>
      <c r="M710" s="20" t="s">
        <v>50</v>
      </c>
      <c r="N710" s="20">
        <v>0</v>
      </c>
      <c r="O710" s="20">
        <v>100</v>
      </c>
      <c r="P710" s="20" t="s">
        <v>820</v>
      </c>
      <c r="Q710" s="19">
        <f>+VLOOKUP(K710,Responsables!$A:$C,3,TRUE)</f>
        <v>732</v>
      </c>
      <c r="R710" s="19" t="str">
        <f>+VLOOKUP(K710,Responsables!$A:$C,2,TRUE)</f>
        <v>Secretaría de Seguridad y Convivencia</v>
      </c>
      <c r="S710" s="20" t="s">
        <v>51</v>
      </c>
      <c r="T710" s="20" t="s">
        <v>47</v>
      </c>
      <c r="U710" s="20">
        <f>+VLOOKUP(K710,Programación!$A:$F,3,FALSE)</f>
        <v>20</v>
      </c>
      <c r="V710" s="20">
        <f>+VLOOKUP(K710,Programación!$A:$F,4,FALSE)</f>
        <v>60</v>
      </c>
      <c r="W710" s="20">
        <f>+VLOOKUP(K710,Programación!$A:$F,5,FALSE)</f>
        <v>80</v>
      </c>
      <c r="X710" s="20">
        <f>+VLOOKUP(K710,Programación!$A:$F,6,FALSE)</f>
        <v>100</v>
      </c>
      <c r="Y710" s="20">
        <v>20</v>
      </c>
      <c r="Z710" s="20">
        <f>+VLOOKUP(K710,Seguimiento!$A:$C,3,FALSE)</f>
        <v>25</v>
      </c>
      <c r="AA710" s="23">
        <v>0</v>
      </c>
      <c r="AB710" s="22">
        <v>0</v>
      </c>
      <c r="AC710" s="20">
        <v>0.2</v>
      </c>
      <c r="AD710" s="20">
        <f>+VLOOKUP(K710,Seguimiento!$A:$J,5,FALSE)</f>
        <v>0.25</v>
      </c>
      <c r="AE710" s="22">
        <v>0</v>
      </c>
      <c r="AF710" s="22">
        <v>0</v>
      </c>
      <c r="AG710" s="20">
        <v>1</v>
      </c>
      <c r="AH710" s="20">
        <f>+VLOOKUP(K710,Seguimiento!$A:$J,6,FALSE)</f>
        <v>0.41666666699999999</v>
      </c>
      <c r="AI710" s="23">
        <v>0</v>
      </c>
      <c r="AJ710" s="23">
        <v>0</v>
      </c>
      <c r="AK710" s="23">
        <v>0</v>
      </c>
      <c r="AL710" s="20" t="str">
        <f>+VLOOKUP(K710,Seguimiento!$A:$J,7,FALSE)</f>
        <v>Se realizaron ajustes en el proceso de contratación del sistema de geolocalización de llamadas lo cual impacto los tiempo de contratación</v>
      </c>
      <c r="AM710" s="20">
        <f t="shared" si="11"/>
        <v>0.25</v>
      </c>
      <c r="AN710" s="22">
        <v>6.6259370263995528E-3</v>
      </c>
      <c r="AO710" s="22">
        <v>0</v>
      </c>
      <c r="AP710" s="22">
        <v>0</v>
      </c>
      <c r="AQ710" s="41">
        <f>+VLOOKUP(K710,Seguimiento!$A:$J,9,FALSE)</f>
        <v>1.5239660000000001E-3</v>
      </c>
      <c r="AR710" s="40">
        <f>+VLOOKUP(K710,Seguimiento!$A:$J,10,FALSE)</f>
        <v>2</v>
      </c>
      <c r="AS710" s="20">
        <v>20</v>
      </c>
      <c r="AT710" s="40">
        <f>+VLOOKUP(K710,Seguimiento!$A:$J,4,FALSE)</f>
        <v>25</v>
      </c>
      <c r="AU710" s="22">
        <v>0</v>
      </c>
      <c r="AV710" s="22">
        <v>0</v>
      </c>
    </row>
    <row r="711" spans="1:48" x14ac:dyDescent="0.2">
      <c r="A711" s="20">
        <v>5</v>
      </c>
      <c r="B711" s="20" t="s">
        <v>1465</v>
      </c>
      <c r="C711" s="20">
        <v>3</v>
      </c>
      <c r="D711" s="20" t="s">
        <v>1619</v>
      </c>
      <c r="E711" s="20" t="s">
        <v>1620</v>
      </c>
      <c r="F711" s="20"/>
      <c r="G711" s="20"/>
      <c r="H711" s="20"/>
      <c r="I711" s="20">
        <v>5</v>
      </c>
      <c r="J711" s="20" t="s">
        <v>1960</v>
      </c>
      <c r="K711" s="20" t="s">
        <v>1673</v>
      </c>
      <c r="L711" s="20" t="s">
        <v>1674</v>
      </c>
      <c r="M711" s="20" t="s">
        <v>44</v>
      </c>
      <c r="N711" s="20">
        <v>4863</v>
      </c>
      <c r="O711" s="20">
        <v>4307</v>
      </c>
      <c r="P711" s="20" t="s">
        <v>820</v>
      </c>
      <c r="Q711" s="19">
        <f>+VLOOKUP(K711,Responsables!$A:$C,3,TRUE)</f>
        <v>732</v>
      </c>
      <c r="R711" s="19" t="str">
        <f>+VLOOKUP(K711,Responsables!$A:$C,2,TRUE)</f>
        <v>Secretaría de Seguridad y Convivencia</v>
      </c>
      <c r="S711" s="20" t="s">
        <v>51</v>
      </c>
      <c r="T711" s="20" t="s">
        <v>356</v>
      </c>
      <c r="U711" s="20">
        <f>+VLOOKUP(K711,Programación!$A:$F,3,FALSE)</f>
        <v>4665</v>
      </c>
      <c r="V711" s="20">
        <f>+VLOOKUP(K711,Programación!$A:$F,4,FALSE)</f>
        <v>4546</v>
      </c>
      <c r="W711" s="20">
        <f>+VLOOKUP(K711,Programación!$A:$F,5,FALSE)</f>
        <v>4426</v>
      </c>
      <c r="X711" s="20">
        <f>+VLOOKUP(K711,Programación!$A:$F,6,FALSE)</f>
        <v>4307</v>
      </c>
      <c r="Y711" s="20">
        <v>4153</v>
      </c>
      <c r="Z711" s="20">
        <f>+VLOOKUP(K711,Seguimiento!$A:$C,3,FALSE)</f>
        <v>4273</v>
      </c>
      <c r="AA711" s="23">
        <v>0</v>
      </c>
      <c r="AB711" s="22">
        <v>0</v>
      </c>
      <c r="AC711" s="20">
        <v>1.27697841726619</v>
      </c>
      <c r="AD711" s="20">
        <f>+VLOOKUP(K711,Seguimiento!$A:$J,5,FALSE)</f>
        <v>1.0611510790000001</v>
      </c>
      <c r="AE711" s="24">
        <v>0</v>
      </c>
      <c r="AF711" s="22">
        <v>0</v>
      </c>
      <c r="AG711" s="20">
        <v>3.5858585858585901</v>
      </c>
      <c r="AH711" s="20">
        <f>+VLOOKUP(K711,Seguimiento!$A:$J,6,FALSE)</f>
        <v>3.2941176470000002</v>
      </c>
      <c r="AI711" s="23">
        <v>0</v>
      </c>
      <c r="AJ711" s="23">
        <v>0</v>
      </c>
      <c r="AK711" s="23">
        <v>0</v>
      </c>
      <c r="AL711" s="20" t="str">
        <f>+VLOOKUP(K711,Seguimiento!$A:$J,7,FALSE)</f>
        <v>Casos ocurridos (30/06/2021): 2.119. Casos proyectados (31/12/2021): 4.273. Se proyecta un aumento en el hurto de motocicletas del 2.89% en 2021 respecto a lo ocurrido en 2020. Las comunas con mayor hurto de motocicletas son Robledo con 11.37%, seguida de Aranjuez con 10.38%, Buenos Aires con 10.14% y La Candelaria con 9.34%. De acuerdo con los registros de ocurrencia de estos hechos hasta el momento, se cumplirá la meta de 2021. Fuente: SIJIN de la Policía Nacional. Sistema SIEDCO. Consultado el 06/07/2021.</v>
      </c>
      <c r="AM711" s="20">
        <f t="shared" si="11"/>
        <v>1.0611510790000001</v>
      </c>
      <c r="AN711" s="22">
        <v>0</v>
      </c>
      <c r="AO711" s="22">
        <v>0</v>
      </c>
      <c r="AP711" s="22">
        <v>0</v>
      </c>
      <c r="AQ711" s="41">
        <f>+VLOOKUP(K711,Seguimiento!$A:$J,9,FALSE)</f>
        <v>0</v>
      </c>
      <c r="AR711" s="40">
        <f>+VLOOKUP(K711,Seguimiento!$A:$J,10,FALSE)</f>
        <v>3</v>
      </c>
      <c r="AS711" s="20">
        <v>4153</v>
      </c>
      <c r="AT711" s="40">
        <f>+VLOOKUP(K711,Seguimiento!$A:$J,4,FALSE)</f>
        <v>4273</v>
      </c>
      <c r="AU711" s="22">
        <v>0</v>
      </c>
      <c r="AV711" s="22">
        <v>0</v>
      </c>
    </row>
    <row r="712" spans="1:48" x14ac:dyDescent="0.2">
      <c r="A712" s="20">
        <v>5</v>
      </c>
      <c r="B712" s="20" t="s">
        <v>1465</v>
      </c>
      <c r="C712" s="20">
        <v>3</v>
      </c>
      <c r="D712" s="20" t="s">
        <v>1619</v>
      </c>
      <c r="E712" s="20" t="s">
        <v>1620</v>
      </c>
      <c r="F712" s="20"/>
      <c r="G712" s="20"/>
      <c r="H712" s="20"/>
      <c r="I712" s="20">
        <v>13</v>
      </c>
      <c r="J712" s="20" t="s">
        <v>1960</v>
      </c>
      <c r="K712" s="20" t="s">
        <v>1710</v>
      </c>
      <c r="L712" s="20" t="s">
        <v>1711</v>
      </c>
      <c r="M712" s="20" t="s">
        <v>44</v>
      </c>
      <c r="N712" s="20">
        <v>9262</v>
      </c>
      <c r="O712" s="20">
        <v>7406</v>
      </c>
      <c r="P712" s="20" t="s">
        <v>820</v>
      </c>
      <c r="Q712" s="19">
        <f>+VLOOKUP(K712,Responsables!$A:$C,3,TRUE)</f>
        <v>732</v>
      </c>
      <c r="R712" s="19" t="str">
        <f>+VLOOKUP(K712,Responsables!$A:$C,2,TRUE)</f>
        <v>Secretaría de Seguridad y Convivencia</v>
      </c>
      <c r="S712" s="20" t="s">
        <v>51</v>
      </c>
      <c r="T712" s="20" t="s">
        <v>356</v>
      </c>
      <c r="U712" s="20">
        <f>+VLOOKUP(K712,Programación!$A:$F,3,FALSE)</f>
        <v>8023</v>
      </c>
      <c r="V712" s="20">
        <f>+VLOOKUP(K712,Programación!$A:$F,4,FALSE)</f>
        <v>7818</v>
      </c>
      <c r="W712" s="20">
        <f>+VLOOKUP(K712,Programación!$A:$F,5,FALSE)</f>
        <v>7612</v>
      </c>
      <c r="X712" s="20">
        <f>+VLOOKUP(K712,Programación!$A:$F,6,FALSE)</f>
        <v>7406</v>
      </c>
      <c r="Y712" s="20">
        <v>8977</v>
      </c>
      <c r="Z712" s="20">
        <f>+VLOOKUP(K712,Seguimiento!$A:$C,3,FALSE)</f>
        <v>9286</v>
      </c>
      <c r="AA712" s="23">
        <v>0</v>
      </c>
      <c r="AB712" s="22">
        <v>0</v>
      </c>
      <c r="AC712" s="20">
        <v>0.15355603448275901</v>
      </c>
      <c r="AD712" s="20">
        <f>+VLOOKUP(K712,Seguimiento!$A:$J,5,FALSE)</f>
        <v>0</v>
      </c>
      <c r="AE712" s="24">
        <v>0</v>
      </c>
      <c r="AF712" s="22">
        <v>0</v>
      </c>
      <c r="AG712" s="20">
        <v>0.23002421307506099</v>
      </c>
      <c r="AH712" s="20">
        <f>+VLOOKUP(K712,Seguimiento!$A:$J,6,FALSE)</f>
        <v>0</v>
      </c>
      <c r="AI712" s="23">
        <v>0</v>
      </c>
      <c r="AJ712" s="23">
        <v>0</v>
      </c>
      <c r="AK712" s="23">
        <v>0</v>
      </c>
      <c r="AL712" s="20" t="str">
        <f>+VLOOKUP(K712,Seguimiento!$A:$J,7,FALSE)</f>
        <v>Casos ocurridos (30/06/2021): 4.605. Casos proyectados (31/12/2021): 9.286, lo que representa un incremento del 3.44% en 2021, respecto al logro 2020. Las comunas con mayor número de denuncias en lo corrido del año son Manrique (11.42%) y Villa Hermosa (8.95%). Fuente: Sistema Theta, Subsecretaría de gobierno local y convivencia. Consultado el 06/07/2021.</v>
      </c>
      <c r="AM712" s="20">
        <f t="shared" si="11"/>
        <v>0</v>
      </c>
      <c r="AN712" s="22">
        <v>0</v>
      </c>
      <c r="AO712" s="22">
        <v>0</v>
      </c>
      <c r="AP712" s="22">
        <v>0</v>
      </c>
      <c r="AQ712" s="41">
        <f>+VLOOKUP(K712,Seguimiento!$A:$J,9,FALSE)</f>
        <v>0</v>
      </c>
      <c r="AR712" s="40">
        <f>+VLOOKUP(K712,Seguimiento!$A:$J,10,FALSE)</f>
        <v>1</v>
      </c>
      <c r="AS712" s="20">
        <v>8977</v>
      </c>
      <c r="AT712" s="40">
        <f>+VLOOKUP(K712,Seguimiento!$A:$J,4,FALSE)</f>
        <v>9286</v>
      </c>
      <c r="AU712" s="22">
        <v>0</v>
      </c>
      <c r="AV712" s="22">
        <v>0</v>
      </c>
    </row>
    <row r="713" spans="1:48" x14ac:dyDescent="0.2">
      <c r="A713" s="20">
        <v>5</v>
      </c>
      <c r="B713" s="20" t="s">
        <v>1465</v>
      </c>
      <c r="C713" s="20">
        <v>3</v>
      </c>
      <c r="D713" s="20" t="s">
        <v>1619</v>
      </c>
      <c r="E713" s="20" t="s">
        <v>1620</v>
      </c>
      <c r="F713" s="20"/>
      <c r="G713" s="20"/>
      <c r="H713" s="20"/>
      <c r="I713" s="20">
        <v>8</v>
      </c>
      <c r="J713" s="20" t="s">
        <v>1960</v>
      </c>
      <c r="K713" s="20" t="s">
        <v>1679</v>
      </c>
      <c r="L713" s="20" t="s">
        <v>1680</v>
      </c>
      <c r="M713" s="20" t="s">
        <v>982</v>
      </c>
      <c r="N713" s="20">
        <v>88.14</v>
      </c>
      <c r="O713" s="20">
        <v>78.489999999999995</v>
      </c>
      <c r="P713" s="20" t="s">
        <v>820</v>
      </c>
      <c r="Q713" s="19">
        <f>+VLOOKUP(K713,Responsables!$A:$C,3,TRUE)</f>
        <v>732</v>
      </c>
      <c r="R713" s="19" t="str">
        <f>+VLOOKUP(K713,Responsables!$A:$C,2,TRUE)</f>
        <v>Secretaría de Seguridad y Convivencia</v>
      </c>
      <c r="S713" s="20" t="s">
        <v>51</v>
      </c>
      <c r="T713" s="20" t="s">
        <v>356</v>
      </c>
      <c r="U713" s="20">
        <f>+VLOOKUP(K713,Programación!$A:$F,3,FALSE)</f>
        <v>85.03</v>
      </c>
      <c r="V713" s="20">
        <f>+VLOOKUP(K713,Programación!$A:$F,4,FALSE)</f>
        <v>82.85</v>
      </c>
      <c r="W713" s="20">
        <f>+VLOOKUP(K713,Programación!$A:$F,5,FALSE)</f>
        <v>80.67</v>
      </c>
      <c r="X713" s="20">
        <f>+VLOOKUP(K713,Programación!$A:$F,6,FALSE)</f>
        <v>78.489999999999995</v>
      </c>
      <c r="Y713" s="20">
        <v>68.56</v>
      </c>
      <c r="Z713" s="20">
        <f>+VLOOKUP(K713,Seguimiento!$A:$C,3,FALSE)</f>
        <v>59.64</v>
      </c>
      <c r="AA713" s="23">
        <v>0</v>
      </c>
      <c r="AB713" s="22">
        <v>0</v>
      </c>
      <c r="AC713" s="20">
        <v>2.0290155440414499</v>
      </c>
      <c r="AD713" s="20">
        <f>+VLOOKUP(K713,Seguimiento!$A:$J,5,FALSE)</f>
        <v>2.9533678760000002</v>
      </c>
      <c r="AE713" s="24">
        <v>0</v>
      </c>
      <c r="AF713" s="22">
        <v>0</v>
      </c>
      <c r="AG713" s="20">
        <v>6.2958199356913198</v>
      </c>
      <c r="AH713" s="20">
        <f>+VLOOKUP(K713,Seguimiento!$A:$J,6,FALSE)</f>
        <v>11.646788989999999</v>
      </c>
      <c r="AI713" s="23">
        <v>0</v>
      </c>
      <c r="AJ713" s="23">
        <v>0</v>
      </c>
      <c r="AK713" s="23">
        <v>0</v>
      </c>
      <c r="AL713" s="20" t="str">
        <f>+VLOOKUP(K713,Seguimiento!$A:$J,7,FALSE)</f>
        <v>Casos ocurridos (30/06/2021): 760. Casos proyectados (31/12/2021): 1.533. Se proyecta una reducción del 7.52% en 2021, respecto al logro 2020. El 86.71% de las víctimas son mujeres. Según el comportamiento denunciado de este delito, se proyecta el cumplimiento de la meta en 2021. Fuente: CAIVAS- de la Fiscalía General de la Nación. Consultado el 06/07/2021.</v>
      </c>
      <c r="AM713" s="20">
        <f t="shared" si="11"/>
        <v>2.9533678760000002</v>
      </c>
      <c r="AN713" s="22">
        <v>0</v>
      </c>
      <c r="AO713" s="22">
        <v>0</v>
      </c>
      <c r="AP713" s="22">
        <v>0</v>
      </c>
      <c r="AQ713" s="41">
        <f>+VLOOKUP(K713,Seguimiento!$A:$J,9,FALSE)</f>
        <v>0</v>
      </c>
      <c r="AR713" s="40">
        <f>+VLOOKUP(K713,Seguimiento!$A:$J,10,FALSE)</f>
        <v>3</v>
      </c>
      <c r="AS713" s="20">
        <v>68.56</v>
      </c>
      <c r="AT713" s="40">
        <f>+VLOOKUP(K713,Seguimiento!$A:$J,4,FALSE)</f>
        <v>59.64</v>
      </c>
      <c r="AU713" s="22">
        <v>0</v>
      </c>
      <c r="AV713" s="22">
        <v>0</v>
      </c>
    </row>
    <row r="714" spans="1:48" x14ac:dyDescent="0.2">
      <c r="A714" s="20">
        <v>5</v>
      </c>
      <c r="B714" s="20" t="s">
        <v>1465</v>
      </c>
      <c r="C714" s="20">
        <v>3</v>
      </c>
      <c r="D714" s="20" t="s">
        <v>1619</v>
      </c>
      <c r="E714" s="20" t="s">
        <v>1620</v>
      </c>
      <c r="F714" s="20">
        <v>1</v>
      </c>
      <c r="G714" s="20" t="s">
        <v>1661</v>
      </c>
      <c r="H714" s="20" t="s">
        <v>1662</v>
      </c>
      <c r="I714" s="20">
        <v>1</v>
      </c>
      <c r="J714" s="20" t="s">
        <v>1961</v>
      </c>
      <c r="K714" s="20" t="s">
        <v>1696</v>
      </c>
      <c r="L714" s="20" t="s">
        <v>1697</v>
      </c>
      <c r="M714" s="20" t="s">
        <v>50</v>
      </c>
      <c r="N714" s="20">
        <v>0</v>
      </c>
      <c r="O714" s="20">
        <v>100</v>
      </c>
      <c r="P714" s="20" t="s">
        <v>820</v>
      </c>
      <c r="Q714" s="19">
        <f>+VLOOKUP(K714,Responsables!$A:$C,3,TRUE)</f>
        <v>732</v>
      </c>
      <c r="R714" s="19" t="str">
        <f>+VLOOKUP(K714,Responsables!$A:$C,2,TRUE)</f>
        <v>Secretaría de Seguridad y Convivencia</v>
      </c>
      <c r="S714" s="20" t="s">
        <v>51</v>
      </c>
      <c r="T714" s="20" t="s">
        <v>47</v>
      </c>
      <c r="U714" s="20">
        <f>+VLOOKUP(K714,Programación!$A:$F,3,FALSE)</f>
        <v>40</v>
      </c>
      <c r="V714" s="20">
        <f>+VLOOKUP(K714,Programación!$A:$F,4,FALSE)</f>
        <v>60</v>
      </c>
      <c r="W714" s="20">
        <f>+VLOOKUP(K714,Programación!$A:$F,5,FALSE)</f>
        <v>80</v>
      </c>
      <c r="X714" s="20">
        <f>+VLOOKUP(K714,Programación!$A:$F,6,FALSE)</f>
        <v>100</v>
      </c>
      <c r="Y714" s="20">
        <v>40</v>
      </c>
      <c r="Z714" s="20">
        <f>+VLOOKUP(K714,Seguimiento!$A:$C,3,FALSE)</f>
        <v>50</v>
      </c>
      <c r="AA714" s="23">
        <v>0</v>
      </c>
      <c r="AB714" s="22">
        <v>0</v>
      </c>
      <c r="AC714" s="20">
        <v>0.4</v>
      </c>
      <c r="AD714" s="20">
        <f>+VLOOKUP(K714,Seguimiento!$A:$J,5,FALSE)</f>
        <v>0.5</v>
      </c>
      <c r="AE714" s="22">
        <v>0</v>
      </c>
      <c r="AF714" s="22">
        <v>0</v>
      </c>
      <c r="AG714" s="20">
        <v>1</v>
      </c>
      <c r="AH714" s="20">
        <f>+VLOOKUP(K714,Seguimiento!$A:$J,6,FALSE)</f>
        <v>0.83333333300000001</v>
      </c>
      <c r="AI714" s="23">
        <v>0</v>
      </c>
      <c r="AJ714" s="23">
        <v>0</v>
      </c>
      <c r="AK714" s="23">
        <v>0</v>
      </c>
      <c r="AL714" s="20" t="str">
        <f>+VLOOKUP(K714,Seguimiento!$A:$J,7,FALSE)</f>
        <v>La implementación del PISCC, se realiza mediante la formulación y ejecución de un Plan de Acción anual, el cual se ejecuta de forma permanente a lo largo del año.</v>
      </c>
      <c r="AM714" s="20">
        <f t="shared" si="11"/>
        <v>0.5</v>
      </c>
      <c r="AN714" s="22">
        <v>9.0686150803839284E-4</v>
      </c>
      <c r="AO714" s="22">
        <v>0</v>
      </c>
      <c r="AP714" s="22">
        <v>0</v>
      </c>
      <c r="AQ714" s="41">
        <f>+VLOOKUP(K714,Seguimiento!$A:$J,9,FALSE)</f>
        <v>4.0808799999999997E-4</v>
      </c>
      <c r="AR714" s="40">
        <f>+VLOOKUP(K714,Seguimiento!$A:$J,10,FALSE)</f>
        <v>3</v>
      </c>
      <c r="AS714" s="20">
        <v>40</v>
      </c>
      <c r="AT714" s="40">
        <f>+VLOOKUP(K714,Seguimiento!$A:$J,4,FALSE)</f>
        <v>50</v>
      </c>
      <c r="AU714" s="22">
        <v>0</v>
      </c>
      <c r="AV714" s="22">
        <v>0</v>
      </c>
    </row>
    <row r="715" spans="1:48" x14ac:dyDescent="0.2">
      <c r="A715" s="20">
        <v>5</v>
      </c>
      <c r="B715" s="20" t="s">
        <v>1465</v>
      </c>
      <c r="C715" s="20">
        <v>3</v>
      </c>
      <c r="D715" s="20" t="s">
        <v>1619</v>
      </c>
      <c r="E715" s="20" t="s">
        <v>1620</v>
      </c>
      <c r="F715" s="20">
        <v>2</v>
      </c>
      <c r="G715" s="20" t="s">
        <v>1621</v>
      </c>
      <c r="H715" s="20" t="s">
        <v>1622</v>
      </c>
      <c r="I715" s="20">
        <v>2</v>
      </c>
      <c r="J715" s="20" t="s">
        <v>1961</v>
      </c>
      <c r="K715" s="20" t="s">
        <v>1629</v>
      </c>
      <c r="L715" s="20" t="s">
        <v>1630</v>
      </c>
      <c r="M715" s="20" t="s">
        <v>44</v>
      </c>
      <c r="N715" s="20">
        <v>1014</v>
      </c>
      <c r="O715" s="20">
        <v>1008</v>
      </c>
      <c r="P715" s="20" t="s">
        <v>820</v>
      </c>
      <c r="Q715" s="19">
        <f>+VLOOKUP(K715,Responsables!$A:$C,3,TRUE)</f>
        <v>732</v>
      </c>
      <c r="R715" s="19" t="str">
        <f>+VLOOKUP(K715,Responsables!$A:$C,2,TRUE)</f>
        <v>Secretaría de Seguridad y Convivencia</v>
      </c>
      <c r="S715" s="20" t="s">
        <v>46</v>
      </c>
      <c r="T715" s="20" t="s">
        <v>47</v>
      </c>
      <c r="U715" s="20">
        <f>+VLOOKUP(K715,Programación!$A:$F,3,FALSE)</f>
        <v>252</v>
      </c>
      <c r="V715" s="20">
        <f>+VLOOKUP(K715,Programación!$A:$F,4,FALSE)</f>
        <v>252</v>
      </c>
      <c r="W715" s="20">
        <f>+VLOOKUP(K715,Programación!$A:$F,5,FALSE)</f>
        <v>252</v>
      </c>
      <c r="X715" s="20">
        <f>+VLOOKUP(K715,Programación!$A:$F,6,FALSE)</f>
        <v>252</v>
      </c>
      <c r="Y715" s="20">
        <v>270</v>
      </c>
      <c r="Z715" s="20">
        <f>+VLOOKUP(K715,Seguimiento!$A:$C,3,FALSE)</f>
        <v>134</v>
      </c>
      <c r="AA715" s="23">
        <v>0</v>
      </c>
      <c r="AB715" s="22">
        <v>0</v>
      </c>
      <c r="AC715" s="20">
        <v>0.26785714285714302</v>
      </c>
      <c r="AD715" s="20">
        <f>+VLOOKUP(K715,Seguimiento!$A:$J,5,FALSE)</f>
        <v>0.40079365099999997</v>
      </c>
      <c r="AE715" s="22">
        <v>0</v>
      </c>
      <c r="AF715" s="22">
        <v>0</v>
      </c>
      <c r="AG715" s="20">
        <v>1.0714285714285701</v>
      </c>
      <c r="AH715" s="20">
        <f>+VLOOKUP(K715,Seguimiento!$A:$J,6,FALSE)</f>
        <v>0.53174603200000004</v>
      </c>
      <c r="AI715" s="23">
        <v>0</v>
      </c>
      <c r="AJ715" s="23">
        <v>0</v>
      </c>
      <c r="AK715" s="23">
        <v>0</v>
      </c>
      <c r="AL715" s="20" t="str">
        <f>+VLOOKUP(K715,Seguimiento!$A:$J,7,FALSE)</f>
        <v>Durante el periodo se han realizado 134 Comités Locales de Gobierno, este es el espacio para coordinar y articular los planes, programas y proyectos que desarrolla la Administración Municipal, en materia de orden público, seguridad y convivencia, en cada comuna y corregimiento.</v>
      </c>
      <c r="AM715" s="20">
        <f t="shared" si="11"/>
        <v>0.40079365099999997</v>
      </c>
      <c r="AN715" s="22">
        <v>5.1246205296874906E-4</v>
      </c>
      <c r="AO715" s="22">
        <v>0</v>
      </c>
      <c r="AP715" s="22">
        <v>0</v>
      </c>
      <c r="AQ715" s="41">
        <f>+VLOOKUP(K715,Seguimiento!$A:$J,9,FALSE)</f>
        <v>1.7031199999999999E-4</v>
      </c>
      <c r="AR715" s="40">
        <f>+VLOOKUP(K715,Seguimiento!$A:$J,10,FALSE)</f>
        <v>3</v>
      </c>
      <c r="AS715" s="20">
        <v>270</v>
      </c>
      <c r="AT715" s="40">
        <f>+VLOOKUP(K715,Seguimiento!$A:$J,4,FALSE)</f>
        <v>404</v>
      </c>
      <c r="AU715" s="22">
        <v>0</v>
      </c>
      <c r="AV715" s="22">
        <v>0</v>
      </c>
    </row>
    <row r="716" spans="1:48" x14ac:dyDescent="0.2">
      <c r="A716" s="20">
        <v>5</v>
      </c>
      <c r="B716" s="20" t="s">
        <v>1465</v>
      </c>
      <c r="C716" s="20">
        <v>3</v>
      </c>
      <c r="D716" s="20" t="s">
        <v>1619</v>
      </c>
      <c r="E716" s="20" t="s">
        <v>1620</v>
      </c>
      <c r="F716" s="20">
        <v>4</v>
      </c>
      <c r="G716" s="20" t="s">
        <v>1625</v>
      </c>
      <c r="H716" s="20" t="s">
        <v>1626</v>
      </c>
      <c r="I716" s="20">
        <v>3</v>
      </c>
      <c r="J716" s="20" t="s">
        <v>1961</v>
      </c>
      <c r="K716" s="20" t="s">
        <v>1653</v>
      </c>
      <c r="L716" s="20" t="s">
        <v>1654</v>
      </c>
      <c r="M716" s="20" t="s">
        <v>44</v>
      </c>
      <c r="N716" s="20">
        <v>128</v>
      </c>
      <c r="O716" s="20">
        <v>4</v>
      </c>
      <c r="P716" s="20" t="s">
        <v>820</v>
      </c>
      <c r="Q716" s="19">
        <f>+VLOOKUP(K716,Responsables!$A:$C,3,TRUE)</f>
        <v>732</v>
      </c>
      <c r="R716" s="19" t="str">
        <f>+VLOOKUP(K716,Responsables!$A:$C,2,TRUE)</f>
        <v>Secretaría de Seguridad y Convivencia</v>
      </c>
      <c r="S716" s="20" t="s">
        <v>46</v>
      </c>
      <c r="T716" s="20" t="s">
        <v>47</v>
      </c>
      <c r="U716" s="20">
        <f>+VLOOKUP(K716,Programación!$A:$F,3,FALSE)</f>
        <v>0</v>
      </c>
      <c r="V716" s="20">
        <f>+VLOOKUP(K716,Programación!$A:$F,4,FALSE)</f>
        <v>1.4</v>
      </c>
      <c r="W716" s="20">
        <f>+VLOOKUP(K716,Programación!$A:$F,5,FALSE)</f>
        <v>1.8</v>
      </c>
      <c r="X716" s="20">
        <f>+VLOOKUP(K716,Programación!$A:$F,6,FALSE)</f>
        <v>0.8</v>
      </c>
      <c r="Y716" s="20">
        <v>0</v>
      </c>
      <c r="Z716" s="20">
        <f>+VLOOKUP(K716,Seguimiento!$A:$C,3,FALSE)</f>
        <v>0.48</v>
      </c>
      <c r="AA716" s="23">
        <v>0</v>
      </c>
      <c r="AB716" s="22">
        <v>0</v>
      </c>
      <c r="AC716" s="20">
        <v>0</v>
      </c>
      <c r="AD716" s="20">
        <f>+VLOOKUP(K716,Seguimiento!$A:$J,5,FALSE)</f>
        <v>0.12</v>
      </c>
      <c r="AE716" s="22">
        <v>0</v>
      </c>
      <c r="AF716" s="22">
        <v>0</v>
      </c>
      <c r="AG716" s="20">
        <v>-1</v>
      </c>
      <c r="AH716" s="20">
        <f>+VLOOKUP(K716,Seguimiento!$A:$J,6,FALSE)</f>
        <v>0.34285714299999998</v>
      </c>
      <c r="AI716" s="23">
        <v>0</v>
      </c>
      <c r="AJ716" s="23">
        <v>0</v>
      </c>
      <c r="AK716" s="23">
        <v>0</v>
      </c>
      <c r="AL716" s="20" t="str">
        <f>+VLOOKUP(K716,Seguimiento!$A:$J,7,FALSE)</f>
        <v>Corresponde a la Estación de Policía de Guayabal, la cual se encuentra a corte junio 30 en su quinto mes de ejecución. Tuvo acta de inicio el 4 de enero 2021 con un plazo de 14 meses.</v>
      </c>
      <c r="AM716" s="20">
        <f t="shared" si="11"/>
        <v>0.12</v>
      </c>
      <c r="AN716" s="22">
        <v>9.1438037091006786E-4</v>
      </c>
      <c r="AO716" s="22">
        <v>0</v>
      </c>
      <c r="AP716" s="22">
        <v>0</v>
      </c>
      <c r="AQ716" s="41">
        <f>+VLOOKUP(K716,Seguimiento!$A:$J,9,FALSE)</f>
        <v>4.8004999999999999E-5</v>
      </c>
      <c r="AR716" s="40">
        <f>+VLOOKUP(K716,Seguimiento!$A:$J,10,FALSE)</f>
        <v>1</v>
      </c>
      <c r="AS716" s="20">
        <v>0</v>
      </c>
      <c r="AT716" s="40">
        <f>+VLOOKUP(K716,Seguimiento!$A:$J,4,FALSE)</f>
        <v>0.48</v>
      </c>
      <c r="AU716" s="22">
        <v>0</v>
      </c>
      <c r="AV716" s="22">
        <v>0</v>
      </c>
    </row>
    <row r="717" spans="1:48" x14ac:dyDescent="0.2">
      <c r="A717" s="20">
        <v>5</v>
      </c>
      <c r="B717" s="20" t="s">
        <v>1465</v>
      </c>
      <c r="C717" s="20">
        <v>3</v>
      </c>
      <c r="D717" s="20" t="s">
        <v>1619</v>
      </c>
      <c r="E717" s="20" t="s">
        <v>1620</v>
      </c>
      <c r="F717" s="20">
        <v>1</v>
      </c>
      <c r="G717" s="20" t="s">
        <v>1661</v>
      </c>
      <c r="H717" s="20" t="s">
        <v>1662</v>
      </c>
      <c r="I717" s="20">
        <v>2</v>
      </c>
      <c r="J717" s="20" t="s">
        <v>1961</v>
      </c>
      <c r="K717" s="20" t="s">
        <v>1694</v>
      </c>
      <c r="L717" s="20" t="s">
        <v>1695</v>
      </c>
      <c r="M717" s="20" t="s">
        <v>50</v>
      </c>
      <c r="N717" s="20">
        <v>0</v>
      </c>
      <c r="O717" s="20">
        <v>100</v>
      </c>
      <c r="P717" s="20" t="s">
        <v>820</v>
      </c>
      <c r="Q717" s="19">
        <f>+VLOOKUP(K717,Responsables!$A:$C,3,TRUE)</f>
        <v>732</v>
      </c>
      <c r="R717" s="19" t="str">
        <f>+VLOOKUP(K717,Responsables!$A:$C,2,TRUE)</f>
        <v>Secretaría de Seguridad y Convivencia</v>
      </c>
      <c r="S717" s="20" t="s">
        <v>51</v>
      </c>
      <c r="T717" s="20" t="s">
        <v>47</v>
      </c>
      <c r="U717" s="20">
        <f>+VLOOKUP(K717,Programación!$A:$F,3,FALSE)</f>
        <v>40</v>
      </c>
      <c r="V717" s="20">
        <f>+VLOOKUP(K717,Programación!$A:$F,4,FALSE)</f>
        <v>60</v>
      </c>
      <c r="W717" s="20">
        <f>+VLOOKUP(K717,Programación!$A:$F,5,FALSE)</f>
        <v>80</v>
      </c>
      <c r="X717" s="20">
        <f>+VLOOKUP(K717,Programación!$A:$F,6,FALSE)</f>
        <v>100</v>
      </c>
      <c r="Y717" s="20">
        <v>40</v>
      </c>
      <c r="Z717" s="20">
        <f>+VLOOKUP(K717,Seguimiento!$A:$C,3,FALSE)</f>
        <v>40</v>
      </c>
      <c r="AA717" s="23">
        <v>0</v>
      </c>
      <c r="AB717" s="22">
        <v>0</v>
      </c>
      <c r="AC717" s="20">
        <v>0.4</v>
      </c>
      <c r="AD717" s="20">
        <f>+VLOOKUP(K717,Seguimiento!$A:$J,5,FALSE)</f>
        <v>0.4</v>
      </c>
      <c r="AE717" s="22">
        <v>0</v>
      </c>
      <c r="AF717" s="22">
        <v>0</v>
      </c>
      <c r="AG717" s="20">
        <v>1</v>
      </c>
      <c r="AH717" s="20">
        <f>+VLOOKUP(K717,Seguimiento!$A:$J,6,FALSE)</f>
        <v>0.66666666699999999</v>
      </c>
      <c r="AI717" s="23">
        <v>0</v>
      </c>
      <c r="AJ717" s="23">
        <v>0</v>
      </c>
      <c r="AK717" s="23">
        <v>0</v>
      </c>
      <c r="AL717" s="20" t="str">
        <f>+VLOOKUP(K717,Seguimiento!$A:$J,7,FALSE)</f>
        <v>En el año 2020 se formularon 21 Planes Locales de Seguridad. Para la implementación anual se debe construir un Plan de Acción Territorial, para esto la Subsecretaría Operativa diseñó una Guía Metodológica para la formulación de los Planes Locales, además, se encuentra preparando un piloto con 3 comunas</v>
      </c>
      <c r="AM717" s="20">
        <f t="shared" si="11"/>
        <v>0.4</v>
      </c>
      <c r="AN717" s="22">
        <v>5.6997301648764088E-4</v>
      </c>
      <c r="AO717" s="22">
        <v>0</v>
      </c>
      <c r="AP717" s="22">
        <v>0</v>
      </c>
      <c r="AQ717" s="41">
        <f>+VLOOKUP(K717,Seguimiento!$A:$J,9,FALSE)</f>
        <v>2.27989E-4</v>
      </c>
      <c r="AR717" s="40">
        <f>+VLOOKUP(K717,Seguimiento!$A:$J,10,FALSE)</f>
        <v>3</v>
      </c>
      <c r="AS717" s="20">
        <v>40</v>
      </c>
      <c r="AT717" s="40">
        <f>+VLOOKUP(K717,Seguimiento!$A:$J,4,FALSE)</f>
        <v>40</v>
      </c>
      <c r="AU717" s="22">
        <v>0</v>
      </c>
      <c r="AV717" s="22">
        <v>0</v>
      </c>
    </row>
    <row r="718" spans="1:48" x14ac:dyDescent="0.2">
      <c r="A718" s="20">
        <v>5</v>
      </c>
      <c r="B718" s="20" t="s">
        <v>1465</v>
      </c>
      <c r="C718" s="20">
        <v>3</v>
      </c>
      <c r="D718" s="20" t="s">
        <v>1619</v>
      </c>
      <c r="E718" s="20" t="s">
        <v>1620</v>
      </c>
      <c r="F718" s="20">
        <v>3</v>
      </c>
      <c r="G718" s="20" t="s">
        <v>1637</v>
      </c>
      <c r="H718" s="20" t="s">
        <v>1638</v>
      </c>
      <c r="I718" s="20">
        <v>1</v>
      </c>
      <c r="J718" s="20" t="s">
        <v>1961</v>
      </c>
      <c r="K718" s="20" t="s">
        <v>1639</v>
      </c>
      <c r="L718" s="20" t="s">
        <v>1640</v>
      </c>
      <c r="M718" s="20" t="s">
        <v>44</v>
      </c>
      <c r="N718" s="20">
        <v>126</v>
      </c>
      <c r="O718" s="20">
        <v>620</v>
      </c>
      <c r="P718" s="20" t="s">
        <v>820</v>
      </c>
      <c r="Q718" s="19">
        <f>+VLOOKUP(K718,Responsables!$A:$C,3,TRUE)</f>
        <v>732</v>
      </c>
      <c r="R718" s="19" t="str">
        <f>+VLOOKUP(K718,Responsables!$A:$C,2,TRUE)</f>
        <v>Secretaría de Seguridad y Convivencia</v>
      </c>
      <c r="S718" s="20" t="s">
        <v>46</v>
      </c>
      <c r="T718" s="20" t="s">
        <v>47</v>
      </c>
      <c r="U718" s="20">
        <f>+VLOOKUP(K718,Programación!$A:$F,3,FALSE)</f>
        <v>126</v>
      </c>
      <c r="V718" s="20">
        <f>+VLOOKUP(K718,Programación!$A:$F,4,FALSE)</f>
        <v>145</v>
      </c>
      <c r="W718" s="20">
        <f>+VLOOKUP(K718,Programación!$A:$F,5,FALSE)</f>
        <v>160</v>
      </c>
      <c r="X718" s="20">
        <f>+VLOOKUP(K718,Programación!$A:$F,6,FALSE)</f>
        <v>182</v>
      </c>
      <c r="Y718" s="20">
        <v>133</v>
      </c>
      <c r="Z718" s="20">
        <f>+VLOOKUP(K718,Seguimiento!$A:$C,3,FALSE)</f>
        <v>74</v>
      </c>
      <c r="AA718" s="23">
        <v>0</v>
      </c>
      <c r="AB718" s="22">
        <v>0</v>
      </c>
      <c r="AC718" s="20">
        <v>0.214516129032258</v>
      </c>
      <c r="AD718" s="20">
        <f>+VLOOKUP(K718,Seguimiento!$A:$J,5,FALSE)</f>
        <v>0.33387096799999999</v>
      </c>
      <c r="AE718" s="22">
        <v>0</v>
      </c>
      <c r="AF718" s="22">
        <v>0</v>
      </c>
      <c r="AG718" s="20">
        <v>1.05555555555556</v>
      </c>
      <c r="AH718" s="20">
        <f>+VLOOKUP(K718,Seguimiento!$A:$J,6,FALSE)</f>
        <v>0.51034482800000003</v>
      </c>
      <c r="AI718" s="23">
        <v>0</v>
      </c>
      <c r="AJ718" s="23">
        <v>0</v>
      </c>
      <c r="AK718" s="23">
        <v>0</v>
      </c>
      <c r="AL718" s="20" t="str">
        <f>+VLOOKUP(K718,Seguimiento!$A:$J,7,FALSE)</f>
        <v>Estrategias prevención y reducción del delito: 48 (8 en junio): Intervención Especial C 1, 2, 9, 10, 11, 12, 14 y 15, Comando Situacional, Desmonte de Cambuches, Estupefacientes, Intervención Barrio Narajal, Intervención Especial la 70, intervención San Benito y Jesús de Nazareno, Intervención Zamora, Operativos Piques Ilegales, Plan Prevención contra el hurto, Operativos Transporte Informal, Plan Parques C 3, 10, 11, 15 y 16, Control C 10 FDS noche y Puestos Control  C 2, 3, 4, 8, 10, 11, 12 y 13. Estrategias contra el crimen organizado: 26 (7 en Junio), destacando: mesas de homicidios, crimen organizado, análisis criminal, mesa de recompensas, mesa de mujeres desaparecidas, boletín de seguimiento mensual y mesa contra el hurto de cableado.</v>
      </c>
      <c r="AM718" s="20">
        <f t="shared" si="11"/>
        <v>0.33387096799999999</v>
      </c>
      <c r="AN718" s="22">
        <v>4.751051355024519E-4</v>
      </c>
      <c r="AO718" s="22">
        <v>0</v>
      </c>
      <c r="AP718" s="22">
        <v>0</v>
      </c>
      <c r="AQ718" s="41">
        <f>+VLOOKUP(K718,Seguimiento!$A:$J,9,FALSE)</f>
        <v>1.2950400000000001E-4</v>
      </c>
      <c r="AR718" s="40">
        <f>+VLOOKUP(K718,Seguimiento!$A:$J,10,FALSE)</f>
        <v>2</v>
      </c>
      <c r="AS718" s="20">
        <v>133</v>
      </c>
      <c r="AT718" s="40">
        <f>+VLOOKUP(K718,Seguimiento!$A:$J,4,FALSE)</f>
        <v>207</v>
      </c>
      <c r="AU718" s="22">
        <v>0</v>
      </c>
      <c r="AV718" s="22">
        <v>0</v>
      </c>
    </row>
    <row r="719" spans="1:48" x14ac:dyDescent="0.2">
      <c r="A719" s="20">
        <v>5</v>
      </c>
      <c r="B719" s="20" t="s">
        <v>1465</v>
      </c>
      <c r="C719" s="20">
        <v>3</v>
      </c>
      <c r="D719" s="20" t="s">
        <v>1619</v>
      </c>
      <c r="E719" s="20" t="s">
        <v>1620</v>
      </c>
      <c r="F719" s="20"/>
      <c r="G719" s="20"/>
      <c r="H719" s="20"/>
      <c r="I719" s="20">
        <v>6</v>
      </c>
      <c r="J719" s="20" t="s">
        <v>1960</v>
      </c>
      <c r="K719" s="20" t="s">
        <v>1675</v>
      </c>
      <c r="L719" s="20" t="s">
        <v>1676</v>
      </c>
      <c r="M719" s="20" t="s">
        <v>44</v>
      </c>
      <c r="N719" s="20">
        <v>4555</v>
      </c>
      <c r="O719" s="20">
        <v>3899</v>
      </c>
      <c r="P719" s="20" t="s">
        <v>820</v>
      </c>
      <c r="Q719" s="19">
        <f>+VLOOKUP(K719,Responsables!$A:$C,3,TRUE)</f>
        <v>732</v>
      </c>
      <c r="R719" s="19" t="str">
        <f>+VLOOKUP(K719,Responsables!$A:$C,2,TRUE)</f>
        <v>Secretaría de Seguridad y Convivencia</v>
      </c>
      <c r="S719" s="20" t="s">
        <v>51</v>
      </c>
      <c r="T719" s="20" t="s">
        <v>356</v>
      </c>
      <c r="U719" s="20">
        <f>+VLOOKUP(K719,Programación!$A:$F,3,FALSE)</f>
        <v>4224</v>
      </c>
      <c r="V719" s="20">
        <f>+VLOOKUP(K719,Programación!$A:$F,4,FALSE)</f>
        <v>4116</v>
      </c>
      <c r="W719" s="20">
        <f>+VLOOKUP(K719,Programación!$A:$F,5,FALSE)</f>
        <v>4008</v>
      </c>
      <c r="X719" s="20">
        <f>+VLOOKUP(K719,Programación!$A:$F,6,FALSE)</f>
        <v>3899</v>
      </c>
      <c r="Y719" s="20">
        <v>4092</v>
      </c>
      <c r="Z719" s="20">
        <f>+VLOOKUP(K719,Seguimiento!$A:$C,3,FALSE)</f>
        <v>2870</v>
      </c>
      <c r="AA719" s="23">
        <v>0</v>
      </c>
      <c r="AB719" s="22">
        <v>0</v>
      </c>
      <c r="AC719" s="20">
        <v>0.70579268292682895</v>
      </c>
      <c r="AD719" s="20">
        <f>+VLOOKUP(K719,Seguimiento!$A:$J,5,FALSE)</f>
        <v>2.5685975609999998</v>
      </c>
      <c r="AE719" s="24">
        <v>0</v>
      </c>
      <c r="AF719" s="22">
        <v>0</v>
      </c>
      <c r="AG719" s="20">
        <v>1.3987915407855001</v>
      </c>
      <c r="AH719" s="20">
        <f>+VLOOKUP(K719,Seguimiento!$A:$J,6,FALSE)</f>
        <v>12.53703704</v>
      </c>
      <c r="AI719" s="23">
        <v>0</v>
      </c>
      <c r="AJ719" s="23">
        <v>0</v>
      </c>
      <c r="AK719" s="23">
        <v>0</v>
      </c>
      <c r="AL719" s="20" t="str">
        <f>+VLOOKUP(K719,Seguimiento!$A:$J,7,FALSE)</f>
        <v>Casos ocurridos (30/06/2021): 1.423. Casos proyectados (31/12/2021): 2.870. Se proyecta una disminución del 29.87% en 2021, respecto a los casos ocurridos en 2020. Las comunas más afectadas son La Candelaria (26.07%), Laureles (13.07%) y Poblado (12.09%). En cuanto a la meta planeada para 2021, se evidencia que al momento se está cumpliendo con la proyección para este indicador. Fuente: SIJIN de la Policía Nacional. Sistema SIEDCO. Consultado el 06/07/2021.</v>
      </c>
      <c r="AM719" s="20">
        <f t="shared" si="11"/>
        <v>2.5685975609999998</v>
      </c>
      <c r="AN719" s="22">
        <v>0</v>
      </c>
      <c r="AO719" s="22">
        <v>0</v>
      </c>
      <c r="AP719" s="22">
        <v>0</v>
      </c>
      <c r="AQ719" s="41">
        <f>+VLOOKUP(K719,Seguimiento!$A:$J,9,FALSE)</f>
        <v>0</v>
      </c>
      <c r="AR719" s="40">
        <f>+VLOOKUP(K719,Seguimiento!$A:$J,10,FALSE)</f>
        <v>3</v>
      </c>
      <c r="AS719" s="20">
        <v>4092</v>
      </c>
      <c r="AT719" s="40">
        <f>+VLOOKUP(K719,Seguimiento!$A:$J,4,FALSE)</f>
        <v>2870</v>
      </c>
      <c r="AU719" s="22">
        <v>0</v>
      </c>
      <c r="AV719" s="22">
        <v>0</v>
      </c>
    </row>
    <row r="720" spans="1:48" x14ac:dyDescent="0.2">
      <c r="A720" s="20">
        <v>5</v>
      </c>
      <c r="B720" s="20" t="s">
        <v>1465</v>
      </c>
      <c r="C720" s="20">
        <v>3</v>
      </c>
      <c r="D720" s="20" t="s">
        <v>1619</v>
      </c>
      <c r="E720" s="20" t="s">
        <v>1620</v>
      </c>
      <c r="F720" s="20"/>
      <c r="G720" s="20"/>
      <c r="H720" s="20"/>
      <c r="I720" s="20">
        <v>20</v>
      </c>
      <c r="J720" s="20" t="s">
        <v>1960</v>
      </c>
      <c r="K720" s="20" t="s">
        <v>1688</v>
      </c>
      <c r="L720" s="20" t="s">
        <v>1689</v>
      </c>
      <c r="M720" s="20" t="s">
        <v>44</v>
      </c>
      <c r="N720" s="20">
        <v>525</v>
      </c>
      <c r="O720" s="20">
        <v>400</v>
      </c>
      <c r="P720" s="20" t="s">
        <v>820</v>
      </c>
      <c r="Q720" s="19">
        <f>+VLOOKUP(K720,Responsables!$A:$C,3,TRUE)</f>
        <v>732</v>
      </c>
      <c r="R720" s="19" t="str">
        <f>+VLOOKUP(K720,Responsables!$A:$C,2,TRUE)</f>
        <v>Secretaría de Seguridad y Convivencia</v>
      </c>
      <c r="S720" s="20" t="s">
        <v>51</v>
      </c>
      <c r="T720" s="20" t="s">
        <v>356</v>
      </c>
      <c r="U720" s="20">
        <f>+VLOOKUP(K720,Programación!$A:$F,3,FALSE)</f>
        <v>435</v>
      </c>
      <c r="V720" s="20">
        <f>+VLOOKUP(K720,Programación!$A:$F,4,FALSE)</f>
        <v>424</v>
      </c>
      <c r="W720" s="20">
        <f>+VLOOKUP(K720,Programación!$A:$F,5,FALSE)</f>
        <v>413</v>
      </c>
      <c r="X720" s="20">
        <f>+VLOOKUP(K720,Programación!$A:$F,6,FALSE)</f>
        <v>400</v>
      </c>
      <c r="Y720" s="20">
        <v>506</v>
      </c>
      <c r="Z720" s="20">
        <f>+VLOOKUP(K720,Seguimiento!$A:$C,3,FALSE)</f>
        <v>270</v>
      </c>
      <c r="AA720" s="23">
        <v>0</v>
      </c>
      <c r="AB720" s="22">
        <v>0</v>
      </c>
      <c r="AC720" s="20">
        <v>0.152</v>
      </c>
      <c r="AD720" s="20">
        <f>+VLOOKUP(K720,Seguimiento!$A:$J,5,FALSE)</f>
        <v>2.04</v>
      </c>
      <c r="AE720" s="24">
        <v>0</v>
      </c>
      <c r="AF720" s="22">
        <v>0</v>
      </c>
      <c r="AG720" s="20">
        <v>0.211111111111111</v>
      </c>
      <c r="AH720" s="20">
        <f>+VLOOKUP(K720,Seguimiento!$A:$J,6,FALSE)</f>
        <v>2.8780487799999999</v>
      </c>
      <c r="AI720" s="23">
        <v>0</v>
      </c>
      <c r="AJ720" s="23">
        <v>0</v>
      </c>
      <c r="AK720" s="23">
        <v>0</v>
      </c>
      <c r="AL720" s="20" t="str">
        <f>+VLOOKUP(K720,Seguimiento!$A:$J,7,FALSE)</f>
        <v>Casos ocurridos (30/06/2021): 134. Casos proyectados (31/12/2021): 270. La comuna con mayor afectación es La Candelaria con el 25.37% de los casos. Fuente: SIJIN de la Policía Nacional. Sistema SIEDCO consultado el 06/07/2021.</v>
      </c>
      <c r="AM720" s="20">
        <f t="shared" si="11"/>
        <v>2.04</v>
      </c>
      <c r="AN720" s="22">
        <v>0</v>
      </c>
      <c r="AO720" s="22">
        <v>0</v>
      </c>
      <c r="AP720" s="22">
        <v>0</v>
      </c>
      <c r="AQ720" s="41">
        <f>+VLOOKUP(K720,Seguimiento!$A:$J,9,FALSE)</f>
        <v>0</v>
      </c>
      <c r="AR720" s="40">
        <f>+VLOOKUP(K720,Seguimiento!$A:$J,10,FALSE)</f>
        <v>3</v>
      </c>
      <c r="AS720" s="20">
        <v>506</v>
      </c>
      <c r="AT720" s="40">
        <f>+VLOOKUP(K720,Seguimiento!$A:$J,4,FALSE)</f>
        <v>270</v>
      </c>
      <c r="AU720" s="22">
        <v>0</v>
      </c>
      <c r="AV720" s="22">
        <v>0</v>
      </c>
    </row>
    <row r="721" spans="1:48" x14ac:dyDescent="0.2">
      <c r="A721" s="20">
        <v>5</v>
      </c>
      <c r="B721" s="20" t="s">
        <v>1465</v>
      </c>
      <c r="C721" s="20">
        <v>3</v>
      </c>
      <c r="D721" s="20" t="s">
        <v>1619</v>
      </c>
      <c r="E721" s="20" t="s">
        <v>1620</v>
      </c>
      <c r="F721" s="20"/>
      <c r="G721" s="20"/>
      <c r="H721" s="20"/>
      <c r="I721" s="20">
        <v>1</v>
      </c>
      <c r="J721" s="20" t="s">
        <v>1960</v>
      </c>
      <c r="K721" s="20" t="s">
        <v>1661</v>
      </c>
      <c r="L721" s="20" t="s">
        <v>1668</v>
      </c>
      <c r="M721" s="20" t="s">
        <v>50</v>
      </c>
      <c r="N721" s="20">
        <v>32</v>
      </c>
      <c r="O721" s="20">
        <v>35.200000000000003</v>
      </c>
      <c r="P721" s="20" t="s">
        <v>820</v>
      </c>
      <c r="Q721" s="19">
        <f>+VLOOKUP(K721,Responsables!$A:$C,3,TRUE)</f>
        <v>732</v>
      </c>
      <c r="R721" s="19" t="str">
        <f>+VLOOKUP(K721,Responsables!$A:$C,2,TRUE)</f>
        <v>Secretaría de Seguridad y Convivencia</v>
      </c>
      <c r="S721" s="20" t="s">
        <v>51</v>
      </c>
      <c r="T721" s="20" t="s">
        <v>47</v>
      </c>
      <c r="U721" s="20">
        <f>+VLOOKUP(K721,Programación!$A:$F,3,FALSE)</f>
        <v>32.799999999999997</v>
      </c>
      <c r="V721" s="20">
        <f>+VLOOKUP(K721,Programación!$A:$F,4,FALSE)</f>
        <v>33.6</v>
      </c>
      <c r="W721" s="20">
        <f>+VLOOKUP(K721,Programación!$A:$F,5,FALSE)</f>
        <v>34.4</v>
      </c>
      <c r="X721" s="20">
        <f>+VLOOKUP(K721,Programación!$A:$F,6,FALSE)</f>
        <v>35.200000000000003</v>
      </c>
      <c r="Y721" s="20">
        <v>41</v>
      </c>
      <c r="Z721" s="20">
        <v>-2</v>
      </c>
      <c r="AA721" s="23">
        <v>0</v>
      </c>
      <c r="AB721" s="22">
        <v>0</v>
      </c>
      <c r="AC721" s="20">
        <v>1.16477272727273</v>
      </c>
      <c r="AD721" s="20">
        <f>+VLOOKUP(K721,Seguimiento!$A:$J,5,FALSE)</f>
        <v>1.1647727269999999</v>
      </c>
      <c r="AE721" s="24">
        <v>0</v>
      </c>
      <c r="AF721" s="22">
        <v>0</v>
      </c>
      <c r="AG721" s="20">
        <v>1.25</v>
      </c>
      <c r="AH721" s="20">
        <v>-2</v>
      </c>
      <c r="AI721" s="23">
        <v>0</v>
      </c>
      <c r="AJ721" s="23">
        <v>0</v>
      </c>
      <c r="AK721" s="23">
        <v>0</v>
      </c>
      <c r="AL721" s="20" t="str">
        <f>+VLOOKUP(K721,Seguimiento!$A:$J,7,FALSE)</f>
        <v>La encuesta de percepción de seguridad no ha iniciado la fase de ejecución, razón por la cual los resultados de 2021 estarán disponibles a principios de 2022.</v>
      </c>
      <c r="AM721" s="20">
        <f t="shared" si="11"/>
        <v>1.1647727269999999</v>
      </c>
      <c r="AN721" s="22">
        <v>0</v>
      </c>
      <c r="AO721" s="22">
        <v>0</v>
      </c>
      <c r="AP721" s="22">
        <v>0</v>
      </c>
      <c r="AQ721" s="41">
        <f>+VLOOKUP(K721,Seguimiento!$A:$J,9,FALSE)</f>
        <v>0</v>
      </c>
      <c r="AR721" s="40">
        <f>+VLOOKUP(K721,Seguimiento!$A:$J,10,FALSE)</f>
        <v>3</v>
      </c>
      <c r="AS721" s="20">
        <v>41</v>
      </c>
      <c r="AT721" s="40">
        <f>+VLOOKUP(K721,Seguimiento!$A:$J,4,FALSE)</f>
        <v>41</v>
      </c>
      <c r="AU721" s="22">
        <v>0</v>
      </c>
      <c r="AV721" s="22">
        <v>0</v>
      </c>
    </row>
    <row r="722" spans="1:48" x14ac:dyDescent="0.2">
      <c r="A722" s="20">
        <v>5</v>
      </c>
      <c r="B722" s="20" t="s">
        <v>1465</v>
      </c>
      <c r="C722" s="20">
        <v>4</v>
      </c>
      <c r="D722" s="20" t="s">
        <v>1712</v>
      </c>
      <c r="E722" s="20" t="s">
        <v>1713</v>
      </c>
      <c r="F722" s="20">
        <v>2</v>
      </c>
      <c r="G722" s="20" t="s">
        <v>1714</v>
      </c>
      <c r="H722" s="20" t="s">
        <v>1715</v>
      </c>
      <c r="I722" s="20">
        <v>10</v>
      </c>
      <c r="J722" s="20" t="s">
        <v>1961</v>
      </c>
      <c r="K722" s="20" t="s">
        <v>1728</v>
      </c>
      <c r="L722" s="20" t="s">
        <v>1729</v>
      </c>
      <c r="M722" s="20" t="s">
        <v>50</v>
      </c>
      <c r="N722" s="20">
        <v>-1</v>
      </c>
      <c r="O722" s="20">
        <v>100</v>
      </c>
      <c r="P722" s="20" t="s">
        <v>817</v>
      </c>
      <c r="Q722" s="19">
        <f>+VLOOKUP(K722,Responsables!$A:$C,3,TRUE)</f>
        <v>712</v>
      </c>
      <c r="R722" s="19" t="str">
        <f>+VLOOKUP(K722,Responsables!$A:$C,2,TRUE)</f>
        <v>Secretaría de Participación Ciudadana</v>
      </c>
      <c r="S722" s="20" t="s">
        <v>51</v>
      </c>
      <c r="T722" s="20" t="s">
        <v>47</v>
      </c>
      <c r="U722" s="20">
        <f>+VLOOKUP(K722,Programación!$A:$F,3,FALSE)</f>
        <v>0</v>
      </c>
      <c r="V722" s="20">
        <f>+VLOOKUP(K722,Programación!$A:$F,4,FALSE)</f>
        <v>100</v>
      </c>
      <c r="W722" s="20">
        <f>+VLOOKUP(K722,Programación!$A:$F,5,FALSE)</f>
        <v>100</v>
      </c>
      <c r="X722" s="20">
        <f>+VLOOKUP(K722,Programación!$A:$F,6,FALSE)</f>
        <v>100</v>
      </c>
      <c r="Y722" s="20">
        <v>-1</v>
      </c>
      <c r="Z722" s="20">
        <f>+VLOOKUP(K722,Seguimiento!$A:$C,3,FALSE)</f>
        <v>0</v>
      </c>
      <c r="AA722" s="23">
        <v>0</v>
      </c>
      <c r="AB722" s="22">
        <v>0</v>
      </c>
      <c r="AC722" s="20">
        <v>-1</v>
      </c>
      <c r="AD722" s="20">
        <f>+VLOOKUP(K722,Seguimiento!$A:$J,5,FALSE)</f>
        <v>0</v>
      </c>
      <c r="AE722" s="22">
        <v>0</v>
      </c>
      <c r="AF722" s="22">
        <v>0</v>
      </c>
      <c r="AG722" s="20">
        <v>-1</v>
      </c>
      <c r="AH722" s="20">
        <f>+VLOOKUP(K722,Seguimiento!$A:$J,6,FALSE)</f>
        <v>0</v>
      </c>
      <c r="AI722" s="23">
        <v>0</v>
      </c>
      <c r="AJ722" s="23">
        <v>0</v>
      </c>
      <c r="AK722" s="23">
        <v>0</v>
      </c>
      <c r="AL722" s="20" t="str">
        <f>+VLOOKUP(K722,Seguimiento!$A:$J,7,FALSE)</f>
        <v>Se avanza en la reglamentación del acuerdo para respectivo pago.</v>
      </c>
      <c r="AM722" s="20">
        <f t="shared" si="11"/>
        <v>0</v>
      </c>
      <c r="AN722" s="22">
        <v>2.8609366160370695E-4</v>
      </c>
      <c r="AO722" s="22">
        <v>0</v>
      </c>
      <c r="AP722" s="22">
        <v>0</v>
      </c>
      <c r="AQ722" s="41">
        <f>+VLOOKUP(K722,Seguimiento!$A:$J,9,FALSE)</f>
        <v>0</v>
      </c>
      <c r="AR722" s="40">
        <f>+VLOOKUP(K722,Seguimiento!$A:$J,10,FALSE)</f>
        <v>1</v>
      </c>
      <c r="AS722" s="20">
        <v>-1</v>
      </c>
      <c r="AT722" s="40">
        <f>+VLOOKUP(K722,Seguimiento!$A:$J,4,FALSE)</f>
        <v>0</v>
      </c>
      <c r="AU722" s="22">
        <v>0</v>
      </c>
      <c r="AV722" s="22">
        <v>0</v>
      </c>
    </row>
    <row r="723" spans="1:48" x14ac:dyDescent="0.2">
      <c r="A723" s="20">
        <v>5</v>
      </c>
      <c r="B723" s="20" t="s">
        <v>1465</v>
      </c>
      <c r="C723" s="20">
        <v>4</v>
      </c>
      <c r="D723" s="20" t="s">
        <v>1712</v>
      </c>
      <c r="E723" s="20" t="s">
        <v>1713</v>
      </c>
      <c r="F723" s="20">
        <v>2</v>
      </c>
      <c r="G723" s="20" t="s">
        <v>1714</v>
      </c>
      <c r="H723" s="20" t="s">
        <v>1715</v>
      </c>
      <c r="I723" s="20">
        <v>3</v>
      </c>
      <c r="J723" s="20" t="s">
        <v>1961</v>
      </c>
      <c r="K723" s="20" t="s">
        <v>1748</v>
      </c>
      <c r="L723" s="20" t="s">
        <v>1749</v>
      </c>
      <c r="M723" s="20" t="s">
        <v>50</v>
      </c>
      <c r="N723" s="20">
        <v>-1</v>
      </c>
      <c r="O723" s="20">
        <v>100</v>
      </c>
      <c r="P723" s="20" t="s">
        <v>817</v>
      </c>
      <c r="Q723" s="19">
        <f>+VLOOKUP(K723,Responsables!$A:$C,3,TRUE)</f>
        <v>712</v>
      </c>
      <c r="R723" s="19" t="str">
        <f>+VLOOKUP(K723,Responsables!$A:$C,2,TRUE)</f>
        <v>Secretaría de Participación Ciudadana</v>
      </c>
      <c r="S723" s="20" t="s">
        <v>51</v>
      </c>
      <c r="T723" s="20" t="s">
        <v>47</v>
      </c>
      <c r="U723" s="20">
        <f>+VLOOKUP(K723,Programación!$A:$F,3,FALSE)</f>
        <v>20</v>
      </c>
      <c r="V723" s="20">
        <f>+VLOOKUP(K723,Programación!$A:$F,4,FALSE)</f>
        <v>50</v>
      </c>
      <c r="W723" s="20">
        <f>+VLOOKUP(K723,Programación!$A:$F,5,FALSE)</f>
        <v>75</v>
      </c>
      <c r="X723" s="20">
        <f>+VLOOKUP(K723,Programación!$A:$F,6,FALSE)</f>
        <v>100</v>
      </c>
      <c r="Y723" s="20">
        <v>20</v>
      </c>
      <c r="Z723" s="20">
        <f>+VLOOKUP(K723,Seguimiento!$A:$C,3,FALSE)</f>
        <v>38.770000000000003</v>
      </c>
      <c r="AA723" s="23">
        <v>0</v>
      </c>
      <c r="AB723" s="22">
        <v>0</v>
      </c>
      <c r="AC723" s="20">
        <v>0.2</v>
      </c>
      <c r="AD723" s="20">
        <f>+VLOOKUP(K723,Seguimiento!$A:$J,5,FALSE)</f>
        <v>0.38769999999999999</v>
      </c>
      <c r="AE723" s="22">
        <v>0</v>
      </c>
      <c r="AF723" s="22">
        <v>0</v>
      </c>
      <c r="AG723" s="20">
        <v>1</v>
      </c>
      <c r="AH723" s="20">
        <f>+VLOOKUP(K723,Seguimiento!$A:$J,6,FALSE)</f>
        <v>0.77539999999999998</v>
      </c>
      <c r="AI723" s="23">
        <v>0</v>
      </c>
      <c r="AJ723" s="23">
        <v>0</v>
      </c>
      <c r="AK723" s="23">
        <v>0</v>
      </c>
      <c r="AL723" s="20">
        <f>+VLOOKUP(K723,Seguimiento!$A:$J,7,FALSE)</f>
        <v>0</v>
      </c>
      <c r="AM723" s="20">
        <f t="shared" si="11"/>
        <v>0.38769999999999999</v>
      </c>
      <c r="AN723" s="22">
        <v>4.113786445909467E-4</v>
      </c>
      <c r="AO723" s="22">
        <v>0</v>
      </c>
      <c r="AP723" s="22">
        <v>0</v>
      </c>
      <c r="AQ723" s="41">
        <f>+VLOOKUP(K723,Seguimiento!$A:$J,9,FALSE)</f>
        <v>9.4617099999999999E-5</v>
      </c>
      <c r="AR723" s="40">
        <f>+VLOOKUP(K723,Seguimiento!$A:$J,10,FALSE)</f>
        <v>3</v>
      </c>
      <c r="AS723" s="20">
        <v>20</v>
      </c>
      <c r="AT723" s="40">
        <f>+VLOOKUP(K723,Seguimiento!$A:$J,4,FALSE)</f>
        <v>38.770000000000003</v>
      </c>
      <c r="AU723" s="22">
        <v>0</v>
      </c>
      <c r="AV723" s="22">
        <v>0</v>
      </c>
    </row>
    <row r="724" spans="1:48" x14ac:dyDescent="0.2">
      <c r="A724" s="20">
        <v>5</v>
      </c>
      <c r="B724" s="20" t="s">
        <v>1465</v>
      </c>
      <c r="C724" s="20">
        <v>4</v>
      </c>
      <c r="D724" s="20" t="s">
        <v>1712</v>
      </c>
      <c r="E724" s="20" t="s">
        <v>1713</v>
      </c>
      <c r="F724" s="20">
        <v>4</v>
      </c>
      <c r="G724" s="20" t="s">
        <v>1718</v>
      </c>
      <c r="H724" s="20" t="s">
        <v>1719</v>
      </c>
      <c r="I724" s="20">
        <v>1</v>
      </c>
      <c r="J724" s="20" t="s">
        <v>1961</v>
      </c>
      <c r="K724" s="20" t="s">
        <v>1750</v>
      </c>
      <c r="L724" s="20" t="s">
        <v>1751</v>
      </c>
      <c r="M724" s="20" t="s">
        <v>44</v>
      </c>
      <c r="N724" s="20">
        <v>940</v>
      </c>
      <c r="O724" s="20">
        <v>1200</v>
      </c>
      <c r="P724" s="20" t="s">
        <v>817</v>
      </c>
      <c r="Q724" s="19">
        <f>+VLOOKUP(K724,Responsables!$A:$C,3,TRUE)</f>
        <v>712</v>
      </c>
      <c r="R724" s="19" t="str">
        <f>+VLOOKUP(K724,Responsables!$A:$C,2,TRUE)</f>
        <v>Secretaría de Participación Ciudadana</v>
      </c>
      <c r="S724" s="20" t="s">
        <v>46</v>
      </c>
      <c r="T724" s="20" t="s">
        <v>47</v>
      </c>
      <c r="U724" s="20">
        <f>+VLOOKUP(K724,Programación!$A:$F,3,FALSE)</f>
        <v>180</v>
      </c>
      <c r="V724" s="20">
        <f>+VLOOKUP(K724,Programación!$A:$F,4,FALSE)</f>
        <v>360</v>
      </c>
      <c r="W724" s="20">
        <f>+VLOOKUP(K724,Programación!$A:$F,5,FALSE)</f>
        <v>340</v>
      </c>
      <c r="X724" s="20">
        <f>+VLOOKUP(K724,Programación!$A:$F,6,FALSE)</f>
        <v>320</v>
      </c>
      <c r="Y724" s="20">
        <v>180</v>
      </c>
      <c r="Z724" s="20">
        <f>+VLOOKUP(K724,Seguimiento!$A:$C,3,FALSE)</f>
        <v>0</v>
      </c>
      <c r="AA724" s="23">
        <v>0</v>
      </c>
      <c r="AB724" s="22">
        <v>0</v>
      </c>
      <c r="AC724" s="20">
        <v>0.15</v>
      </c>
      <c r="AD724" s="20">
        <f>+VLOOKUP(K724,Seguimiento!$A:$J,5,FALSE)</f>
        <v>0.15</v>
      </c>
      <c r="AE724" s="22">
        <v>0</v>
      </c>
      <c r="AF724" s="22">
        <v>0</v>
      </c>
      <c r="AG724" s="20">
        <v>1</v>
      </c>
      <c r="AH724" s="20">
        <f>+VLOOKUP(K724,Seguimiento!$A:$J,6,FALSE)</f>
        <v>0</v>
      </c>
      <c r="AI724" s="23">
        <v>0</v>
      </c>
      <c r="AJ724" s="23">
        <v>0</v>
      </c>
      <c r="AK724" s="23">
        <v>0</v>
      </c>
      <c r="AL724" s="20" t="str">
        <f>+VLOOKUP(K724,Seguimiento!$A:$J,7,FALSE)</f>
        <v>El proceso para cumplir con este indicador se encuentra en la fase precontractual, se espera dar inicio los primero días de agosto</v>
      </c>
      <c r="AM724" s="20">
        <f t="shared" si="11"/>
        <v>0.15</v>
      </c>
      <c r="AN724" s="22">
        <v>5.0691815792301427E-4</v>
      </c>
      <c r="AO724" s="22">
        <v>0</v>
      </c>
      <c r="AP724" s="22">
        <v>0</v>
      </c>
      <c r="AQ724" s="41">
        <f>+VLOOKUP(K724,Seguimiento!$A:$J,9,FALSE)</f>
        <v>7.6037699999999999E-5</v>
      </c>
      <c r="AR724" s="40">
        <f>+VLOOKUP(K724,Seguimiento!$A:$J,10,FALSE)</f>
        <v>1</v>
      </c>
      <c r="AS724" s="20">
        <v>180</v>
      </c>
      <c r="AT724" s="40">
        <f>+VLOOKUP(K724,Seguimiento!$A:$J,4,FALSE)</f>
        <v>180</v>
      </c>
      <c r="AU724" s="22">
        <v>0</v>
      </c>
      <c r="AV724" s="22">
        <v>0</v>
      </c>
    </row>
    <row r="725" spans="1:48" x14ac:dyDescent="0.2">
      <c r="A725" s="20">
        <v>5</v>
      </c>
      <c r="B725" s="20" t="s">
        <v>1465</v>
      </c>
      <c r="C725" s="20">
        <v>4</v>
      </c>
      <c r="D725" s="20" t="s">
        <v>1712</v>
      </c>
      <c r="E725" s="20" t="s">
        <v>1713</v>
      </c>
      <c r="F725" s="20"/>
      <c r="G725" s="20"/>
      <c r="H725" s="20"/>
      <c r="I725" s="20">
        <v>2</v>
      </c>
      <c r="J725" s="20" t="s">
        <v>1960</v>
      </c>
      <c r="K725" s="20" t="s">
        <v>1714</v>
      </c>
      <c r="L725" s="20" t="s">
        <v>1752</v>
      </c>
      <c r="M725" s="20" t="s">
        <v>50</v>
      </c>
      <c r="N725" s="20">
        <v>-1</v>
      </c>
      <c r="O725" s="20">
        <v>100</v>
      </c>
      <c r="P725" s="20" t="s">
        <v>817</v>
      </c>
      <c r="Q725" s="19">
        <f>+VLOOKUP(K725,Responsables!$A:$C,3,TRUE)</f>
        <v>712</v>
      </c>
      <c r="R725" s="19" t="str">
        <f>+VLOOKUP(K725,Responsables!$A:$C,2,TRUE)</f>
        <v>Secretaría de Participación Ciudadana</v>
      </c>
      <c r="S725" s="20" t="s">
        <v>51</v>
      </c>
      <c r="T725" s="20" t="s">
        <v>47</v>
      </c>
      <c r="U725" s="20">
        <f>+VLOOKUP(K725,Programación!$A:$F,3,FALSE)</f>
        <v>25</v>
      </c>
      <c r="V725" s="20">
        <f>+VLOOKUP(K725,Programación!$A:$F,4,FALSE)</f>
        <v>50</v>
      </c>
      <c r="W725" s="20">
        <f>+VLOOKUP(K725,Programación!$A:$F,5,FALSE)</f>
        <v>75</v>
      </c>
      <c r="X725" s="20">
        <f>+VLOOKUP(K725,Programación!$A:$F,6,FALSE)</f>
        <v>100</v>
      </c>
      <c r="Y725" s="20">
        <v>25</v>
      </c>
      <c r="Z725" s="20">
        <f>+VLOOKUP(K725,Seguimiento!$A:$C,3,FALSE)</f>
        <v>59.51</v>
      </c>
      <c r="AA725" s="23">
        <v>0</v>
      </c>
      <c r="AB725" s="22">
        <v>0</v>
      </c>
      <c r="AC725" s="20">
        <v>0.25</v>
      </c>
      <c r="AD725" s="20">
        <f>+VLOOKUP(K725,Seguimiento!$A:$J,5,FALSE)</f>
        <v>0.59509999999999996</v>
      </c>
      <c r="AE725" s="24">
        <v>0</v>
      </c>
      <c r="AF725" s="22">
        <v>0</v>
      </c>
      <c r="AG725" s="20">
        <v>1</v>
      </c>
      <c r="AH725" s="20">
        <f>+VLOOKUP(K725,Seguimiento!$A:$J,6,FALSE)</f>
        <v>1.1901999999999999</v>
      </c>
      <c r="AI725" s="23">
        <v>0</v>
      </c>
      <c r="AJ725" s="23">
        <v>0</v>
      </c>
      <c r="AK725" s="23">
        <v>0</v>
      </c>
      <c r="AL725" s="20" t="str">
        <f>+VLOOKUP(K725,Seguimiento!$A:$J,7,FALSE)</f>
        <v>El logro reportado refleja actividades de promoción  y protección del derecho a la participación, a través del fortalecimiento al Consejo Municipal de Participación Ciudadana - CMPC,  la planeción y propuesta técnica del Premio a Experiencias Relevantes y  Semana de la Participación Ciudadana, como incentivos. Asi mismo  se  se apoyan técnica y materialmente las instancias de planeación, se promueve el control social a lo público y  la movilizan nuevas expresiones ciudadanas.</v>
      </c>
      <c r="AM725" s="20">
        <f t="shared" si="11"/>
        <v>0.59509999999999996</v>
      </c>
      <c r="AN725" s="22">
        <v>0</v>
      </c>
      <c r="AO725" s="22">
        <v>0</v>
      </c>
      <c r="AP725" s="22">
        <v>0</v>
      </c>
      <c r="AQ725" s="41">
        <f>+VLOOKUP(K725,Seguimiento!$A:$J,9,FALSE)</f>
        <v>0</v>
      </c>
      <c r="AR725" s="40">
        <f>+VLOOKUP(K725,Seguimiento!$A:$J,10,FALSE)</f>
        <v>3</v>
      </c>
      <c r="AS725" s="20">
        <v>25</v>
      </c>
      <c r="AT725" s="40">
        <f>+VLOOKUP(K725,Seguimiento!$A:$J,4,FALSE)</f>
        <v>59.51</v>
      </c>
      <c r="AU725" s="22">
        <v>0</v>
      </c>
      <c r="AV725" s="22">
        <v>0</v>
      </c>
    </row>
    <row r="726" spans="1:48" x14ac:dyDescent="0.2">
      <c r="A726" s="20">
        <v>5</v>
      </c>
      <c r="B726" s="20" t="s">
        <v>1465</v>
      </c>
      <c r="C726" s="20">
        <v>4</v>
      </c>
      <c r="D726" s="20" t="s">
        <v>1712</v>
      </c>
      <c r="E726" s="20" t="s">
        <v>1713</v>
      </c>
      <c r="F726" s="20">
        <v>3</v>
      </c>
      <c r="G726" s="20" t="s">
        <v>1722</v>
      </c>
      <c r="H726" s="20" t="s">
        <v>1723</v>
      </c>
      <c r="I726" s="20">
        <v>3</v>
      </c>
      <c r="J726" s="20" t="s">
        <v>1961</v>
      </c>
      <c r="K726" s="20" t="s">
        <v>1736</v>
      </c>
      <c r="L726" s="20" t="s">
        <v>1737</v>
      </c>
      <c r="M726" s="20" t="s">
        <v>50</v>
      </c>
      <c r="N726" s="20">
        <v>-1</v>
      </c>
      <c r="O726" s="20">
        <v>100</v>
      </c>
      <c r="P726" s="20" t="s">
        <v>817</v>
      </c>
      <c r="Q726" s="19">
        <f>+VLOOKUP(K726,Responsables!$A:$C,3,TRUE)</f>
        <v>712</v>
      </c>
      <c r="R726" s="19" t="str">
        <f>+VLOOKUP(K726,Responsables!$A:$C,2,TRUE)</f>
        <v>Secretaría de Participación Ciudadana</v>
      </c>
      <c r="S726" s="20" t="s">
        <v>51</v>
      </c>
      <c r="T726" s="20" t="s">
        <v>47</v>
      </c>
      <c r="U726" s="20">
        <f>+VLOOKUP(K726,Programación!$A:$F,3,FALSE)</f>
        <v>20</v>
      </c>
      <c r="V726" s="20">
        <f>+VLOOKUP(K726,Programación!$A:$F,4,FALSE)</f>
        <v>50</v>
      </c>
      <c r="W726" s="20">
        <f>+VLOOKUP(K726,Programación!$A:$F,5,FALSE)</f>
        <v>80</v>
      </c>
      <c r="X726" s="20">
        <f>+VLOOKUP(K726,Programación!$A:$F,6,FALSE)</f>
        <v>100</v>
      </c>
      <c r="Y726" s="20">
        <v>20</v>
      </c>
      <c r="Z726" s="20">
        <f>+VLOOKUP(K726,Seguimiento!$A:$C,3,FALSE)</f>
        <v>20</v>
      </c>
      <c r="AA726" s="23">
        <v>0</v>
      </c>
      <c r="AB726" s="22">
        <v>0</v>
      </c>
      <c r="AC726" s="20">
        <v>0.2</v>
      </c>
      <c r="AD726" s="20">
        <f>+VLOOKUP(K726,Seguimiento!$A:$J,5,FALSE)</f>
        <v>0.2</v>
      </c>
      <c r="AE726" s="22">
        <v>0</v>
      </c>
      <c r="AF726" s="22">
        <v>0</v>
      </c>
      <c r="AG726" s="20">
        <v>1</v>
      </c>
      <c r="AH726" s="20">
        <f>+VLOOKUP(K726,Seguimiento!$A:$J,6,FALSE)</f>
        <v>0.4</v>
      </c>
      <c r="AI726" s="23">
        <v>0</v>
      </c>
      <c r="AJ726" s="23">
        <v>0</v>
      </c>
      <c r="AK726" s="23">
        <v>0</v>
      </c>
      <c r="AL726" s="20" t="str">
        <f>+VLOOKUP(K726,Seguimiento!$A:$J,7,FALSE)</f>
        <v>Actualmente se está trabajando en la articulación de una sola propuesta para la contratación de una sola plataforma para la SPC; donde se unifiquen las plataformas Medellín Decide,Territorio Web y HUB de innovación. Se encuentra en articulación de las 3 propuestas para generar solo una plataforma con todos los servicios. Se encuentra en fase precontractual.</v>
      </c>
      <c r="AM726" s="20">
        <f t="shared" si="11"/>
        <v>0.2</v>
      </c>
      <c r="AN726" s="22">
        <v>5.3174885843545539E-4</v>
      </c>
      <c r="AO726" s="22">
        <v>0</v>
      </c>
      <c r="AP726" s="22">
        <v>0</v>
      </c>
      <c r="AQ726" s="41">
        <f>+VLOOKUP(K726,Seguimiento!$A:$J,9,FALSE)</f>
        <v>1.0635E-4</v>
      </c>
      <c r="AR726" s="40">
        <f>+VLOOKUP(K726,Seguimiento!$A:$J,10,FALSE)</f>
        <v>1</v>
      </c>
      <c r="AS726" s="20">
        <v>20</v>
      </c>
      <c r="AT726" s="40">
        <f>+VLOOKUP(K726,Seguimiento!$A:$J,4,FALSE)</f>
        <v>20</v>
      </c>
      <c r="AU726" s="22">
        <v>0</v>
      </c>
      <c r="AV726" s="22">
        <v>0</v>
      </c>
    </row>
    <row r="727" spans="1:48" x14ac:dyDescent="0.2">
      <c r="A727" s="20">
        <v>5</v>
      </c>
      <c r="B727" s="20" t="s">
        <v>1465</v>
      </c>
      <c r="C727" s="20">
        <v>4</v>
      </c>
      <c r="D727" s="20" t="s">
        <v>1712</v>
      </c>
      <c r="E727" s="20" t="s">
        <v>1713</v>
      </c>
      <c r="F727" s="20">
        <v>3</v>
      </c>
      <c r="G727" s="20" t="s">
        <v>1722</v>
      </c>
      <c r="H727" s="20" t="s">
        <v>1723</v>
      </c>
      <c r="I727" s="20">
        <v>6</v>
      </c>
      <c r="J727" s="20" t="s">
        <v>1961</v>
      </c>
      <c r="K727" s="20" t="s">
        <v>1742</v>
      </c>
      <c r="L727" s="20" t="s">
        <v>1743</v>
      </c>
      <c r="M727" s="20" t="s">
        <v>44</v>
      </c>
      <c r="N727" s="20">
        <v>-1</v>
      </c>
      <c r="O727" s="20">
        <v>100</v>
      </c>
      <c r="P727" s="20" t="s">
        <v>817</v>
      </c>
      <c r="Q727" s="19">
        <f>+VLOOKUP(K727,Responsables!$A:$C,3,TRUE)</f>
        <v>712</v>
      </c>
      <c r="R727" s="19" t="str">
        <f>+VLOOKUP(K727,Responsables!$A:$C,2,TRUE)</f>
        <v>Secretaría de Participación Ciudadana</v>
      </c>
      <c r="S727" s="20" t="s">
        <v>46</v>
      </c>
      <c r="T727" s="20" t="s">
        <v>47</v>
      </c>
      <c r="U727" s="20">
        <f>+VLOOKUP(K727,Programación!$A:$F,3,FALSE)</f>
        <v>0</v>
      </c>
      <c r="V727" s="20">
        <f>+VLOOKUP(K727,Programación!$A:$F,4,FALSE)</f>
        <v>30</v>
      </c>
      <c r="W727" s="20">
        <f>+VLOOKUP(K727,Programación!$A:$F,5,FALSE)</f>
        <v>40</v>
      </c>
      <c r="X727" s="20">
        <f>+VLOOKUP(K727,Programación!$A:$F,6,FALSE)</f>
        <v>30</v>
      </c>
      <c r="Y727" s="20">
        <v>-1</v>
      </c>
      <c r="Z727" s="20">
        <f>+VLOOKUP(K727,Seguimiento!$A:$C,3,FALSE)</f>
        <v>0</v>
      </c>
      <c r="AA727" s="23">
        <v>0</v>
      </c>
      <c r="AB727" s="22">
        <v>0</v>
      </c>
      <c r="AC727" s="20">
        <v>-1</v>
      </c>
      <c r="AD727" s="20">
        <f>+VLOOKUP(K727,Seguimiento!$A:$J,5,FALSE)</f>
        <v>0</v>
      </c>
      <c r="AE727" s="22">
        <v>0</v>
      </c>
      <c r="AF727" s="22">
        <v>0</v>
      </c>
      <c r="AG727" s="20">
        <v>-1</v>
      </c>
      <c r="AH727" s="20">
        <f>+VLOOKUP(K727,Seguimiento!$A:$J,6,FALSE)</f>
        <v>0</v>
      </c>
      <c r="AI727" s="23">
        <v>0</v>
      </c>
      <c r="AJ727" s="23">
        <v>0</v>
      </c>
      <c r="AK727" s="23">
        <v>0</v>
      </c>
      <c r="AL727" s="20" t="str">
        <f>+VLOOKUP(K727,Seguimiento!$A:$J,7,FALSE)</f>
        <v>El proceso se encuentra en la fase precontractual, se proyecta la elaboración de los planes para el ultimo trimestre</v>
      </c>
      <c r="AM727" s="20">
        <f t="shared" si="11"/>
        <v>0</v>
      </c>
      <c r="AN727" s="22">
        <v>1.0325357551992133E-4</v>
      </c>
      <c r="AO727" s="22">
        <v>0</v>
      </c>
      <c r="AP727" s="22">
        <v>0</v>
      </c>
      <c r="AQ727" s="41">
        <f>+VLOOKUP(K727,Seguimiento!$A:$J,9,FALSE)</f>
        <v>0</v>
      </c>
      <c r="AR727" s="40">
        <f>+VLOOKUP(K727,Seguimiento!$A:$J,10,FALSE)</f>
        <v>1</v>
      </c>
      <c r="AS727" s="20">
        <v>-1</v>
      </c>
      <c r="AT727" s="40">
        <f>+VLOOKUP(K727,Seguimiento!$A:$J,4,FALSE)</f>
        <v>0</v>
      </c>
      <c r="AU727" s="22">
        <v>0</v>
      </c>
      <c r="AV727" s="22">
        <v>0</v>
      </c>
    </row>
    <row r="728" spans="1:48" x14ac:dyDescent="0.2">
      <c r="A728" s="20">
        <v>5</v>
      </c>
      <c r="B728" s="20" t="s">
        <v>1465</v>
      </c>
      <c r="C728" s="20">
        <v>4</v>
      </c>
      <c r="D728" s="20" t="s">
        <v>1712</v>
      </c>
      <c r="E728" s="20" t="s">
        <v>1713</v>
      </c>
      <c r="F728" s="20">
        <v>1</v>
      </c>
      <c r="G728" s="20" t="s">
        <v>1755</v>
      </c>
      <c r="H728" s="20" t="s">
        <v>1761</v>
      </c>
      <c r="I728" s="20">
        <v>6</v>
      </c>
      <c r="J728" s="20" t="s">
        <v>1961</v>
      </c>
      <c r="K728" s="20" t="s">
        <v>1772</v>
      </c>
      <c r="L728" s="20" t="s">
        <v>1773</v>
      </c>
      <c r="M728" s="20" t="s">
        <v>50</v>
      </c>
      <c r="N728" s="20">
        <v>-1</v>
      </c>
      <c r="O728" s="20">
        <v>100</v>
      </c>
      <c r="P728" s="20" t="s">
        <v>817</v>
      </c>
      <c r="Q728" s="19">
        <f>+VLOOKUP(K728,Responsables!$A:$C,3,TRUE)</f>
        <v>712</v>
      </c>
      <c r="R728" s="19" t="str">
        <f>+VLOOKUP(K728,Responsables!$A:$C,2,TRUE)</f>
        <v>Secretaría de Participación Ciudadana</v>
      </c>
      <c r="S728" s="20" t="s">
        <v>51</v>
      </c>
      <c r="T728" s="20" t="s">
        <v>47</v>
      </c>
      <c r="U728" s="20">
        <f>+VLOOKUP(K728,Programación!$A:$F,3,FALSE)</f>
        <v>5</v>
      </c>
      <c r="V728" s="20">
        <f>+VLOOKUP(K728,Programación!$A:$F,4,FALSE)</f>
        <v>45</v>
      </c>
      <c r="W728" s="20">
        <f>+VLOOKUP(K728,Programación!$A:$F,5,FALSE)</f>
        <v>70</v>
      </c>
      <c r="X728" s="20">
        <f>+VLOOKUP(K728,Programación!$A:$F,6,FALSE)</f>
        <v>100</v>
      </c>
      <c r="Y728" s="20">
        <v>7.2</v>
      </c>
      <c r="Z728" s="20">
        <f>+VLOOKUP(K728,Seguimiento!$A:$C,3,FALSE)</f>
        <v>58</v>
      </c>
      <c r="AA728" s="23">
        <v>0</v>
      </c>
      <c r="AB728" s="22">
        <v>0</v>
      </c>
      <c r="AC728" s="20">
        <v>7.1999999999999995E-2</v>
      </c>
      <c r="AD728" s="20">
        <f>+VLOOKUP(K728,Seguimiento!$A:$J,5,FALSE)</f>
        <v>0.57999999999999996</v>
      </c>
      <c r="AE728" s="22">
        <v>0</v>
      </c>
      <c r="AF728" s="22">
        <v>0</v>
      </c>
      <c r="AG728" s="20">
        <v>1.44</v>
      </c>
      <c r="AH728" s="20">
        <f>+VLOOKUP(K728,Seguimiento!$A:$J,6,FALSE)</f>
        <v>1.2888888890000001</v>
      </c>
      <c r="AI728" s="23">
        <v>0</v>
      </c>
      <c r="AJ728" s="23">
        <v>0</v>
      </c>
      <c r="AK728" s="23">
        <v>0</v>
      </c>
      <c r="AL728" s="20" t="str">
        <f>+VLOOKUP(K728,Seguimiento!$A:$J,7,FALSE)</f>
        <v>Corresponde a la caracterización de Entidades Basadas en la fe de las comunas 1, 2, 3, 5, 6, 7, 8, 9, 10, 11, 13, 14, 15, 16, 60, 70 y 80</v>
      </c>
      <c r="AM728" s="20">
        <f t="shared" si="11"/>
        <v>0.57999999999999996</v>
      </c>
      <c r="AN728" s="22">
        <v>9.302291284794638E-5</v>
      </c>
      <c r="AO728" s="22">
        <v>0</v>
      </c>
      <c r="AP728" s="22">
        <v>0</v>
      </c>
      <c r="AQ728" s="41">
        <f>+VLOOKUP(K728,Seguimiento!$A:$J,9,FALSE)</f>
        <v>6.6976500000000002E-6</v>
      </c>
      <c r="AR728" s="40">
        <f>+VLOOKUP(K728,Seguimiento!$A:$J,10,FALSE)</f>
        <v>3</v>
      </c>
      <c r="AS728" s="20">
        <v>7.2</v>
      </c>
      <c r="AT728" s="40">
        <f>+VLOOKUP(K728,Seguimiento!$A:$J,4,FALSE)</f>
        <v>58</v>
      </c>
      <c r="AU728" s="22">
        <v>0</v>
      </c>
      <c r="AV728" s="22">
        <v>0</v>
      </c>
    </row>
    <row r="729" spans="1:48" x14ac:dyDescent="0.2">
      <c r="A729" s="20">
        <v>5</v>
      </c>
      <c r="B729" s="20" t="s">
        <v>1465</v>
      </c>
      <c r="C729" s="20">
        <v>4</v>
      </c>
      <c r="D729" s="20" t="s">
        <v>1712</v>
      </c>
      <c r="E729" s="20" t="s">
        <v>1713</v>
      </c>
      <c r="F729" s="20"/>
      <c r="G729" s="20"/>
      <c r="H729" s="20"/>
      <c r="I729" s="20">
        <v>4</v>
      </c>
      <c r="J729" s="20" t="s">
        <v>1960</v>
      </c>
      <c r="K729" s="20" t="s">
        <v>1718</v>
      </c>
      <c r="L729" s="20" t="s">
        <v>1758</v>
      </c>
      <c r="M729" s="20" t="s">
        <v>44</v>
      </c>
      <c r="N729" s="20">
        <v>0.51100000000000001</v>
      </c>
      <c r="O729" s="20">
        <v>0.61</v>
      </c>
      <c r="P729" s="20" t="s">
        <v>817</v>
      </c>
      <c r="Q729" s="19">
        <f>+VLOOKUP(K729,Responsables!$A:$C,3,TRUE)</f>
        <v>712</v>
      </c>
      <c r="R729" s="19" t="str">
        <f>+VLOOKUP(K729,Responsables!$A:$C,2,TRUE)</f>
        <v>Secretaría de Participación Ciudadana</v>
      </c>
      <c r="S729" s="20" t="s">
        <v>51</v>
      </c>
      <c r="T729" s="20" t="s">
        <v>47</v>
      </c>
      <c r="U729" s="20">
        <f>+VLOOKUP(K729,Programación!$A:$F,3,FALSE)</f>
        <v>0.51100000000000001</v>
      </c>
      <c r="V729" s="20">
        <f>+VLOOKUP(K729,Programación!$A:$F,4,FALSE)</f>
        <v>0.54400000000000004</v>
      </c>
      <c r="W729" s="20">
        <f>+VLOOKUP(K729,Programación!$A:$F,5,FALSE)</f>
        <v>0.54400000000000004</v>
      </c>
      <c r="X729" s="20">
        <f>+VLOOKUP(K729,Programación!$A:$F,6,FALSE)</f>
        <v>0.61</v>
      </c>
      <c r="Y729" s="20">
        <v>0.51100000000000001</v>
      </c>
      <c r="Z729" s="20">
        <f>+VLOOKUP(K729,Seguimiento!$A:$C,3,FALSE)</f>
        <v>0.51100000000000001</v>
      </c>
      <c r="AA729" s="23">
        <v>0</v>
      </c>
      <c r="AB729" s="22">
        <v>0</v>
      </c>
      <c r="AC729" s="20">
        <v>0.83770491803278702</v>
      </c>
      <c r="AD729" s="20">
        <f>+VLOOKUP(K729,Seguimiento!$A:$J,5,FALSE)</f>
        <v>0.83770491800000002</v>
      </c>
      <c r="AE729" s="24">
        <v>0</v>
      </c>
      <c r="AF729" s="22">
        <v>0</v>
      </c>
      <c r="AG729" s="20">
        <v>1</v>
      </c>
      <c r="AH729" s="20">
        <f>+VLOOKUP(K729,Seguimiento!$A:$J,6,FALSE)</f>
        <v>0.93933823500000002</v>
      </c>
      <c r="AI729" s="23">
        <v>0</v>
      </c>
      <c r="AJ729" s="23">
        <v>0</v>
      </c>
      <c r="AK729" s="23">
        <v>0</v>
      </c>
      <c r="AL729" s="20">
        <f>+VLOOKUP(K729,Seguimiento!$A:$J,7,FALSE)</f>
        <v>0</v>
      </c>
      <c r="AM729" s="20">
        <f t="shared" si="11"/>
        <v>0.83770491800000002</v>
      </c>
      <c r="AN729" s="22">
        <v>0</v>
      </c>
      <c r="AO729" s="22">
        <v>0</v>
      </c>
      <c r="AP729" s="22">
        <v>0</v>
      </c>
      <c r="AQ729" s="41">
        <f>+VLOOKUP(K729,Seguimiento!$A:$J,9,FALSE)</f>
        <v>0</v>
      </c>
      <c r="AR729" s="40">
        <f>+VLOOKUP(K729,Seguimiento!$A:$J,10,FALSE)</f>
        <v>3</v>
      </c>
      <c r="AS729" s="20">
        <v>0.51100000000000001</v>
      </c>
      <c r="AT729" s="40">
        <f>+VLOOKUP(K729,Seguimiento!$A:$J,4,FALSE)</f>
        <v>0.51100000000000001</v>
      </c>
      <c r="AU729" s="22">
        <v>0</v>
      </c>
      <c r="AV729" s="22">
        <v>0</v>
      </c>
    </row>
    <row r="730" spans="1:48" x14ac:dyDescent="0.2">
      <c r="A730" s="20">
        <v>5</v>
      </c>
      <c r="B730" s="20" t="s">
        <v>1465</v>
      </c>
      <c r="C730" s="20">
        <v>4</v>
      </c>
      <c r="D730" s="20" t="s">
        <v>1712</v>
      </c>
      <c r="E730" s="20" t="s">
        <v>1713</v>
      </c>
      <c r="F730" s="20">
        <v>3</v>
      </c>
      <c r="G730" s="20" t="s">
        <v>1722</v>
      </c>
      <c r="H730" s="20" t="s">
        <v>1723</v>
      </c>
      <c r="I730" s="20">
        <v>4</v>
      </c>
      <c r="J730" s="20" t="s">
        <v>1961</v>
      </c>
      <c r="K730" s="20" t="s">
        <v>1738</v>
      </c>
      <c r="L730" s="20" t="s">
        <v>1739</v>
      </c>
      <c r="M730" s="20" t="s">
        <v>50</v>
      </c>
      <c r="N730" s="20">
        <v>-1</v>
      </c>
      <c r="O730" s="20">
        <v>100</v>
      </c>
      <c r="P730" s="20" t="s">
        <v>817</v>
      </c>
      <c r="Q730" s="19">
        <f>+VLOOKUP(K730,Responsables!$A:$C,3,TRUE)</f>
        <v>712</v>
      </c>
      <c r="R730" s="19" t="str">
        <f>+VLOOKUP(K730,Responsables!$A:$C,2,TRUE)</f>
        <v>Secretaría de Participación Ciudadana</v>
      </c>
      <c r="S730" s="20" t="s">
        <v>51</v>
      </c>
      <c r="T730" s="20" t="s">
        <v>47</v>
      </c>
      <c r="U730" s="20">
        <f>+VLOOKUP(K730,Programación!$A:$F,3,FALSE)</f>
        <v>15</v>
      </c>
      <c r="V730" s="20">
        <f>+VLOOKUP(K730,Programación!$A:$F,4,FALSE)</f>
        <v>45</v>
      </c>
      <c r="W730" s="20">
        <f>+VLOOKUP(K730,Programación!$A:$F,5,FALSE)</f>
        <v>75</v>
      </c>
      <c r="X730" s="20">
        <f>+VLOOKUP(K730,Programación!$A:$F,6,FALSE)</f>
        <v>100</v>
      </c>
      <c r="Y730" s="20">
        <v>15</v>
      </c>
      <c r="Z730" s="20">
        <f>+VLOOKUP(K730,Seguimiento!$A:$C,3,FALSE)</f>
        <v>15</v>
      </c>
      <c r="AA730" s="23">
        <v>0</v>
      </c>
      <c r="AB730" s="22">
        <v>0</v>
      </c>
      <c r="AC730" s="20">
        <v>0.15</v>
      </c>
      <c r="AD730" s="20">
        <f>+VLOOKUP(K730,Seguimiento!$A:$J,5,FALSE)</f>
        <v>0.15</v>
      </c>
      <c r="AE730" s="22">
        <v>0</v>
      </c>
      <c r="AF730" s="22">
        <v>0</v>
      </c>
      <c r="AG730" s="20">
        <v>1</v>
      </c>
      <c r="AH730" s="20">
        <f>+VLOOKUP(K730,Seguimiento!$A:$J,6,FALSE)</f>
        <v>0.33333333300000001</v>
      </c>
      <c r="AI730" s="23">
        <v>0</v>
      </c>
      <c r="AJ730" s="23">
        <v>0</v>
      </c>
      <c r="AK730" s="23">
        <v>0</v>
      </c>
      <c r="AL730" s="20">
        <f>+VLOOKUP(K730,Seguimiento!$A:$J,7,FALSE)</f>
        <v>0</v>
      </c>
      <c r="AM730" s="20">
        <f t="shared" si="11"/>
        <v>0.15</v>
      </c>
      <c r="AN730" s="22">
        <v>4.4637215802490185E-3</v>
      </c>
      <c r="AO730" s="22">
        <v>0</v>
      </c>
      <c r="AP730" s="22">
        <v>0</v>
      </c>
      <c r="AQ730" s="41">
        <f>+VLOOKUP(K730,Seguimiento!$A:$J,9,FALSE)</f>
        <v>6.69558E-4</v>
      </c>
      <c r="AR730" s="40">
        <f>+VLOOKUP(K730,Seguimiento!$A:$J,10,FALSE)</f>
        <v>1</v>
      </c>
      <c r="AS730" s="20">
        <v>15</v>
      </c>
      <c r="AT730" s="40">
        <f>+VLOOKUP(K730,Seguimiento!$A:$J,4,FALSE)</f>
        <v>15</v>
      </c>
      <c r="AU730" s="22">
        <v>0</v>
      </c>
      <c r="AV730" s="22">
        <v>0</v>
      </c>
    </row>
    <row r="731" spans="1:48" x14ac:dyDescent="0.2">
      <c r="A731" s="20">
        <v>5</v>
      </c>
      <c r="B731" s="20" t="s">
        <v>1465</v>
      </c>
      <c r="C731" s="20">
        <v>4</v>
      </c>
      <c r="D731" s="20" t="s">
        <v>1712</v>
      </c>
      <c r="E731" s="20" t="s">
        <v>1713</v>
      </c>
      <c r="F731" s="20">
        <v>1</v>
      </c>
      <c r="G731" s="20" t="s">
        <v>1755</v>
      </c>
      <c r="H731" s="20" t="s">
        <v>1761</v>
      </c>
      <c r="I731" s="20">
        <v>2</v>
      </c>
      <c r="J731" s="20" t="s">
        <v>1961</v>
      </c>
      <c r="K731" s="20" t="s">
        <v>1764</v>
      </c>
      <c r="L731" s="20" t="s">
        <v>1765</v>
      </c>
      <c r="M731" s="20" t="s">
        <v>44</v>
      </c>
      <c r="N731" s="20">
        <v>480</v>
      </c>
      <c r="O731" s="20">
        <v>490</v>
      </c>
      <c r="P731" s="20" t="s">
        <v>817</v>
      </c>
      <c r="Q731" s="19">
        <f>+VLOOKUP(K731,Responsables!$A:$C,3,TRUE)</f>
        <v>712</v>
      </c>
      <c r="R731" s="19" t="str">
        <f>+VLOOKUP(K731,Responsables!$A:$C,2,TRUE)</f>
        <v>Secretaría de Participación Ciudadana</v>
      </c>
      <c r="S731" s="20" t="s">
        <v>70</v>
      </c>
      <c r="T731" s="20" t="s">
        <v>47</v>
      </c>
      <c r="U731" s="20">
        <f>+VLOOKUP(K731,Programación!$A:$F,3,FALSE)</f>
        <v>490</v>
      </c>
      <c r="V731" s="20">
        <f>+VLOOKUP(K731,Programación!$A:$F,4,FALSE)</f>
        <v>490</v>
      </c>
      <c r="W731" s="20">
        <f>+VLOOKUP(K731,Programación!$A:$F,5,FALSE)</f>
        <v>490</v>
      </c>
      <c r="X731" s="20">
        <f>+VLOOKUP(K731,Programación!$A:$F,6,FALSE)</f>
        <v>490</v>
      </c>
      <c r="Y731" s="20">
        <v>490</v>
      </c>
      <c r="Z731" s="20">
        <f>+VLOOKUP(K731,Seguimiento!$A:$C,3,FALSE)</f>
        <v>490</v>
      </c>
      <c r="AA731" s="23">
        <v>0</v>
      </c>
      <c r="AB731" s="22">
        <v>0</v>
      </c>
      <c r="AC731" s="20">
        <v>0.25</v>
      </c>
      <c r="AD731" s="20">
        <f>+VLOOKUP(K731,Seguimiento!$A:$J,5,FALSE)</f>
        <v>0.375</v>
      </c>
      <c r="AE731" s="22">
        <v>0</v>
      </c>
      <c r="AF731" s="22">
        <v>0</v>
      </c>
      <c r="AG731" s="20">
        <v>1</v>
      </c>
      <c r="AH731" s="20">
        <f>+VLOOKUP(K731,Seguimiento!$A:$J,6,FALSE)</f>
        <v>0.5</v>
      </c>
      <c r="AI731" s="23">
        <v>0</v>
      </c>
      <c r="AJ731" s="23">
        <v>0</v>
      </c>
      <c r="AK731" s="23">
        <v>0</v>
      </c>
      <c r="AL731" s="20" t="str">
        <f>+VLOOKUP(K731,Seguimiento!$A:$J,7,FALSE)</f>
        <v>Corresponde a las diferentes acciones de promoción realizado a los organismos comunales en términos de asesorías, acompañamientos y procesos formativos, entre otras, desarrollado en el marco del diagnóstico comunal.</v>
      </c>
      <c r="AM731" s="20">
        <f t="shared" si="11"/>
        <v>0.375</v>
      </c>
      <c r="AN731" s="22">
        <v>1.8899786581720135E-4</v>
      </c>
      <c r="AO731" s="22">
        <v>0</v>
      </c>
      <c r="AP731" s="22">
        <v>0</v>
      </c>
      <c r="AQ731" s="41">
        <f>+VLOOKUP(K731,Seguimiento!$A:$J,9,FALSE)</f>
        <v>5.9061799999999998E-5</v>
      </c>
      <c r="AR731" s="40">
        <f>+VLOOKUP(K731,Seguimiento!$A:$J,10,FALSE)</f>
        <v>3</v>
      </c>
      <c r="AS731" s="20">
        <v>490</v>
      </c>
      <c r="AT731" s="40">
        <f>+VLOOKUP(K731,Seguimiento!$A:$J,4,FALSE)</f>
        <v>490</v>
      </c>
      <c r="AU731" s="22">
        <v>0</v>
      </c>
      <c r="AV731" s="22">
        <v>0</v>
      </c>
    </row>
    <row r="732" spans="1:48" x14ac:dyDescent="0.2">
      <c r="A732" s="20">
        <v>5</v>
      </c>
      <c r="B732" s="20" t="s">
        <v>1465</v>
      </c>
      <c r="C732" s="20">
        <v>4</v>
      </c>
      <c r="D732" s="20" t="s">
        <v>1712</v>
      </c>
      <c r="E732" s="20" t="s">
        <v>1713</v>
      </c>
      <c r="F732" s="20">
        <v>3</v>
      </c>
      <c r="G732" s="20" t="s">
        <v>1722</v>
      </c>
      <c r="H732" s="20" t="s">
        <v>1723</v>
      </c>
      <c r="I732" s="20">
        <v>5</v>
      </c>
      <c r="J732" s="20" t="s">
        <v>1961</v>
      </c>
      <c r="K732" s="20" t="s">
        <v>1740</v>
      </c>
      <c r="L732" s="20" t="s">
        <v>1741</v>
      </c>
      <c r="M732" s="20" t="s">
        <v>50</v>
      </c>
      <c r="N732" s="20">
        <v>-1</v>
      </c>
      <c r="O732" s="20">
        <v>100</v>
      </c>
      <c r="P732" s="20" t="s">
        <v>817</v>
      </c>
      <c r="Q732" s="19">
        <f>+VLOOKUP(K732,Responsables!$A:$C,3,TRUE)</f>
        <v>712</v>
      </c>
      <c r="R732" s="19" t="str">
        <f>+VLOOKUP(K732,Responsables!$A:$C,2,TRUE)</f>
        <v>Secretaría de Participación Ciudadana</v>
      </c>
      <c r="S732" s="20" t="s">
        <v>51</v>
      </c>
      <c r="T732" s="20" t="s">
        <v>47</v>
      </c>
      <c r="U732" s="20">
        <f>+VLOOKUP(K732,Programación!$A:$F,3,FALSE)</f>
        <v>5</v>
      </c>
      <c r="V732" s="20">
        <f>+VLOOKUP(K732,Programación!$A:$F,4,FALSE)</f>
        <v>45</v>
      </c>
      <c r="W732" s="20">
        <f>+VLOOKUP(K732,Programación!$A:$F,5,FALSE)</f>
        <v>75</v>
      </c>
      <c r="X732" s="20">
        <f>+VLOOKUP(K732,Programación!$A:$F,6,FALSE)</f>
        <v>100</v>
      </c>
      <c r="Y732" s="20">
        <v>5</v>
      </c>
      <c r="Z732" s="20">
        <f>+VLOOKUP(K732,Seguimiento!$A:$C,3,FALSE)</f>
        <v>5</v>
      </c>
      <c r="AA732" s="23">
        <v>0</v>
      </c>
      <c r="AB732" s="22">
        <v>0</v>
      </c>
      <c r="AC732" s="20">
        <v>0.05</v>
      </c>
      <c r="AD732" s="20">
        <f>+VLOOKUP(K732,Seguimiento!$A:$J,5,FALSE)</f>
        <v>0.05</v>
      </c>
      <c r="AE732" s="22">
        <v>0</v>
      </c>
      <c r="AF732" s="22">
        <v>0</v>
      </c>
      <c r="AG732" s="20">
        <v>1</v>
      </c>
      <c r="AH732" s="20">
        <f>+VLOOKUP(K732,Seguimiento!$A:$J,6,FALSE)</f>
        <v>0.111111111</v>
      </c>
      <c r="AI732" s="23">
        <v>0</v>
      </c>
      <c r="AJ732" s="23">
        <v>0</v>
      </c>
      <c r="AK732" s="23">
        <v>0</v>
      </c>
      <c r="AL732" s="20">
        <f>+VLOOKUP(K732,Seguimiento!$A:$J,7,FALSE)</f>
        <v>0</v>
      </c>
      <c r="AM732" s="20">
        <f t="shared" si="11"/>
        <v>0.05</v>
      </c>
      <c r="AN732" s="22">
        <v>4.4637215802490185E-3</v>
      </c>
      <c r="AO732" s="22">
        <v>0</v>
      </c>
      <c r="AP732" s="22">
        <v>0</v>
      </c>
      <c r="AQ732" s="41">
        <f>+VLOOKUP(K732,Seguimiento!$A:$J,9,FALSE)</f>
        <v>2.23186E-4</v>
      </c>
      <c r="AR732" s="40">
        <f>+VLOOKUP(K732,Seguimiento!$A:$J,10,FALSE)</f>
        <v>1</v>
      </c>
      <c r="AS732" s="20">
        <v>5</v>
      </c>
      <c r="AT732" s="40">
        <f>+VLOOKUP(K732,Seguimiento!$A:$J,4,FALSE)</f>
        <v>5</v>
      </c>
      <c r="AU732" s="22">
        <v>0</v>
      </c>
      <c r="AV732" s="22">
        <v>0</v>
      </c>
    </row>
    <row r="733" spans="1:48" x14ac:dyDescent="0.2">
      <c r="A733" s="20">
        <v>5</v>
      </c>
      <c r="B733" s="20" t="s">
        <v>1465</v>
      </c>
      <c r="C733" s="20">
        <v>4</v>
      </c>
      <c r="D733" s="20" t="s">
        <v>1712</v>
      </c>
      <c r="E733" s="20" t="s">
        <v>1713</v>
      </c>
      <c r="F733" s="20">
        <v>1</v>
      </c>
      <c r="G733" s="20" t="s">
        <v>1755</v>
      </c>
      <c r="H733" s="20" t="s">
        <v>1761</v>
      </c>
      <c r="I733" s="20">
        <v>8</v>
      </c>
      <c r="J733" s="20" t="s">
        <v>1961</v>
      </c>
      <c r="K733" s="20" t="s">
        <v>1776</v>
      </c>
      <c r="L733" s="20" t="s">
        <v>1777</v>
      </c>
      <c r="M733" s="20" t="s">
        <v>50</v>
      </c>
      <c r="N733" s="20">
        <v>-1</v>
      </c>
      <c r="O733" s="20">
        <v>100</v>
      </c>
      <c r="P733" s="20" t="s">
        <v>817</v>
      </c>
      <c r="Q733" s="19">
        <f>+VLOOKUP(K733,Responsables!$A:$C,3,TRUE)</f>
        <v>712</v>
      </c>
      <c r="R733" s="19" t="str">
        <f>+VLOOKUP(K733,Responsables!$A:$C,2,TRUE)</f>
        <v>Secretaría de Participación Ciudadana</v>
      </c>
      <c r="S733" s="20" t="s">
        <v>51</v>
      </c>
      <c r="T733" s="20" t="s">
        <v>47</v>
      </c>
      <c r="U733" s="20">
        <f>+VLOOKUP(K733,Programación!$A:$F,3,FALSE)</f>
        <v>10</v>
      </c>
      <c r="V733" s="20">
        <f>+VLOOKUP(K733,Programación!$A:$F,4,FALSE)</f>
        <v>45</v>
      </c>
      <c r="W733" s="20">
        <f>+VLOOKUP(K733,Programación!$A:$F,5,FALSE)</f>
        <v>65</v>
      </c>
      <c r="X733" s="20">
        <f>+VLOOKUP(K733,Programación!$A:$F,6,FALSE)</f>
        <v>100</v>
      </c>
      <c r="Y733" s="20">
        <v>10</v>
      </c>
      <c r="Z733" s="20">
        <f>+VLOOKUP(K733,Seguimiento!$A:$C,3,FALSE)</f>
        <v>30</v>
      </c>
      <c r="AA733" s="23">
        <v>0</v>
      </c>
      <c r="AB733" s="22">
        <v>0</v>
      </c>
      <c r="AC733" s="20">
        <v>0.1</v>
      </c>
      <c r="AD733" s="20">
        <f>+VLOOKUP(K733,Seguimiento!$A:$J,5,FALSE)</f>
        <v>0.3</v>
      </c>
      <c r="AE733" s="22">
        <v>0</v>
      </c>
      <c r="AF733" s="22">
        <v>0</v>
      </c>
      <c r="AG733" s="20">
        <v>1</v>
      </c>
      <c r="AH733" s="20">
        <f>+VLOOKUP(K733,Seguimiento!$A:$J,6,FALSE)</f>
        <v>0.66666666699999999</v>
      </c>
      <c r="AI733" s="23">
        <v>0</v>
      </c>
      <c r="AJ733" s="23">
        <v>0</v>
      </c>
      <c r="AK733" s="23">
        <v>0</v>
      </c>
      <c r="AL733" s="20" t="str">
        <f>+VLOOKUP(K733,Seguimiento!$A:$J,7,FALSE)</f>
        <v>El avance corresponde a la fase diagnóstica y de identificación de los sectores religiosos para la estructuración del documento preliminar de formulación de la política pública.</v>
      </c>
      <c r="AM733" s="20">
        <f t="shared" si="11"/>
        <v>0.3</v>
      </c>
      <c r="AN733" s="22">
        <v>8.5382360320602406E-5</v>
      </c>
      <c r="AO733" s="22">
        <v>0</v>
      </c>
      <c r="AP733" s="22">
        <v>0</v>
      </c>
      <c r="AQ733" s="41">
        <f>+VLOOKUP(K733,Seguimiento!$A:$J,9,FALSE)</f>
        <v>8.5382400000000001E-6</v>
      </c>
      <c r="AR733" s="40">
        <f>+VLOOKUP(K733,Seguimiento!$A:$J,10,FALSE)</f>
        <v>2</v>
      </c>
      <c r="AS733" s="20">
        <v>10</v>
      </c>
      <c r="AT733" s="40">
        <f>+VLOOKUP(K733,Seguimiento!$A:$J,4,FALSE)</f>
        <v>30</v>
      </c>
      <c r="AU733" s="22">
        <v>0</v>
      </c>
      <c r="AV733" s="22">
        <v>0</v>
      </c>
    </row>
    <row r="734" spans="1:48" x14ac:dyDescent="0.2">
      <c r="A734" s="20">
        <v>5</v>
      </c>
      <c r="B734" s="20" t="s">
        <v>1465</v>
      </c>
      <c r="C734" s="20">
        <v>4</v>
      </c>
      <c r="D734" s="20" t="s">
        <v>1712</v>
      </c>
      <c r="E734" s="20" t="s">
        <v>1713</v>
      </c>
      <c r="F734" s="20">
        <v>3</v>
      </c>
      <c r="G734" s="20" t="s">
        <v>1722</v>
      </c>
      <c r="H734" s="20" t="s">
        <v>1723</v>
      </c>
      <c r="I734" s="20">
        <v>1</v>
      </c>
      <c r="J734" s="20" t="s">
        <v>1961</v>
      </c>
      <c r="K734" s="20" t="s">
        <v>1732</v>
      </c>
      <c r="L734" s="20" t="s">
        <v>1733</v>
      </c>
      <c r="M734" s="20" t="s">
        <v>44</v>
      </c>
      <c r="N734" s="20">
        <v>17</v>
      </c>
      <c r="O734" s="20">
        <v>40</v>
      </c>
      <c r="P734" s="20" t="s">
        <v>817</v>
      </c>
      <c r="Q734" s="19">
        <f>+VLOOKUP(K734,Responsables!$A:$C,3,TRUE)</f>
        <v>712</v>
      </c>
      <c r="R734" s="19" t="str">
        <f>+VLOOKUP(K734,Responsables!$A:$C,2,TRUE)</f>
        <v>Secretaría de Participación Ciudadana</v>
      </c>
      <c r="S734" s="20" t="s">
        <v>46</v>
      </c>
      <c r="T734" s="20" t="s">
        <v>47</v>
      </c>
      <c r="U734" s="20">
        <f>+VLOOKUP(K734,Programación!$A:$F,3,FALSE)</f>
        <v>6</v>
      </c>
      <c r="V734" s="20">
        <f>+VLOOKUP(K734,Programación!$A:$F,4,FALSE)</f>
        <v>14</v>
      </c>
      <c r="W734" s="20">
        <f>+VLOOKUP(K734,Programación!$A:$F,5,FALSE)</f>
        <v>12</v>
      </c>
      <c r="X734" s="20">
        <f>+VLOOKUP(K734,Programación!$A:$F,6,FALSE)</f>
        <v>8</v>
      </c>
      <c r="Y734" s="20">
        <v>6</v>
      </c>
      <c r="Z734" s="20">
        <f>+VLOOKUP(K734,Seguimiento!$A:$C,3,FALSE)</f>
        <v>6</v>
      </c>
      <c r="AA734" s="23">
        <v>0</v>
      </c>
      <c r="AB734" s="22">
        <v>0</v>
      </c>
      <c r="AC734" s="20">
        <v>0.15</v>
      </c>
      <c r="AD734" s="20">
        <f>+VLOOKUP(K734,Seguimiento!$A:$J,5,FALSE)</f>
        <v>0.3</v>
      </c>
      <c r="AE734" s="22">
        <v>0</v>
      </c>
      <c r="AF734" s="22">
        <v>0</v>
      </c>
      <c r="AG734" s="20">
        <v>1</v>
      </c>
      <c r="AH734" s="20">
        <f>+VLOOKUP(K734,Seguimiento!$A:$J,6,FALSE)</f>
        <v>0.428571429</v>
      </c>
      <c r="AI734" s="23">
        <v>0</v>
      </c>
      <c r="AJ734" s="23">
        <v>0</v>
      </c>
      <c r="AK734" s="23">
        <v>0</v>
      </c>
      <c r="AL734" s="20" t="str">
        <f>+VLOOKUP(K734,Seguimiento!$A:$J,7,FALSE)</f>
        <v>Se han concertado activado prcesos de alianza con: 1. Universidad Nacional Abierta y a Distancia - Unad 2. Colegio Mayor de Antioquia 3. Tecnológico de Antioquia 4. Universidad de Antioquia 5. Veedurias 6. Red de Bibliotecas populares de Antioquia - Rebipoa</v>
      </c>
      <c r="AM734" s="20">
        <f t="shared" si="11"/>
        <v>0.3</v>
      </c>
      <c r="AN734" s="22">
        <v>4.074691665866152E-4</v>
      </c>
      <c r="AO734" s="22">
        <v>0</v>
      </c>
      <c r="AP734" s="22">
        <v>0</v>
      </c>
      <c r="AQ734" s="41">
        <f>+VLOOKUP(K734,Seguimiento!$A:$J,9,FALSE)</f>
        <v>6.1120399999999998E-5</v>
      </c>
      <c r="AR734" s="40">
        <f>+VLOOKUP(K734,Seguimiento!$A:$J,10,FALSE)</f>
        <v>2</v>
      </c>
      <c r="AS734" s="20">
        <v>6</v>
      </c>
      <c r="AT734" s="40">
        <f>+VLOOKUP(K734,Seguimiento!$A:$J,4,FALSE)</f>
        <v>12</v>
      </c>
      <c r="AU734" s="22">
        <v>0</v>
      </c>
      <c r="AV734" s="22">
        <v>0</v>
      </c>
    </row>
    <row r="735" spans="1:48" x14ac:dyDescent="0.2">
      <c r="A735" s="20">
        <v>5</v>
      </c>
      <c r="B735" s="20" t="s">
        <v>1465</v>
      </c>
      <c r="C735" s="20">
        <v>4</v>
      </c>
      <c r="D735" s="20" t="s">
        <v>1712</v>
      </c>
      <c r="E735" s="20" t="s">
        <v>1713</v>
      </c>
      <c r="F735" s="20">
        <v>2</v>
      </c>
      <c r="G735" s="20" t="s">
        <v>1714</v>
      </c>
      <c r="H735" s="20" t="s">
        <v>1715</v>
      </c>
      <c r="I735" s="20">
        <v>6</v>
      </c>
      <c r="J735" s="20" t="s">
        <v>1961</v>
      </c>
      <c r="K735" s="20" t="s">
        <v>1746</v>
      </c>
      <c r="L735" s="20" t="s">
        <v>1747</v>
      </c>
      <c r="M735" s="20" t="s">
        <v>50</v>
      </c>
      <c r="N735" s="20">
        <v>98</v>
      </c>
      <c r="O735" s="20">
        <v>100</v>
      </c>
      <c r="P735" s="20" t="s">
        <v>817</v>
      </c>
      <c r="Q735" s="19">
        <f>+VLOOKUP(K735,Responsables!$A:$C,3,TRUE)</f>
        <v>712</v>
      </c>
      <c r="R735" s="19" t="str">
        <f>+VLOOKUP(K735,Responsables!$A:$C,2,TRUE)</f>
        <v>Secretaría de Participación Ciudadana</v>
      </c>
      <c r="S735" s="20" t="s">
        <v>70</v>
      </c>
      <c r="T735" s="20" t="s">
        <v>47</v>
      </c>
      <c r="U735" s="20">
        <f>+VLOOKUP(K735,Programación!$A:$F,3,FALSE)</f>
        <v>100</v>
      </c>
      <c r="V735" s="20">
        <f>+VLOOKUP(K735,Programación!$A:$F,4,FALSE)</f>
        <v>100</v>
      </c>
      <c r="W735" s="20">
        <f>+VLOOKUP(K735,Programación!$A:$F,5,FALSE)</f>
        <v>100</v>
      </c>
      <c r="X735" s="20">
        <f>+VLOOKUP(K735,Programación!$A:$F,6,FALSE)</f>
        <v>100</v>
      </c>
      <c r="Y735" s="20">
        <v>75</v>
      </c>
      <c r="Z735" s="20">
        <f>+VLOOKUP(K735,Seguimiento!$A:$C,3,FALSE)</f>
        <v>40</v>
      </c>
      <c r="AA735" s="23">
        <v>0</v>
      </c>
      <c r="AB735" s="22">
        <v>0</v>
      </c>
      <c r="AC735" s="20">
        <v>0.1875</v>
      </c>
      <c r="AD735" s="20">
        <f>+VLOOKUP(K735,Seguimiento!$A:$J,5,FALSE)</f>
        <v>0.23749999999999999</v>
      </c>
      <c r="AE735" s="22">
        <v>0</v>
      </c>
      <c r="AF735" s="22">
        <v>0</v>
      </c>
      <c r="AG735" s="20">
        <v>0.75</v>
      </c>
      <c r="AH735" s="20">
        <f>+VLOOKUP(K735,Seguimiento!$A:$J,6,FALSE)</f>
        <v>0.2</v>
      </c>
      <c r="AI735" s="23">
        <v>0</v>
      </c>
      <c r="AJ735" s="23">
        <v>0</v>
      </c>
      <c r="AK735" s="23">
        <v>0</v>
      </c>
      <c r="AL735" s="20" t="str">
        <f>+VLOOKUP(K735,Seguimiento!$A:$J,7,FALSE)</f>
        <v>A la fecha se ha tenido avances completos  en los talleres de recolección de insumos; en el segundo semestre se realizará la elección de representantes y  la formulación de proyectos para contabilizar las activdades al 100 por ciento una vez se terminen de ejecutar</v>
      </c>
      <c r="AM735" s="20">
        <f t="shared" si="11"/>
        <v>0.23749999999999999</v>
      </c>
      <c r="AN735" s="22">
        <v>3.3417320793866336E-4</v>
      </c>
      <c r="AO735" s="22">
        <v>0</v>
      </c>
      <c r="AP735" s="22">
        <v>0</v>
      </c>
      <c r="AQ735" s="41">
        <f>+VLOOKUP(K735,Seguimiento!$A:$J,9,FALSE)</f>
        <v>6.8923200000000004E-5</v>
      </c>
      <c r="AR735" s="40">
        <f>+VLOOKUP(K735,Seguimiento!$A:$J,10,FALSE)</f>
        <v>2</v>
      </c>
      <c r="AS735" s="20">
        <v>75</v>
      </c>
      <c r="AT735" s="40">
        <f>+VLOOKUP(K735,Seguimiento!$A:$J,4,FALSE)</f>
        <v>40</v>
      </c>
      <c r="AU735" s="22">
        <v>0</v>
      </c>
      <c r="AV735" s="22">
        <v>0</v>
      </c>
    </row>
    <row r="736" spans="1:48" x14ac:dyDescent="0.2">
      <c r="A736" s="20">
        <v>5</v>
      </c>
      <c r="B736" s="20" t="s">
        <v>1465</v>
      </c>
      <c r="C736" s="20">
        <v>4</v>
      </c>
      <c r="D736" s="20" t="s">
        <v>1712</v>
      </c>
      <c r="E736" s="20" t="s">
        <v>1713</v>
      </c>
      <c r="F736" s="20">
        <v>4</v>
      </c>
      <c r="G736" s="20" t="s">
        <v>1718</v>
      </c>
      <c r="H736" s="20" t="s">
        <v>1719</v>
      </c>
      <c r="I736" s="20">
        <v>2</v>
      </c>
      <c r="J736" s="20" t="s">
        <v>1961</v>
      </c>
      <c r="K736" s="20" t="s">
        <v>1744</v>
      </c>
      <c r="L736" s="20" t="s">
        <v>1745</v>
      </c>
      <c r="M736" s="20" t="s">
        <v>44</v>
      </c>
      <c r="N736" s="20">
        <v>-1</v>
      </c>
      <c r="O736" s="20">
        <v>24</v>
      </c>
      <c r="P736" s="20" t="s">
        <v>817</v>
      </c>
      <c r="Q736" s="19">
        <f>+VLOOKUP(K736,Responsables!$A:$C,3,TRUE)</f>
        <v>712</v>
      </c>
      <c r="R736" s="19" t="str">
        <f>+VLOOKUP(K736,Responsables!$A:$C,2,TRUE)</f>
        <v>Secretaría de Participación Ciudadana</v>
      </c>
      <c r="S736" s="20" t="s">
        <v>46</v>
      </c>
      <c r="T736" s="20" t="s">
        <v>47</v>
      </c>
      <c r="U736" s="20">
        <f>+VLOOKUP(K736,Programación!$A:$F,3,FALSE)</f>
        <v>4</v>
      </c>
      <c r="V736" s="20">
        <f>+VLOOKUP(K736,Programación!$A:$F,4,FALSE)</f>
        <v>8</v>
      </c>
      <c r="W736" s="20">
        <f>+VLOOKUP(K736,Programación!$A:$F,5,FALSE)</f>
        <v>6</v>
      </c>
      <c r="X736" s="20">
        <f>+VLOOKUP(K736,Programación!$A:$F,6,FALSE)</f>
        <v>6</v>
      </c>
      <c r="Y736" s="20">
        <v>4</v>
      </c>
      <c r="Z736" s="20">
        <f>+VLOOKUP(K736,Seguimiento!$A:$C,3,FALSE)</f>
        <v>0</v>
      </c>
      <c r="AA736" s="23">
        <v>0</v>
      </c>
      <c r="AB736" s="22">
        <v>0</v>
      </c>
      <c r="AC736" s="20">
        <v>0.16666666666666699</v>
      </c>
      <c r="AD736" s="20">
        <f>+VLOOKUP(K736,Seguimiento!$A:$J,5,FALSE)</f>
        <v>0.16666666699999999</v>
      </c>
      <c r="AE736" s="22">
        <v>0</v>
      </c>
      <c r="AF736" s="22">
        <v>0</v>
      </c>
      <c r="AG736" s="20">
        <v>1</v>
      </c>
      <c r="AH736" s="20">
        <f>+VLOOKUP(K736,Seguimiento!$A:$J,6,FALSE)</f>
        <v>0</v>
      </c>
      <c r="AI736" s="23">
        <v>0</v>
      </c>
      <c r="AJ736" s="23">
        <v>0</v>
      </c>
      <c r="AK736" s="23">
        <v>0</v>
      </c>
      <c r="AL736" s="20" t="str">
        <f>+VLOOKUP(K736,Seguimiento!$A:$J,7,FALSE)</f>
        <v>A la fecha no se presenta avance en los proceso de orientación virtual orientados a la ciudadanía dado que se esta concertando con los posibles beneficiarios las actividades y/o procesos que se llevarán a cabo</v>
      </c>
      <c r="AM736" s="20">
        <f t="shared" si="11"/>
        <v>0.16666666699999999</v>
      </c>
      <c r="AN736" s="22">
        <v>1.6792702685038729E-4</v>
      </c>
      <c r="AO736" s="22">
        <v>0</v>
      </c>
      <c r="AP736" s="22">
        <v>0</v>
      </c>
      <c r="AQ736" s="41">
        <f>+VLOOKUP(K736,Seguimiento!$A:$J,9,FALSE)</f>
        <v>2.79878E-5</v>
      </c>
      <c r="AR736" s="40">
        <f>+VLOOKUP(K736,Seguimiento!$A:$J,10,FALSE)</f>
        <v>1</v>
      </c>
      <c r="AS736" s="20">
        <v>4</v>
      </c>
      <c r="AT736" s="40">
        <f>+VLOOKUP(K736,Seguimiento!$A:$J,4,FALSE)</f>
        <v>4</v>
      </c>
      <c r="AU736" s="22">
        <v>0</v>
      </c>
      <c r="AV736" s="22">
        <v>0</v>
      </c>
    </row>
    <row r="737" spans="1:48" x14ac:dyDescent="0.2">
      <c r="A737" s="20">
        <v>5</v>
      </c>
      <c r="B737" s="20" t="s">
        <v>1465</v>
      </c>
      <c r="C737" s="20">
        <v>4</v>
      </c>
      <c r="D737" s="20" t="s">
        <v>1712</v>
      </c>
      <c r="E737" s="20" t="s">
        <v>1713</v>
      </c>
      <c r="F737" s="20">
        <v>1</v>
      </c>
      <c r="G737" s="20" t="s">
        <v>1755</v>
      </c>
      <c r="H737" s="20" t="s">
        <v>1761</v>
      </c>
      <c r="I737" s="20">
        <v>5</v>
      </c>
      <c r="J737" s="20" t="s">
        <v>1961</v>
      </c>
      <c r="K737" s="20" t="s">
        <v>1784</v>
      </c>
      <c r="L737" s="20" t="s">
        <v>1785</v>
      </c>
      <c r="M737" s="20" t="s">
        <v>44</v>
      </c>
      <c r="N737" s="20">
        <v>214</v>
      </c>
      <c r="O737" s="20">
        <v>214</v>
      </c>
      <c r="P737" s="20" t="s">
        <v>817</v>
      </c>
      <c r="Q737" s="19">
        <f>+VLOOKUP(K737,Responsables!$A:$C,3,TRUE)</f>
        <v>712</v>
      </c>
      <c r="R737" s="19" t="str">
        <f>+VLOOKUP(K737,Responsables!$A:$C,2,TRUE)</f>
        <v>Secretaría de Participación Ciudadana</v>
      </c>
      <c r="S737" s="20" t="s">
        <v>70</v>
      </c>
      <c r="T737" s="20" t="s">
        <v>47</v>
      </c>
      <c r="U737" s="20">
        <f>+VLOOKUP(K737,Programación!$A:$F,3,FALSE)</f>
        <v>214</v>
      </c>
      <c r="V737" s="20">
        <f>+VLOOKUP(K737,Programación!$A:$F,4,FALSE)</f>
        <v>214</v>
      </c>
      <c r="W737" s="20">
        <f>+VLOOKUP(K737,Programación!$A:$F,5,FALSE)</f>
        <v>214</v>
      </c>
      <c r="X737" s="20">
        <f>+VLOOKUP(K737,Programación!$A:$F,6,FALSE)</f>
        <v>214</v>
      </c>
      <c r="Y737" s="20">
        <v>214</v>
      </c>
      <c r="Z737" s="20">
        <f>+VLOOKUP(K737,Seguimiento!$A:$C,3,FALSE)</f>
        <v>214</v>
      </c>
      <c r="AA737" s="23">
        <v>0</v>
      </c>
      <c r="AB737" s="22">
        <v>0</v>
      </c>
      <c r="AC737" s="20">
        <v>0.25</v>
      </c>
      <c r="AD737" s="20">
        <f>+VLOOKUP(K737,Seguimiento!$A:$J,5,FALSE)</f>
        <v>0.375</v>
      </c>
      <c r="AE737" s="22">
        <v>0</v>
      </c>
      <c r="AF737" s="22">
        <v>0</v>
      </c>
      <c r="AG737" s="20">
        <v>1</v>
      </c>
      <c r="AH737" s="20">
        <f>+VLOOKUP(K737,Seguimiento!$A:$J,6,FALSE)</f>
        <v>0.5</v>
      </c>
      <c r="AI737" s="23">
        <v>0</v>
      </c>
      <c r="AJ737" s="23">
        <v>0</v>
      </c>
      <c r="AK737" s="23">
        <v>0</v>
      </c>
      <c r="AL737" s="20" t="str">
        <f>+VLOOKUP(K737,Seguimiento!$A:$J,7,FALSE)</f>
        <v>Se solicita realizar la medición de este indicador de manera semestral para que el equipo de equipamentos sociales pueda tener el cumplimiento dela meta en cuanto  a la gestión y administración de la totalidad de las sedes abscritas a la SPC-</v>
      </c>
      <c r="AM737" s="20">
        <f t="shared" si="11"/>
        <v>0.375</v>
      </c>
      <c r="AN737" s="22">
        <v>2.7765584932567036E-4</v>
      </c>
      <c r="AO737" s="22">
        <v>0</v>
      </c>
      <c r="AP737" s="22">
        <v>0</v>
      </c>
      <c r="AQ737" s="41">
        <f>+VLOOKUP(K737,Seguimiento!$A:$J,9,FALSE)</f>
        <v>8.6767499999999999E-5</v>
      </c>
      <c r="AR737" s="40">
        <f>+VLOOKUP(K737,Seguimiento!$A:$J,10,FALSE)</f>
        <v>3</v>
      </c>
      <c r="AS737" s="20">
        <v>214</v>
      </c>
      <c r="AT737" s="40">
        <f>+VLOOKUP(K737,Seguimiento!$A:$J,4,FALSE)</f>
        <v>214</v>
      </c>
      <c r="AU737" s="22">
        <v>0</v>
      </c>
      <c r="AV737" s="22">
        <v>0</v>
      </c>
    </row>
    <row r="738" spans="1:48" x14ac:dyDescent="0.2">
      <c r="A738" s="20">
        <v>5</v>
      </c>
      <c r="B738" s="20" t="s">
        <v>1465</v>
      </c>
      <c r="C738" s="20">
        <v>4</v>
      </c>
      <c r="D738" s="20" t="s">
        <v>1712</v>
      </c>
      <c r="E738" s="20" t="s">
        <v>1713</v>
      </c>
      <c r="F738" s="20">
        <v>1</v>
      </c>
      <c r="G738" s="20" t="s">
        <v>1755</v>
      </c>
      <c r="H738" s="20" t="s">
        <v>1761</v>
      </c>
      <c r="I738" s="20">
        <v>1</v>
      </c>
      <c r="J738" s="20" t="s">
        <v>1961</v>
      </c>
      <c r="K738" s="20" t="s">
        <v>1762</v>
      </c>
      <c r="L738" s="20" t="s">
        <v>1763</v>
      </c>
      <c r="M738" s="20" t="s">
        <v>44</v>
      </c>
      <c r="N738" s="20">
        <v>1501</v>
      </c>
      <c r="O738" s="20">
        <v>4500</v>
      </c>
      <c r="P738" s="20" t="s">
        <v>817</v>
      </c>
      <c r="Q738" s="19">
        <f>+VLOOKUP(K738,Responsables!$A:$C,3,TRUE)</f>
        <v>712</v>
      </c>
      <c r="R738" s="19" t="str">
        <f>+VLOOKUP(K738,Responsables!$A:$C,2,TRUE)</f>
        <v>Secretaría de Participación Ciudadana</v>
      </c>
      <c r="S738" s="20" t="s">
        <v>46</v>
      </c>
      <c r="T738" s="20" t="s">
        <v>47</v>
      </c>
      <c r="U738" s="20">
        <f>+VLOOKUP(K738,Programación!$A:$F,3,FALSE)</f>
        <v>840</v>
      </c>
      <c r="V738" s="20">
        <f>+VLOOKUP(K738,Programación!$A:$F,4,FALSE)</f>
        <v>1150</v>
      </c>
      <c r="W738" s="20">
        <f>+VLOOKUP(K738,Programación!$A:$F,5,FALSE)</f>
        <v>1470</v>
      </c>
      <c r="X738" s="20">
        <f>+VLOOKUP(K738,Programación!$A:$F,6,FALSE)</f>
        <v>1040</v>
      </c>
      <c r="Y738" s="20">
        <v>1078</v>
      </c>
      <c r="Z738" s="20">
        <f>+VLOOKUP(K738,Seguimiento!$A:$C,3,FALSE)</f>
        <v>582</v>
      </c>
      <c r="AA738" s="23">
        <v>0</v>
      </c>
      <c r="AB738" s="22">
        <v>0</v>
      </c>
      <c r="AC738" s="20">
        <v>0.23955555555555599</v>
      </c>
      <c r="AD738" s="20">
        <f>+VLOOKUP(K738,Seguimiento!$A:$J,5,FALSE)</f>
        <v>0.368888889</v>
      </c>
      <c r="AE738" s="22">
        <v>0</v>
      </c>
      <c r="AF738" s="22">
        <v>0</v>
      </c>
      <c r="AG738" s="20">
        <v>1.2833333333333301</v>
      </c>
      <c r="AH738" s="20">
        <f>+VLOOKUP(K738,Seguimiento!$A:$J,6,FALSE)</f>
        <v>0.50608695699999995</v>
      </c>
      <c r="AI738" s="23">
        <v>0</v>
      </c>
      <c r="AJ738" s="23">
        <v>0</v>
      </c>
      <c r="AK738" s="23">
        <v>0</v>
      </c>
      <c r="AL738" s="20" t="str">
        <f>+VLOOKUP(K738,Seguimiento!$A:$J,7,FALSE)</f>
        <v>Se registra el avance del número de personas formadas,a través de la aplicación del instrumento de categorización.</v>
      </c>
      <c r="AM738" s="20">
        <f t="shared" si="11"/>
        <v>0.368888889</v>
      </c>
      <c r="AN738" s="22">
        <v>4.3014170922212438E-4</v>
      </c>
      <c r="AO738" s="22">
        <v>0</v>
      </c>
      <c r="AP738" s="22">
        <v>0</v>
      </c>
      <c r="AQ738" s="41">
        <f>+VLOOKUP(K738,Seguimiento!$A:$J,9,FALSE)</f>
        <v>1.1059400000000001E-4</v>
      </c>
      <c r="AR738" s="40">
        <f>+VLOOKUP(K738,Seguimiento!$A:$J,10,FALSE)</f>
        <v>3</v>
      </c>
      <c r="AS738" s="20">
        <v>1078</v>
      </c>
      <c r="AT738" s="40">
        <f>+VLOOKUP(K738,Seguimiento!$A:$J,4,FALSE)</f>
        <v>1660</v>
      </c>
      <c r="AU738" s="22">
        <v>0</v>
      </c>
      <c r="AV738" s="22">
        <v>0</v>
      </c>
    </row>
    <row r="739" spans="1:48" x14ac:dyDescent="0.2">
      <c r="A739" s="20">
        <v>5</v>
      </c>
      <c r="B739" s="20" t="s">
        <v>1465</v>
      </c>
      <c r="C739" s="20">
        <v>4</v>
      </c>
      <c r="D739" s="20" t="s">
        <v>1712</v>
      </c>
      <c r="E739" s="20" t="s">
        <v>1713</v>
      </c>
      <c r="F739" s="20"/>
      <c r="G739" s="20"/>
      <c r="H739" s="20"/>
      <c r="I739" s="20">
        <v>5</v>
      </c>
      <c r="J739" s="20" t="s">
        <v>1960</v>
      </c>
      <c r="K739" s="20" t="s">
        <v>1759</v>
      </c>
      <c r="L739" s="20" t="s">
        <v>1760</v>
      </c>
      <c r="M739" s="20" t="s">
        <v>44</v>
      </c>
      <c r="N739" s="20">
        <v>22</v>
      </c>
      <c r="O739" s="20">
        <v>84</v>
      </c>
      <c r="P739" s="20" t="s">
        <v>817</v>
      </c>
      <c r="Q739" s="19">
        <f>+VLOOKUP(K739,Responsables!$A:$C,3,TRUE)</f>
        <v>712</v>
      </c>
      <c r="R739" s="19" t="str">
        <f>+VLOOKUP(K739,Responsables!$A:$C,2,TRUE)</f>
        <v>Secretaría de Participación Ciudadana</v>
      </c>
      <c r="S739" s="20" t="s">
        <v>46</v>
      </c>
      <c r="T739" s="20" t="s">
        <v>47</v>
      </c>
      <c r="U739" s="20">
        <f>+VLOOKUP(K739,Programación!$A:$F,3,FALSE)</f>
        <v>21</v>
      </c>
      <c r="V739" s="20">
        <f>+VLOOKUP(K739,Programación!$A:$F,4,FALSE)</f>
        <v>21</v>
      </c>
      <c r="W739" s="20">
        <f>+VLOOKUP(K739,Programación!$A:$F,5,FALSE)</f>
        <v>21</v>
      </c>
      <c r="X739" s="20">
        <f>+VLOOKUP(K739,Programación!$A:$F,6,FALSE)</f>
        <v>21</v>
      </c>
      <c r="Y739" s="20">
        <v>17</v>
      </c>
      <c r="Z739" s="20">
        <f>+VLOOKUP(K739,Seguimiento!$A:$C,3,FALSE)</f>
        <v>0</v>
      </c>
      <c r="AA739" s="23">
        <v>0</v>
      </c>
      <c r="AB739" s="22">
        <v>0</v>
      </c>
      <c r="AC739" s="20">
        <v>0.202380952380952</v>
      </c>
      <c r="AD739" s="20">
        <f>+VLOOKUP(K739,Seguimiento!$A:$J,5,FALSE)</f>
        <v>0.202380952</v>
      </c>
      <c r="AE739" s="24">
        <v>0</v>
      </c>
      <c r="AF739" s="22">
        <v>0</v>
      </c>
      <c r="AG739" s="20">
        <v>0.80952380952380998</v>
      </c>
      <c r="AH739" s="20">
        <f>+VLOOKUP(K739,Seguimiento!$A:$J,6,FALSE)</f>
        <v>0</v>
      </c>
      <c r="AI739" s="23">
        <v>0</v>
      </c>
      <c r="AJ739" s="23">
        <v>0</v>
      </c>
      <c r="AK739" s="23">
        <v>0</v>
      </c>
      <c r="AL739" s="20" t="str">
        <f>+VLOOKUP(K739,Seguimiento!$A:$J,7,FALSE)</f>
        <v>El proceso para cumplir con este indicador se encuentra en la fase precontractual, se espera dar inicio los primero días de agosto</v>
      </c>
      <c r="AM739" s="20">
        <f t="shared" si="11"/>
        <v>0.202380952</v>
      </c>
      <c r="AN739" s="22">
        <v>0</v>
      </c>
      <c r="AO739" s="22">
        <v>0</v>
      </c>
      <c r="AP739" s="22">
        <v>0</v>
      </c>
      <c r="AQ739" s="41">
        <f>+VLOOKUP(K739,Seguimiento!$A:$J,9,FALSE)</f>
        <v>0</v>
      </c>
      <c r="AR739" s="40">
        <f>+VLOOKUP(K739,Seguimiento!$A:$J,10,FALSE)</f>
        <v>1</v>
      </c>
      <c r="AS739" s="20">
        <v>17</v>
      </c>
      <c r="AT739" s="40">
        <f>+VLOOKUP(K739,Seguimiento!$A:$J,4,FALSE)</f>
        <v>17</v>
      </c>
      <c r="AU739" s="22">
        <v>0</v>
      </c>
      <c r="AV739" s="22">
        <v>0</v>
      </c>
    </row>
    <row r="740" spans="1:48" x14ac:dyDescent="0.2">
      <c r="A740" s="20">
        <v>5</v>
      </c>
      <c r="B740" s="20" t="s">
        <v>1465</v>
      </c>
      <c r="C740" s="20">
        <v>4</v>
      </c>
      <c r="D740" s="20" t="s">
        <v>1712</v>
      </c>
      <c r="E740" s="20" t="s">
        <v>1713</v>
      </c>
      <c r="F740" s="20">
        <v>2</v>
      </c>
      <c r="G740" s="20" t="s">
        <v>1714</v>
      </c>
      <c r="H740" s="20" t="s">
        <v>1715</v>
      </c>
      <c r="I740" s="20">
        <v>9</v>
      </c>
      <c r="J740" s="20" t="s">
        <v>1961</v>
      </c>
      <c r="K740" s="20" t="s">
        <v>1726</v>
      </c>
      <c r="L740" s="20" t="s">
        <v>1727</v>
      </c>
      <c r="M740" s="20" t="s">
        <v>50</v>
      </c>
      <c r="N740" s="20">
        <v>15</v>
      </c>
      <c r="O740" s="20">
        <v>100</v>
      </c>
      <c r="P740" s="20" t="s">
        <v>817</v>
      </c>
      <c r="Q740" s="19">
        <f>+VLOOKUP(K740,Responsables!$A:$C,3,TRUE)</f>
        <v>712</v>
      </c>
      <c r="R740" s="19" t="str">
        <f>+VLOOKUP(K740,Responsables!$A:$C,2,TRUE)</f>
        <v>Secretaría de Participación Ciudadana</v>
      </c>
      <c r="S740" s="20" t="s">
        <v>51</v>
      </c>
      <c r="T740" s="20" t="s">
        <v>47</v>
      </c>
      <c r="U740" s="20">
        <f>+VLOOKUP(K740,Programación!$A:$F,3,FALSE)</f>
        <v>35</v>
      </c>
      <c r="V740" s="20">
        <f>+VLOOKUP(K740,Programación!$A:$F,4,FALSE)</f>
        <v>55</v>
      </c>
      <c r="W740" s="20">
        <f>+VLOOKUP(K740,Programación!$A:$F,5,FALSE)</f>
        <v>85</v>
      </c>
      <c r="X740" s="20">
        <f>+VLOOKUP(K740,Programación!$A:$F,6,FALSE)</f>
        <v>100</v>
      </c>
      <c r="Y740" s="20">
        <v>35</v>
      </c>
      <c r="Z740" s="20">
        <f>+VLOOKUP(K740,Seguimiento!$A:$C,3,FALSE)</f>
        <v>43.78</v>
      </c>
      <c r="AA740" s="23">
        <v>0</v>
      </c>
      <c r="AB740" s="22">
        <v>0</v>
      </c>
      <c r="AC740" s="20">
        <v>0.35</v>
      </c>
      <c r="AD740" s="20">
        <f>+VLOOKUP(K740,Seguimiento!$A:$J,5,FALSE)</f>
        <v>0.43780000000000002</v>
      </c>
      <c r="AE740" s="22">
        <v>0</v>
      </c>
      <c r="AF740" s="22">
        <v>0</v>
      </c>
      <c r="AG740" s="20">
        <v>1</v>
      </c>
      <c r="AH740" s="20">
        <f>+VLOOKUP(K740,Seguimiento!$A:$J,6,FALSE)</f>
        <v>0.79600000000000004</v>
      </c>
      <c r="AI740" s="23">
        <v>0</v>
      </c>
      <c r="AJ740" s="23">
        <v>0</v>
      </c>
      <c r="AK740" s="23">
        <v>0</v>
      </c>
      <c r="AL740" s="20" t="str">
        <f>+VLOOKUP(K740,Seguimiento!$A:$J,7,FALSE)</f>
        <v>Las actividades se han venido cumpliendo de acuerdo a la planeación establecida para el 2021. El avance reportado corresponde al diseño del plan de trabajo para el 2021; el cumplimiento e implementación de las actividades contenidas en el proceso contractual correspondientes a la segunda fase de formulación;  y los entregables parciales y finales entregados por el operador y aprobados por la supervisión.</v>
      </c>
      <c r="AM740" s="20">
        <f t="shared" si="11"/>
        <v>0.43780000000000002</v>
      </c>
      <c r="AN740" s="22">
        <v>1.0363580097562753E-4</v>
      </c>
      <c r="AO740" s="22">
        <v>0</v>
      </c>
      <c r="AP740" s="22">
        <v>0</v>
      </c>
      <c r="AQ740" s="41">
        <f>+VLOOKUP(K740,Seguimiento!$A:$J,9,FALSE)</f>
        <v>3.9381600000000003E-5</v>
      </c>
      <c r="AR740" s="40">
        <f>+VLOOKUP(K740,Seguimiento!$A:$J,10,FALSE)</f>
        <v>3</v>
      </c>
      <c r="AS740" s="20">
        <v>35</v>
      </c>
      <c r="AT740" s="40">
        <f>+VLOOKUP(K740,Seguimiento!$A:$J,4,FALSE)</f>
        <v>43.78</v>
      </c>
      <c r="AU740" s="22">
        <v>0</v>
      </c>
      <c r="AV740" s="22">
        <v>0</v>
      </c>
    </row>
    <row r="741" spans="1:48" x14ac:dyDescent="0.2">
      <c r="A741" s="20">
        <v>5</v>
      </c>
      <c r="B741" s="20" t="s">
        <v>1465</v>
      </c>
      <c r="C741" s="20">
        <v>4</v>
      </c>
      <c r="D741" s="20" t="s">
        <v>1712</v>
      </c>
      <c r="E741" s="20" t="s">
        <v>1713</v>
      </c>
      <c r="F741" s="20">
        <v>2</v>
      </c>
      <c r="G741" s="20" t="s">
        <v>1714</v>
      </c>
      <c r="H741" s="20" t="s">
        <v>1715</v>
      </c>
      <c r="I741" s="20">
        <v>4</v>
      </c>
      <c r="J741" s="20" t="s">
        <v>1961</v>
      </c>
      <c r="K741" s="20" t="s">
        <v>1770</v>
      </c>
      <c r="L741" s="20" t="s">
        <v>1771</v>
      </c>
      <c r="M741" s="20" t="s">
        <v>50</v>
      </c>
      <c r="N741" s="20">
        <v>-1</v>
      </c>
      <c r="O741" s="20">
        <v>100</v>
      </c>
      <c r="P741" s="20" t="s">
        <v>817</v>
      </c>
      <c r="Q741" s="19">
        <f>+VLOOKUP(K741,Responsables!$A:$C,3,TRUE)</f>
        <v>712</v>
      </c>
      <c r="R741" s="19" t="str">
        <f>+VLOOKUP(K741,Responsables!$A:$C,2,TRUE)</f>
        <v>Secretaría de Participación Ciudadana</v>
      </c>
      <c r="S741" s="20" t="s">
        <v>51</v>
      </c>
      <c r="T741" s="20" t="s">
        <v>47</v>
      </c>
      <c r="U741" s="20">
        <f>+VLOOKUP(K741,Programación!$A:$F,3,FALSE)</f>
        <v>20</v>
      </c>
      <c r="V741" s="20">
        <f>+VLOOKUP(K741,Programación!$A:$F,4,FALSE)</f>
        <v>50</v>
      </c>
      <c r="W741" s="20">
        <f>+VLOOKUP(K741,Programación!$A:$F,5,FALSE)</f>
        <v>75</v>
      </c>
      <c r="X741" s="20">
        <f>+VLOOKUP(K741,Programación!$A:$F,6,FALSE)</f>
        <v>100</v>
      </c>
      <c r="Y741" s="20">
        <v>20</v>
      </c>
      <c r="Z741" s="20">
        <f>+VLOOKUP(K741,Seguimiento!$A:$C,3,FALSE)</f>
        <v>32</v>
      </c>
      <c r="AA741" s="23">
        <v>0</v>
      </c>
      <c r="AB741" s="22">
        <v>0</v>
      </c>
      <c r="AC741" s="20">
        <v>0.2</v>
      </c>
      <c r="AD741" s="20">
        <f>+VLOOKUP(K741,Seguimiento!$A:$J,5,FALSE)</f>
        <v>0.32</v>
      </c>
      <c r="AE741" s="22">
        <v>0</v>
      </c>
      <c r="AF741" s="22">
        <v>0</v>
      </c>
      <c r="AG741" s="20">
        <v>1</v>
      </c>
      <c r="AH741" s="20">
        <f>+VLOOKUP(K741,Seguimiento!$A:$J,6,FALSE)</f>
        <v>0.64</v>
      </c>
      <c r="AI741" s="23">
        <v>0</v>
      </c>
      <c r="AJ741" s="23">
        <v>0</v>
      </c>
      <c r="AK741" s="23">
        <v>0</v>
      </c>
      <c r="AL741" s="20" t="str">
        <f>+VLOOKUP(K741,Seguimiento!$A:$J,7,FALSE)</f>
        <v>Durante los primeros seis meses de 2021, se logra avanzar en un porcentaje del 12% adicional en el diseño y aprobación del Protocolo de prevención y atención para la violencia política y discriminación en razón del género.</v>
      </c>
      <c r="AM741" s="20">
        <f t="shared" si="11"/>
        <v>0.32</v>
      </c>
      <c r="AN741" s="22">
        <v>4.0546872026373762E-4</v>
      </c>
      <c r="AO741" s="22">
        <v>0</v>
      </c>
      <c r="AP741" s="22">
        <v>0</v>
      </c>
      <c r="AQ741" s="41">
        <f>+VLOOKUP(K741,Seguimiento!$A:$J,9,FALSE)</f>
        <v>9.12305E-5</v>
      </c>
      <c r="AR741" s="40">
        <f>+VLOOKUP(K741,Seguimiento!$A:$J,10,FALSE)</f>
        <v>2</v>
      </c>
      <c r="AS741" s="20">
        <v>20</v>
      </c>
      <c r="AT741" s="40">
        <f>+VLOOKUP(K741,Seguimiento!$A:$J,4,FALSE)</f>
        <v>32</v>
      </c>
      <c r="AU741" s="22">
        <v>0</v>
      </c>
      <c r="AV741" s="22">
        <v>0</v>
      </c>
    </row>
    <row r="742" spans="1:48" x14ac:dyDescent="0.2">
      <c r="A742" s="20">
        <v>5</v>
      </c>
      <c r="B742" s="20" t="s">
        <v>1465</v>
      </c>
      <c r="C742" s="20">
        <v>4</v>
      </c>
      <c r="D742" s="20" t="s">
        <v>1712</v>
      </c>
      <c r="E742" s="20" t="s">
        <v>1713</v>
      </c>
      <c r="F742" s="20">
        <v>2</v>
      </c>
      <c r="G742" s="20" t="s">
        <v>1714</v>
      </c>
      <c r="H742" s="20" t="s">
        <v>1715</v>
      </c>
      <c r="I742" s="20">
        <v>8</v>
      </c>
      <c r="J742" s="20" t="s">
        <v>1961</v>
      </c>
      <c r="K742" s="20" t="s">
        <v>1734</v>
      </c>
      <c r="L742" s="20" t="s">
        <v>1735</v>
      </c>
      <c r="M742" s="20" t="s">
        <v>44</v>
      </c>
      <c r="N742" s="20">
        <v>-1</v>
      </c>
      <c r="O742" s="20">
        <v>200</v>
      </c>
      <c r="P742" s="20" t="s">
        <v>817</v>
      </c>
      <c r="Q742" s="19">
        <f>+VLOOKUP(K742,Responsables!$A:$C,3,TRUE)</f>
        <v>712</v>
      </c>
      <c r="R742" s="19" t="str">
        <f>+VLOOKUP(K742,Responsables!$A:$C,2,TRUE)</f>
        <v>Secretaría de Participación Ciudadana</v>
      </c>
      <c r="S742" s="20" t="s">
        <v>46</v>
      </c>
      <c r="T742" s="20" t="s">
        <v>47</v>
      </c>
      <c r="U742" s="20">
        <f>+VLOOKUP(K742,Programación!$A:$F,3,FALSE)</f>
        <v>21</v>
      </c>
      <c r="V742" s="20">
        <f>+VLOOKUP(K742,Programación!$A:$F,4,FALSE)</f>
        <v>75</v>
      </c>
      <c r="W742" s="20">
        <f>+VLOOKUP(K742,Programación!$A:$F,5,FALSE)</f>
        <v>52</v>
      </c>
      <c r="X742" s="20">
        <f>+VLOOKUP(K742,Programación!$A:$F,6,FALSE)</f>
        <v>52</v>
      </c>
      <c r="Y742" s="20">
        <v>21</v>
      </c>
      <c r="Z742" s="20">
        <f>+VLOOKUP(K742,Seguimiento!$A:$C,3,FALSE)</f>
        <v>27</v>
      </c>
      <c r="AA742" s="23">
        <v>0</v>
      </c>
      <c r="AB742" s="22">
        <v>0</v>
      </c>
      <c r="AC742" s="20">
        <v>0.105</v>
      </c>
      <c r="AD742" s="20">
        <f>+VLOOKUP(K742,Seguimiento!$A:$J,5,FALSE)</f>
        <v>0.24</v>
      </c>
      <c r="AE742" s="22">
        <v>0</v>
      </c>
      <c r="AF742" s="22">
        <v>0</v>
      </c>
      <c r="AG742" s="20">
        <v>1</v>
      </c>
      <c r="AH742" s="20">
        <f>+VLOOKUP(K742,Seguimiento!$A:$J,6,FALSE)</f>
        <v>0.36</v>
      </c>
      <c r="AI742" s="23">
        <v>0</v>
      </c>
      <c r="AJ742" s="23">
        <v>0</v>
      </c>
      <c r="AK742" s="23">
        <v>0</v>
      </c>
      <c r="AL742" s="20" t="str">
        <f>+VLOOKUP(K742,Seguimiento!$A:$J,7,FALSE)</f>
        <v>Durante los primeros cinco meses del 2021, se han realizado ejercicios que han permitido la movilización o vinculación de 27 nuevas expresiones ciudadanas (NEC), se espera continuar con más reportes de NEC vinculadas.</v>
      </c>
      <c r="AM742" s="20">
        <f t="shared" si="11"/>
        <v>0.24</v>
      </c>
      <c r="AN742" s="22">
        <v>8.7609270732437792E-5</v>
      </c>
      <c r="AO742" s="22">
        <v>0</v>
      </c>
      <c r="AP742" s="22">
        <v>0</v>
      </c>
      <c r="AQ742" s="41">
        <f>+VLOOKUP(K742,Seguimiento!$A:$J,9,FALSE)</f>
        <v>9.1989700000000008E-6</v>
      </c>
      <c r="AR742" s="40">
        <f>+VLOOKUP(K742,Seguimiento!$A:$J,10,FALSE)</f>
        <v>2</v>
      </c>
      <c r="AS742" s="20">
        <v>21</v>
      </c>
      <c r="AT742" s="40">
        <f>+VLOOKUP(K742,Seguimiento!$A:$J,4,FALSE)</f>
        <v>48</v>
      </c>
      <c r="AU742" s="22">
        <v>0</v>
      </c>
      <c r="AV742" s="22">
        <v>0</v>
      </c>
    </row>
    <row r="743" spans="1:48" x14ac:dyDescent="0.2">
      <c r="A743" s="20">
        <v>5</v>
      </c>
      <c r="B743" s="20" t="s">
        <v>1465</v>
      </c>
      <c r="C743" s="20">
        <v>4</v>
      </c>
      <c r="D743" s="20" t="s">
        <v>1712</v>
      </c>
      <c r="E743" s="20" t="s">
        <v>1713</v>
      </c>
      <c r="F743" s="20">
        <v>2</v>
      </c>
      <c r="G743" s="20" t="s">
        <v>1714</v>
      </c>
      <c r="H743" s="20" t="s">
        <v>1715</v>
      </c>
      <c r="I743" s="20">
        <v>5</v>
      </c>
      <c r="J743" s="20" t="s">
        <v>1961</v>
      </c>
      <c r="K743" s="20" t="s">
        <v>1753</v>
      </c>
      <c r="L743" s="20" t="s">
        <v>1754</v>
      </c>
      <c r="M743" s="20" t="s">
        <v>44</v>
      </c>
      <c r="N743" s="20">
        <v>269</v>
      </c>
      <c r="O743" s="20">
        <v>1350</v>
      </c>
      <c r="P743" s="20" t="s">
        <v>817</v>
      </c>
      <c r="Q743" s="19">
        <f>+VLOOKUP(K743,Responsables!$A:$C,3,TRUE)</f>
        <v>712</v>
      </c>
      <c r="R743" s="19" t="str">
        <f>+VLOOKUP(K743,Responsables!$A:$C,2,TRUE)</f>
        <v>Secretaría de Participación Ciudadana</v>
      </c>
      <c r="S743" s="20" t="s">
        <v>46</v>
      </c>
      <c r="T743" s="20" t="s">
        <v>47</v>
      </c>
      <c r="U743" s="20">
        <f>+VLOOKUP(K743,Programación!$A:$F,3,FALSE)</f>
        <v>297</v>
      </c>
      <c r="V743" s="20">
        <f>+VLOOKUP(K743,Programación!$A:$F,4,FALSE)</f>
        <v>378</v>
      </c>
      <c r="W743" s="20">
        <f>+VLOOKUP(K743,Programación!$A:$F,5,FALSE)</f>
        <v>378</v>
      </c>
      <c r="X743" s="20">
        <f>+VLOOKUP(K743,Programación!$A:$F,6,FALSE)</f>
        <v>207</v>
      </c>
      <c r="Y743" s="20">
        <v>387</v>
      </c>
      <c r="Z743" s="20">
        <f>+VLOOKUP(K743,Seguimiento!$A:$C,3,FALSE)</f>
        <v>67</v>
      </c>
      <c r="AA743" s="23">
        <v>0</v>
      </c>
      <c r="AB743" s="22">
        <v>0</v>
      </c>
      <c r="AC743" s="20">
        <v>0.28666666666666701</v>
      </c>
      <c r="AD743" s="20">
        <f>+VLOOKUP(K743,Seguimiento!$A:$J,5,FALSE)</f>
        <v>0.33629629599999999</v>
      </c>
      <c r="AE743" s="22">
        <v>0</v>
      </c>
      <c r="AF743" s="22">
        <v>0</v>
      </c>
      <c r="AG743" s="20">
        <v>1.3030303030303001</v>
      </c>
      <c r="AH743" s="20">
        <f>+VLOOKUP(K743,Seguimiento!$A:$J,6,FALSE)</f>
        <v>0.17724867699999999</v>
      </c>
      <c r="AI743" s="23">
        <v>0</v>
      </c>
      <c r="AJ743" s="23">
        <v>0</v>
      </c>
      <c r="AK743" s="23">
        <v>0</v>
      </c>
      <c r="AL743" s="20" t="str">
        <f>+VLOOKUP(K743,Seguimiento!$A:$J,7,FALSE)</f>
        <v>El avance corresponde al número de Organizaciones, instancias e iniciativas ciudadanas atendidos al 30 de junio</v>
      </c>
      <c r="AM743" s="20">
        <f t="shared" si="11"/>
        <v>0.33629629599999999</v>
      </c>
      <c r="AN743" s="22">
        <v>4.4563813180955399E-4</v>
      </c>
      <c r="AO743" s="22">
        <v>0</v>
      </c>
      <c r="AP743" s="22">
        <v>0</v>
      </c>
      <c r="AQ743" s="41">
        <f>+VLOOKUP(K743,Seguimiento!$A:$J,9,FALSE)</f>
        <v>1.45575E-4</v>
      </c>
      <c r="AR743" s="40">
        <f>+VLOOKUP(K743,Seguimiento!$A:$J,10,FALSE)</f>
        <v>2</v>
      </c>
      <c r="AS743" s="20">
        <v>387</v>
      </c>
      <c r="AT743" s="40">
        <f>+VLOOKUP(K743,Seguimiento!$A:$J,4,FALSE)</f>
        <v>454</v>
      </c>
      <c r="AU743" s="22">
        <v>0</v>
      </c>
      <c r="AV743" s="22">
        <v>0</v>
      </c>
    </row>
    <row r="744" spans="1:48" x14ac:dyDescent="0.2">
      <c r="A744" s="20">
        <v>5</v>
      </c>
      <c r="B744" s="20" t="s">
        <v>1465</v>
      </c>
      <c r="C744" s="20">
        <v>4</v>
      </c>
      <c r="D744" s="20" t="s">
        <v>1712</v>
      </c>
      <c r="E744" s="20" t="s">
        <v>1713</v>
      </c>
      <c r="F744" s="20"/>
      <c r="G744" s="20"/>
      <c r="H744" s="20"/>
      <c r="I744" s="20">
        <v>1</v>
      </c>
      <c r="J744" s="20" t="s">
        <v>1960</v>
      </c>
      <c r="K744" s="20" t="s">
        <v>1755</v>
      </c>
      <c r="L744" s="20" t="s">
        <v>1756</v>
      </c>
      <c r="M744" s="20" t="s">
        <v>44</v>
      </c>
      <c r="N744" s="20">
        <v>737</v>
      </c>
      <c r="O744" s="20">
        <v>937</v>
      </c>
      <c r="P744" s="20" t="s">
        <v>817</v>
      </c>
      <c r="Q744" s="19">
        <f>+VLOOKUP(K744,Responsables!$A:$C,3,TRUE)</f>
        <v>712</v>
      </c>
      <c r="R744" s="19" t="str">
        <f>+VLOOKUP(K744,Responsables!$A:$C,2,TRUE)</f>
        <v>Secretaría de Participación Ciudadana</v>
      </c>
      <c r="S744" s="20" t="s">
        <v>51</v>
      </c>
      <c r="T744" s="20" t="s">
        <v>47</v>
      </c>
      <c r="U744" s="20">
        <f>+VLOOKUP(K744,Programación!$A:$F,3,FALSE)</f>
        <v>200</v>
      </c>
      <c r="V744" s="20">
        <f>+VLOOKUP(K744,Programación!$A:$F,4,FALSE)</f>
        <v>426</v>
      </c>
      <c r="W744" s="20">
        <f>+VLOOKUP(K744,Programación!$A:$F,5,FALSE)</f>
        <v>607</v>
      </c>
      <c r="X744" s="20">
        <f>+VLOOKUP(K744,Programación!$A:$F,6,FALSE)</f>
        <v>937</v>
      </c>
      <c r="Y744" s="20">
        <v>204</v>
      </c>
      <c r="Z744" s="20">
        <f>+VLOOKUP(K744,Seguimiento!$A:$C,3,FALSE)</f>
        <v>204</v>
      </c>
      <c r="AA744" s="23">
        <v>0</v>
      </c>
      <c r="AB744" s="22">
        <v>0</v>
      </c>
      <c r="AC744" s="20">
        <v>0.217716115261473</v>
      </c>
      <c r="AD744" s="20">
        <f>+VLOOKUP(K744,Seguimiento!$A:$J,5,FALSE)</f>
        <v>0.21771611499999999</v>
      </c>
      <c r="AE744" s="24">
        <v>0</v>
      </c>
      <c r="AF744" s="22">
        <v>0</v>
      </c>
      <c r="AG744" s="20">
        <v>1.02</v>
      </c>
      <c r="AH744" s="20">
        <f>+VLOOKUP(K744,Seguimiento!$A:$J,6,FALSE)</f>
        <v>0.47887323900000001</v>
      </c>
      <c r="AI744" s="23">
        <v>0</v>
      </c>
      <c r="AJ744" s="23">
        <v>0</v>
      </c>
      <c r="AK744" s="23">
        <v>0</v>
      </c>
      <c r="AL744" s="20" t="str">
        <f>+VLOOKUP(K744,Seguimiento!$A:$J,7,FALSE)</f>
        <v>A  la fecha se están desarrollando acciones enmarcadas dentro de la estrategia de potenciamiento a los Organismos comunales y las organizaciones sociales. El proceso de trasformación se mide a final de año.</v>
      </c>
      <c r="AM744" s="20">
        <f t="shared" si="11"/>
        <v>0.21771611499999999</v>
      </c>
      <c r="AN744" s="22">
        <v>0</v>
      </c>
      <c r="AO744" s="22">
        <v>0</v>
      </c>
      <c r="AP744" s="22">
        <v>0</v>
      </c>
      <c r="AQ744" s="41">
        <f>+VLOOKUP(K744,Seguimiento!$A:$J,9,FALSE)</f>
        <v>0</v>
      </c>
      <c r="AR744" s="40">
        <f>+VLOOKUP(K744,Seguimiento!$A:$J,10,FALSE)</f>
        <v>1</v>
      </c>
      <c r="AS744" s="20">
        <v>204</v>
      </c>
      <c r="AT744" s="40">
        <f>+VLOOKUP(K744,Seguimiento!$A:$J,4,FALSE)</f>
        <v>204</v>
      </c>
      <c r="AU744" s="22">
        <v>0</v>
      </c>
      <c r="AV744" s="22">
        <v>0</v>
      </c>
    </row>
    <row r="745" spans="1:48" x14ac:dyDescent="0.2">
      <c r="A745" s="20">
        <v>5</v>
      </c>
      <c r="B745" s="20" t="s">
        <v>1465</v>
      </c>
      <c r="C745" s="20">
        <v>4</v>
      </c>
      <c r="D745" s="20" t="s">
        <v>1712</v>
      </c>
      <c r="E745" s="20" t="s">
        <v>1713</v>
      </c>
      <c r="F745" s="20"/>
      <c r="G745" s="20"/>
      <c r="H745" s="20"/>
      <c r="I745" s="20">
        <v>3</v>
      </c>
      <c r="J745" s="20" t="s">
        <v>1960</v>
      </c>
      <c r="K745" s="20" t="s">
        <v>1722</v>
      </c>
      <c r="L745" s="20" t="s">
        <v>1757</v>
      </c>
      <c r="M745" s="20" t="s">
        <v>44</v>
      </c>
      <c r="N745" s="20">
        <v>605000</v>
      </c>
      <c r="O745" s="20">
        <v>680000</v>
      </c>
      <c r="P745" s="20" t="s">
        <v>817</v>
      </c>
      <c r="Q745" s="19">
        <f>+VLOOKUP(K745,Responsables!$A:$C,3,TRUE)</f>
        <v>712</v>
      </c>
      <c r="R745" s="19" t="str">
        <f>+VLOOKUP(K745,Responsables!$A:$C,2,TRUE)</f>
        <v>Secretaría de Participación Ciudadana</v>
      </c>
      <c r="S745" s="20" t="s">
        <v>46</v>
      </c>
      <c r="T745" s="20" t="s">
        <v>47</v>
      </c>
      <c r="U745" s="20">
        <f>+VLOOKUP(K745,Programación!$A:$F,3,FALSE)</f>
        <v>80000</v>
      </c>
      <c r="V745" s="20">
        <f>+VLOOKUP(K745,Programación!$A:$F,4,FALSE)</f>
        <v>286604</v>
      </c>
      <c r="W745" s="20">
        <f>+VLOOKUP(K745,Programación!$A:$F,5,FALSE)</f>
        <v>198250</v>
      </c>
      <c r="X745" s="20">
        <f>+VLOOKUP(K745,Programación!$A:$F,6,FALSE)</f>
        <v>175750</v>
      </c>
      <c r="Y745" s="20">
        <v>19396</v>
      </c>
      <c r="Z745" s="20">
        <f>+VLOOKUP(K745,Seguimiento!$A:$C,3,FALSE)</f>
        <v>164206</v>
      </c>
      <c r="AA745" s="23">
        <v>0</v>
      </c>
      <c r="AB745" s="22">
        <v>0</v>
      </c>
      <c r="AC745" s="20">
        <v>2.8523529411764701E-2</v>
      </c>
      <c r="AD745" s="20">
        <f>+VLOOKUP(K745,Seguimiento!$A:$J,5,FALSE)</f>
        <v>0.270002941</v>
      </c>
      <c r="AE745" s="24">
        <v>0</v>
      </c>
      <c r="AF745" s="22">
        <v>0</v>
      </c>
      <c r="AG745" s="20">
        <v>0.24245</v>
      </c>
      <c r="AH745" s="20">
        <f>+VLOOKUP(K745,Seguimiento!$A:$J,6,FALSE)</f>
        <v>0.57293687500000001</v>
      </c>
      <c r="AI745" s="23">
        <v>0</v>
      </c>
      <c r="AJ745" s="23">
        <v>0</v>
      </c>
      <c r="AK745" s="23">
        <v>0</v>
      </c>
      <c r="AL745" s="20" t="str">
        <f>+VLOOKUP(K745,Seguimiento!$A:$J,7,FALSE)</f>
        <v>El logro corresponde a los ciudadanos participantes en las diferentes fases de la ruta de Planeación del Desarrollo Local y Presupuesto Participativo en espacios como: Priorización participativa, Talleres participativos de recolección de insumos, entre otros.</v>
      </c>
      <c r="AM745" s="20">
        <f t="shared" si="11"/>
        <v>0.270002941</v>
      </c>
      <c r="AN745" s="22">
        <v>0</v>
      </c>
      <c r="AO745" s="22">
        <v>0</v>
      </c>
      <c r="AP745" s="22">
        <v>0</v>
      </c>
      <c r="AQ745" s="41">
        <f>+VLOOKUP(K745,Seguimiento!$A:$J,9,FALSE)</f>
        <v>0</v>
      </c>
      <c r="AR745" s="40">
        <f>+VLOOKUP(K745,Seguimiento!$A:$J,10,FALSE)</f>
        <v>2</v>
      </c>
      <c r="AS745" s="20">
        <v>19396</v>
      </c>
      <c r="AT745" s="40">
        <f>+VLOOKUP(K745,Seguimiento!$A:$J,4,FALSE)</f>
        <v>183602</v>
      </c>
      <c r="AU745" s="22">
        <v>0</v>
      </c>
      <c r="AV745" s="22">
        <v>0</v>
      </c>
    </row>
    <row r="746" spans="1:48" x14ac:dyDescent="0.2">
      <c r="A746" s="20">
        <v>5</v>
      </c>
      <c r="B746" s="20" t="s">
        <v>1465</v>
      </c>
      <c r="C746" s="20">
        <v>4</v>
      </c>
      <c r="D746" s="20" t="s">
        <v>1712</v>
      </c>
      <c r="E746" s="20" t="s">
        <v>1713</v>
      </c>
      <c r="F746" s="20">
        <v>1</v>
      </c>
      <c r="G746" s="20" t="s">
        <v>1755</v>
      </c>
      <c r="H746" s="20" t="s">
        <v>1761</v>
      </c>
      <c r="I746" s="20">
        <v>3</v>
      </c>
      <c r="J746" s="20" t="s">
        <v>1961</v>
      </c>
      <c r="K746" s="20" t="s">
        <v>1766</v>
      </c>
      <c r="L746" s="20" t="s">
        <v>1767</v>
      </c>
      <c r="M746" s="20" t="s">
        <v>44</v>
      </c>
      <c r="N746" s="20">
        <v>693</v>
      </c>
      <c r="O746" s="20">
        <v>800</v>
      </c>
      <c r="P746" s="20" t="s">
        <v>817</v>
      </c>
      <c r="Q746" s="19">
        <f>+VLOOKUP(K746,Responsables!$A:$C,3,TRUE)</f>
        <v>712</v>
      </c>
      <c r="R746" s="19" t="str">
        <f>+VLOOKUP(K746,Responsables!$A:$C,2,TRUE)</f>
        <v>Secretaría de Participación Ciudadana</v>
      </c>
      <c r="S746" s="20" t="s">
        <v>51</v>
      </c>
      <c r="T746" s="20" t="s">
        <v>47</v>
      </c>
      <c r="U746" s="20">
        <f>+VLOOKUP(K746,Programación!$A:$F,3,FALSE)</f>
        <v>120</v>
      </c>
      <c r="V746" s="20">
        <f>+VLOOKUP(K746,Programación!$A:$F,4,FALSE)</f>
        <v>405</v>
      </c>
      <c r="W746" s="20">
        <f>+VLOOKUP(K746,Programación!$A:$F,5,FALSE)</f>
        <v>626</v>
      </c>
      <c r="X746" s="20">
        <f>+VLOOKUP(K746,Programación!$A:$F,6,FALSE)</f>
        <v>800</v>
      </c>
      <c r="Y746" s="20">
        <v>120</v>
      </c>
      <c r="Z746" s="20">
        <f>+VLOOKUP(K746,Seguimiento!$A:$C,3,FALSE)</f>
        <v>128</v>
      </c>
      <c r="AA746" s="23">
        <v>0</v>
      </c>
      <c r="AB746" s="22">
        <v>0</v>
      </c>
      <c r="AC746" s="20">
        <v>0.15</v>
      </c>
      <c r="AD746" s="20">
        <f>+VLOOKUP(K746,Seguimiento!$A:$J,5,FALSE)</f>
        <v>0.16</v>
      </c>
      <c r="AE746" s="22">
        <v>0</v>
      </c>
      <c r="AF746" s="22">
        <v>0</v>
      </c>
      <c r="AG746" s="20">
        <v>1</v>
      </c>
      <c r="AH746" s="20">
        <f>+VLOOKUP(K746,Seguimiento!$A:$J,6,FALSE)</f>
        <v>0.31604938300000002</v>
      </c>
      <c r="AI746" s="23">
        <v>0</v>
      </c>
      <c r="AJ746" s="23">
        <v>0</v>
      </c>
      <c r="AK746" s="23">
        <v>0</v>
      </c>
      <c r="AL746" s="20" t="str">
        <f>+VLOOKUP(K746,Seguimiento!$A:$J,7,FALSE)</f>
        <v>A la fecha se  promociona la creación de redes y se desarrollan procesos de capacitación y asesoría a las organizaciones, la asistencia Integral se compone de una estrategia que vincula caracterización, encuesta, diagnóstico, capacitación, asesoría , evento y seguimiento.</v>
      </c>
      <c r="AM746" s="20">
        <f t="shared" si="11"/>
        <v>0.16</v>
      </c>
      <c r="AN746" s="22">
        <v>1.5345799555462679E-3</v>
      </c>
      <c r="AO746" s="22">
        <v>0</v>
      </c>
      <c r="AP746" s="22">
        <v>0</v>
      </c>
      <c r="AQ746" s="41">
        <f>+VLOOKUP(K746,Seguimiento!$A:$J,9,FALSE)</f>
        <v>2.4553299999999998E-4</v>
      </c>
      <c r="AR746" s="40">
        <f>+VLOOKUP(K746,Seguimiento!$A:$J,10,FALSE)</f>
        <v>1</v>
      </c>
      <c r="AS746" s="20">
        <v>120</v>
      </c>
      <c r="AT746" s="40">
        <f>+VLOOKUP(K746,Seguimiento!$A:$J,4,FALSE)</f>
        <v>128</v>
      </c>
      <c r="AU746" s="22">
        <v>0</v>
      </c>
      <c r="AV746" s="22">
        <v>0</v>
      </c>
    </row>
    <row r="747" spans="1:48" x14ac:dyDescent="0.2">
      <c r="A747" s="20">
        <v>5</v>
      </c>
      <c r="B747" s="20" t="s">
        <v>1465</v>
      </c>
      <c r="C747" s="20">
        <v>4</v>
      </c>
      <c r="D747" s="20" t="s">
        <v>1712</v>
      </c>
      <c r="E747" s="20" t="s">
        <v>1713</v>
      </c>
      <c r="F747" s="20">
        <v>3</v>
      </c>
      <c r="G747" s="20" t="s">
        <v>1722</v>
      </c>
      <c r="H747" s="20" t="s">
        <v>1723</v>
      </c>
      <c r="I747" s="20">
        <v>2</v>
      </c>
      <c r="J747" s="20" t="s">
        <v>1961</v>
      </c>
      <c r="K747" s="20" t="s">
        <v>1724</v>
      </c>
      <c r="L747" s="20" t="s">
        <v>1725</v>
      </c>
      <c r="M747" s="20" t="s">
        <v>50</v>
      </c>
      <c r="N747" s="20">
        <v>30</v>
      </c>
      <c r="O747" s="20">
        <v>100</v>
      </c>
      <c r="P747" s="20" t="s">
        <v>817</v>
      </c>
      <c r="Q747" s="19">
        <f>+VLOOKUP(K747,Responsables!$A:$C,3,TRUE)</f>
        <v>712</v>
      </c>
      <c r="R747" s="19" t="str">
        <f>+VLOOKUP(K747,Responsables!$A:$C,2,TRUE)</f>
        <v>Secretaría de Participación Ciudadana</v>
      </c>
      <c r="S747" s="20" t="s">
        <v>51</v>
      </c>
      <c r="T747" s="20" t="s">
        <v>47</v>
      </c>
      <c r="U747" s="20">
        <f>+VLOOKUP(K747,Programación!$A:$F,3,FALSE)</f>
        <v>40</v>
      </c>
      <c r="V747" s="20">
        <f>+VLOOKUP(K747,Programación!$A:$F,4,FALSE)</f>
        <v>55</v>
      </c>
      <c r="W747" s="20">
        <f>+VLOOKUP(K747,Programación!$A:$F,5,FALSE)</f>
        <v>75</v>
      </c>
      <c r="X747" s="20">
        <f>+VLOOKUP(K747,Programación!$A:$F,6,FALSE)</f>
        <v>100</v>
      </c>
      <c r="Y747" s="20">
        <v>40</v>
      </c>
      <c r="Z747" s="20">
        <f>+VLOOKUP(K747,Seguimiento!$A:$C,3,FALSE)</f>
        <v>45</v>
      </c>
      <c r="AA747" s="23">
        <v>0</v>
      </c>
      <c r="AB747" s="22">
        <v>0</v>
      </c>
      <c r="AC747" s="20">
        <v>0.4</v>
      </c>
      <c r="AD747" s="20">
        <f>+VLOOKUP(K747,Seguimiento!$A:$J,5,FALSE)</f>
        <v>0.45</v>
      </c>
      <c r="AE747" s="22">
        <v>0</v>
      </c>
      <c r="AF747" s="22">
        <v>0</v>
      </c>
      <c r="AG747" s="20">
        <v>1</v>
      </c>
      <c r="AH747" s="20">
        <f>+VLOOKUP(K747,Seguimiento!$A:$J,6,FALSE)</f>
        <v>0.81818181800000001</v>
      </c>
      <c r="AI747" s="23">
        <v>0</v>
      </c>
      <c r="AJ747" s="23">
        <v>0</v>
      </c>
      <c r="AK747" s="23">
        <v>0</v>
      </c>
      <c r="AL747" s="20">
        <f>+VLOOKUP(K747,Seguimiento!$A:$J,7,FALSE)</f>
        <v>0</v>
      </c>
      <c r="AM747" s="20">
        <f t="shared" si="11"/>
        <v>0.45</v>
      </c>
      <c r="AN747" s="22">
        <v>4.2529035420966587E-4</v>
      </c>
      <c r="AO747" s="22">
        <v>0</v>
      </c>
      <c r="AP747" s="22">
        <v>0</v>
      </c>
      <c r="AQ747" s="41">
        <f>+VLOOKUP(K747,Seguimiento!$A:$J,9,FALSE)</f>
        <v>1.70116E-4</v>
      </c>
      <c r="AR747" s="40">
        <f>+VLOOKUP(K747,Seguimiento!$A:$J,10,FALSE)</f>
        <v>3</v>
      </c>
      <c r="AS747" s="20">
        <v>40</v>
      </c>
      <c r="AT747" s="40">
        <f>+VLOOKUP(K747,Seguimiento!$A:$J,4,FALSE)</f>
        <v>45</v>
      </c>
      <c r="AU747" s="22">
        <v>0</v>
      </c>
      <c r="AV747" s="22">
        <v>0</v>
      </c>
    </row>
    <row r="748" spans="1:48" x14ac:dyDescent="0.2">
      <c r="A748" s="20">
        <v>5</v>
      </c>
      <c r="B748" s="20" t="s">
        <v>1465</v>
      </c>
      <c r="C748" s="20">
        <v>4</v>
      </c>
      <c r="D748" s="20" t="s">
        <v>1712</v>
      </c>
      <c r="E748" s="20" t="s">
        <v>1713</v>
      </c>
      <c r="F748" s="20">
        <v>2</v>
      </c>
      <c r="G748" s="20" t="s">
        <v>1714</v>
      </c>
      <c r="H748" s="20" t="s">
        <v>1715</v>
      </c>
      <c r="I748" s="20">
        <v>11</v>
      </c>
      <c r="J748" s="20" t="s">
        <v>1961</v>
      </c>
      <c r="K748" s="20" t="s">
        <v>1730</v>
      </c>
      <c r="L748" s="20" t="s">
        <v>1731</v>
      </c>
      <c r="M748" s="20" t="s">
        <v>50</v>
      </c>
      <c r="N748" s="20">
        <v>-1</v>
      </c>
      <c r="O748" s="20">
        <v>100</v>
      </c>
      <c r="P748" s="20" t="s">
        <v>817</v>
      </c>
      <c r="Q748" s="19">
        <f>+VLOOKUP(K748,Responsables!$A:$C,3,TRUE)</f>
        <v>725</v>
      </c>
      <c r="R748" s="19" t="str">
        <f>+VLOOKUP(K748,Responsables!$A:$C,2,TRUE)</f>
        <v>Secretaría de la No-Violencia</v>
      </c>
      <c r="S748" s="20" t="s">
        <v>51</v>
      </c>
      <c r="T748" s="20" t="s">
        <v>47</v>
      </c>
      <c r="U748" s="20">
        <f>+VLOOKUP(K748,Programación!$A:$F,3,FALSE)</f>
        <v>10</v>
      </c>
      <c r="V748" s="20">
        <f>+VLOOKUP(K748,Programación!$A:$F,4,FALSE)</f>
        <v>30</v>
      </c>
      <c r="W748" s="20">
        <f>+VLOOKUP(K748,Programación!$A:$F,5,FALSE)</f>
        <v>70</v>
      </c>
      <c r="X748" s="20">
        <f>+VLOOKUP(K748,Programación!$A:$F,6,FALSE)</f>
        <v>100</v>
      </c>
      <c r="Y748" s="20">
        <v>10</v>
      </c>
      <c r="Z748" s="20">
        <f>+VLOOKUP(K748,Seguimiento!$A:$C,3,FALSE)</f>
        <v>13</v>
      </c>
      <c r="AA748" s="23">
        <v>0</v>
      </c>
      <c r="AB748" s="22">
        <v>0</v>
      </c>
      <c r="AC748" s="20">
        <v>0.1</v>
      </c>
      <c r="AD748" s="20">
        <f>+VLOOKUP(K748,Seguimiento!$A:$J,5,FALSE)</f>
        <v>0.13</v>
      </c>
      <c r="AE748" s="22">
        <v>0</v>
      </c>
      <c r="AF748" s="22">
        <v>0</v>
      </c>
      <c r="AG748" s="20">
        <v>1</v>
      </c>
      <c r="AH748" s="20">
        <f>+VLOOKUP(K748,Seguimiento!$A:$J,6,FALSE)</f>
        <v>0.43333333299999999</v>
      </c>
      <c r="AI748" s="23">
        <v>0</v>
      </c>
      <c r="AJ748" s="23">
        <v>0</v>
      </c>
      <c r="AK748" s="23">
        <v>0</v>
      </c>
      <c r="AL748" s="20">
        <f>+VLOOKUP(K748,Seguimiento!$A:$J,7,FALSE)</f>
        <v>0</v>
      </c>
      <c r="AM748" s="20">
        <f t="shared" si="11"/>
        <v>0.13</v>
      </c>
      <c r="AN748" s="22">
        <v>4.0396615455342037E-4</v>
      </c>
      <c r="AO748" s="22">
        <v>0</v>
      </c>
      <c r="AP748" s="22">
        <v>0</v>
      </c>
      <c r="AQ748" s="41">
        <f>+VLOOKUP(K748,Seguimiento!$A:$J,9,FALSE)</f>
        <v>4.0396599999999999E-5</v>
      </c>
      <c r="AR748" s="40">
        <f>+VLOOKUP(K748,Seguimiento!$A:$J,10,FALSE)</f>
        <v>1</v>
      </c>
      <c r="AS748" s="20">
        <v>10</v>
      </c>
      <c r="AT748" s="40">
        <f>+VLOOKUP(K748,Seguimiento!$A:$J,4,FALSE)</f>
        <v>13</v>
      </c>
      <c r="AU748" s="22">
        <v>0</v>
      </c>
      <c r="AV748" s="22">
        <v>0</v>
      </c>
    </row>
    <row r="749" spans="1:48" x14ac:dyDescent="0.2">
      <c r="A749" s="20">
        <v>5</v>
      </c>
      <c r="B749" s="20" t="s">
        <v>1465</v>
      </c>
      <c r="C749" s="20">
        <v>4</v>
      </c>
      <c r="D749" s="20" t="s">
        <v>1712</v>
      </c>
      <c r="E749" s="20" t="s">
        <v>1713</v>
      </c>
      <c r="F749" s="20">
        <v>2</v>
      </c>
      <c r="G749" s="20" t="s">
        <v>1714</v>
      </c>
      <c r="H749" s="20" t="s">
        <v>1715</v>
      </c>
      <c r="I749" s="20">
        <v>2</v>
      </c>
      <c r="J749" s="20" t="s">
        <v>1961</v>
      </c>
      <c r="K749" s="20" t="s">
        <v>1782</v>
      </c>
      <c r="L749" s="20" t="s">
        <v>1783</v>
      </c>
      <c r="M749" s="20" t="s">
        <v>44</v>
      </c>
      <c r="N749" s="20">
        <v>-1</v>
      </c>
      <c r="O749" s="20">
        <v>44</v>
      </c>
      <c r="P749" s="20" t="s">
        <v>817</v>
      </c>
      <c r="Q749" s="19">
        <f>+VLOOKUP(K749,Responsables!$A:$C,3,TRUE)</f>
        <v>712</v>
      </c>
      <c r="R749" s="19" t="str">
        <f>+VLOOKUP(K749,Responsables!$A:$C,2,TRUE)</f>
        <v>Secretaría de Participación Ciudadana</v>
      </c>
      <c r="S749" s="20" t="s">
        <v>46</v>
      </c>
      <c r="T749" s="20" t="s">
        <v>47</v>
      </c>
      <c r="U749" s="20">
        <f>+VLOOKUP(K749,Programación!$A:$F,3,FALSE)</f>
        <v>2</v>
      </c>
      <c r="V749" s="20">
        <f>+VLOOKUP(K749,Programación!$A:$F,4,FALSE)</f>
        <v>20</v>
      </c>
      <c r="W749" s="20">
        <f>+VLOOKUP(K749,Programación!$A:$F,5,FALSE)</f>
        <v>11</v>
      </c>
      <c r="X749" s="20">
        <f>+VLOOKUP(K749,Programación!$A:$F,6,FALSE)</f>
        <v>11</v>
      </c>
      <c r="Y749" s="20">
        <v>2</v>
      </c>
      <c r="Z749" s="20">
        <f>+VLOOKUP(K749,Seguimiento!$A:$C,3,FALSE)</f>
        <v>4</v>
      </c>
      <c r="AA749" s="23">
        <v>0</v>
      </c>
      <c r="AB749" s="22">
        <v>0</v>
      </c>
      <c r="AC749" s="20">
        <v>4.5454545454545497E-2</v>
      </c>
      <c r="AD749" s="20">
        <f>+VLOOKUP(K749,Seguimiento!$A:$J,5,FALSE)</f>
        <v>0.13636363600000001</v>
      </c>
      <c r="AE749" s="22">
        <v>0</v>
      </c>
      <c r="AF749" s="22">
        <v>0</v>
      </c>
      <c r="AG749" s="20">
        <v>1</v>
      </c>
      <c r="AH749" s="20">
        <f>+VLOOKUP(K749,Seguimiento!$A:$J,6,FALSE)</f>
        <v>0.2</v>
      </c>
      <c r="AI749" s="23">
        <v>0</v>
      </c>
      <c r="AJ749" s="23">
        <v>0</v>
      </c>
      <c r="AK749" s="23">
        <v>0</v>
      </c>
      <c r="AL749" s="20" t="str">
        <f>+VLOOKUP(K749,Seguimiento!$A:$J,7,FALSE)</f>
        <v>Durante el primer semestre se realizaron cuatro encuentros "Yo Construyo mi Medellín Futuro", en la comuna 11 -Estadio-Laureles, comuna 1-Santo Domingo, comuna 60-San Cristóbal y comuna 10-La Candelaria. Un trabajo de acercamiento a la ciudadanía por parte de la Administración Municipal para promover la Gobernanza y la confianza ciudadana.</v>
      </c>
      <c r="AM749" s="20">
        <f t="shared" si="11"/>
        <v>0.13636363600000001</v>
      </c>
      <c r="AN749" s="22">
        <v>1.6435049947512859E-4</v>
      </c>
      <c r="AO749" s="22">
        <v>0</v>
      </c>
      <c r="AP749" s="22">
        <v>0</v>
      </c>
      <c r="AQ749" s="41">
        <f>+VLOOKUP(K749,Seguimiento!$A:$J,9,FALSE)</f>
        <v>1.4941E-5</v>
      </c>
      <c r="AR749" s="40">
        <f>+VLOOKUP(K749,Seguimiento!$A:$J,10,FALSE)</f>
        <v>1</v>
      </c>
      <c r="AS749" s="20">
        <v>2</v>
      </c>
      <c r="AT749" s="40">
        <f>+VLOOKUP(K749,Seguimiento!$A:$J,4,FALSE)</f>
        <v>6</v>
      </c>
      <c r="AU749" s="22">
        <v>0</v>
      </c>
      <c r="AV749" s="22">
        <v>0</v>
      </c>
    </row>
    <row r="750" spans="1:48" x14ac:dyDescent="0.2">
      <c r="A750" s="20">
        <v>5</v>
      </c>
      <c r="B750" s="20" t="s">
        <v>1465</v>
      </c>
      <c r="C750" s="20">
        <v>4</v>
      </c>
      <c r="D750" s="20" t="s">
        <v>1712</v>
      </c>
      <c r="E750" s="20" t="s">
        <v>1713</v>
      </c>
      <c r="F750" s="20">
        <v>1</v>
      </c>
      <c r="G750" s="20" t="s">
        <v>1755</v>
      </c>
      <c r="H750" s="20" t="s">
        <v>1761</v>
      </c>
      <c r="I750" s="20">
        <v>7</v>
      </c>
      <c r="J750" s="20" t="s">
        <v>1961</v>
      </c>
      <c r="K750" s="20" t="s">
        <v>1774</v>
      </c>
      <c r="L750" s="20" t="s">
        <v>1775</v>
      </c>
      <c r="M750" s="20" t="s">
        <v>44</v>
      </c>
      <c r="N750" s="20">
        <v>-1</v>
      </c>
      <c r="O750" s="20">
        <v>1</v>
      </c>
      <c r="P750" s="20" t="s">
        <v>817</v>
      </c>
      <c r="Q750" s="19">
        <f>+VLOOKUP(K750,Responsables!$A:$C,3,TRUE)</f>
        <v>712</v>
      </c>
      <c r="R750" s="19" t="str">
        <f>+VLOOKUP(K750,Responsables!$A:$C,2,TRUE)</f>
        <v>Secretaría de Participación Ciudadana</v>
      </c>
      <c r="S750" s="20" t="s">
        <v>51</v>
      </c>
      <c r="T750" s="20" t="s">
        <v>47</v>
      </c>
      <c r="U750" s="20">
        <f>+VLOOKUP(K750,Programación!$A:$F,3,FALSE)</f>
        <v>0.2</v>
      </c>
      <c r="V750" s="20">
        <f>+VLOOKUP(K750,Programación!$A:$F,4,FALSE)</f>
        <v>0.5</v>
      </c>
      <c r="W750" s="20">
        <f>+VLOOKUP(K750,Programación!$A:$F,5,FALSE)</f>
        <v>0.7</v>
      </c>
      <c r="X750" s="20">
        <f>+VLOOKUP(K750,Programación!$A:$F,6,FALSE)</f>
        <v>1</v>
      </c>
      <c r="Y750" s="20">
        <v>0.2</v>
      </c>
      <c r="Z750" s="20">
        <f>+VLOOKUP(K750,Seguimiento!$A:$C,3,FALSE)</f>
        <v>0.3</v>
      </c>
      <c r="AA750" s="23">
        <v>0</v>
      </c>
      <c r="AB750" s="22">
        <v>0</v>
      </c>
      <c r="AC750" s="20">
        <v>0.2</v>
      </c>
      <c r="AD750" s="20">
        <f>+VLOOKUP(K750,Seguimiento!$A:$J,5,FALSE)</f>
        <v>0.3</v>
      </c>
      <c r="AE750" s="22">
        <v>0</v>
      </c>
      <c r="AF750" s="22">
        <v>0</v>
      </c>
      <c r="AG750" s="20">
        <v>1</v>
      </c>
      <c r="AH750" s="20">
        <f>+VLOOKUP(K750,Seguimiento!$A:$J,6,FALSE)</f>
        <v>0.6</v>
      </c>
      <c r="AI750" s="23">
        <v>0</v>
      </c>
      <c r="AJ750" s="23">
        <v>0</v>
      </c>
      <c r="AK750" s="23">
        <v>0</v>
      </c>
      <c r="AL750" s="20" t="str">
        <f>+VLOOKUP(K750,Seguimiento!$A:$J,7,FALSE)</f>
        <v>Corresponde a la reglamentación del Decreto y su socialización con el sector religioso.</v>
      </c>
      <c r="AM750" s="20">
        <f t="shared" si="11"/>
        <v>0.3</v>
      </c>
      <c r="AN750" s="22">
        <v>8.5382360320602406E-5</v>
      </c>
      <c r="AO750" s="22">
        <v>0</v>
      </c>
      <c r="AP750" s="22">
        <v>0</v>
      </c>
      <c r="AQ750" s="41">
        <f>+VLOOKUP(K750,Seguimiento!$A:$J,9,FALSE)</f>
        <v>1.7076500000000002E-5</v>
      </c>
      <c r="AR750" s="40">
        <f>+VLOOKUP(K750,Seguimiento!$A:$J,10,FALSE)</f>
        <v>2</v>
      </c>
      <c r="AS750" s="20">
        <v>0.2</v>
      </c>
      <c r="AT750" s="40">
        <f>+VLOOKUP(K750,Seguimiento!$A:$J,4,FALSE)</f>
        <v>0.3</v>
      </c>
      <c r="AU750" s="22">
        <v>0</v>
      </c>
      <c r="AV750" s="22">
        <v>0</v>
      </c>
    </row>
    <row r="751" spans="1:48" x14ac:dyDescent="0.2">
      <c r="A751" s="20">
        <v>5</v>
      </c>
      <c r="B751" s="20" t="s">
        <v>1465</v>
      </c>
      <c r="C751" s="20">
        <v>4</v>
      </c>
      <c r="D751" s="20" t="s">
        <v>1712</v>
      </c>
      <c r="E751" s="20" t="s">
        <v>1713</v>
      </c>
      <c r="F751" s="20">
        <v>4</v>
      </c>
      <c r="G751" s="20" t="s">
        <v>1718</v>
      </c>
      <c r="H751" s="20" t="s">
        <v>1719</v>
      </c>
      <c r="I751" s="20">
        <v>3</v>
      </c>
      <c r="J751" s="20" t="s">
        <v>1961</v>
      </c>
      <c r="K751" s="20" t="s">
        <v>1720</v>
      </c>
      <c r="L751" s="20" t="s">
        <v>1721</v>
      </c>
      <c r="M751" s="20" t="s">
        <v>44</v>
      </c>
      <c r="N751" s="20">
        <v>48</v>
      </c>
      <c r="O751" s="20">
        <v>120</v>
      </c>
      <c r="P751" s="20" t="s">
        <v>817</v>
      </c>
      <c r="Q751" s="19">
        <f>+VLOOKUP(K751,Responsables!$A:$C,3,TRUE)</f>
        <v>712</v>
      </c>
      <c r="R751" s="19" t="str">
        <f>+VLOOKUP(K751,Responsables!$A:$C,2,TRUE)</f>
        <v>Secretaría de Participación Ciudadana</v>
      </c>
      <c r="S751" s="20" t="s">
        <v>46</v>
      </c>
      <c r="T751" s="20" t="s">
        <v>47</v>
      </c>
      <c r="U751" s="20">
        <f>+VLOOKUP(K751,Programación!$A:$F,3,FALSE)</f>
        <v>10</v>
      </c>
      <c r="V751" s="20">
        <f>+VLOOKUP(K751,Programación!$A:$F,4,FALSE)</f>
        <v>45</v>
      </c>
      <c r="W751" s="20">
        <f>+VLOOKUP(K751,Programación!$A:$F,5,FALSE)</f>
        <v>35</v>
      </c>
      <c r="X751" s="20">
        <f>+VLOOKUP(K751,Programación!$A:$F,6,FALSE)</f>
        <v>30</v>
      </c>
      <c r="Y751" s="20">
        <v>10</v>
      </c>
      <c r="Z751" s="20">
        <f>+VLOOKUP(K751,Seguimiento!$A:$C,3,FALSE)</f>
        <v>12.9</v>
      </c>
      <c r="AA751" s="23">
        <v>0</v>
      </c>
      <c r="AB751" s="22">
        <v>0</v>
      </c>
      <c r="AC751" s="20">
        <v>8.3333333333333301E-2</v>
      </c>
      <c r="AD751" s="20">
        <f>+VLOOKUP(K751,Seguimiento!$A:$J,5,FALSE)</f>
        <v>0.19083333299999999</v>
      </c>
      <c r="AE751" s="22">
        <v>0</v>
      </c>
      <c r="AF751" s="22">
        <v>0</v>
      </c>
      <c r="AG751" s="20">
        <v>1</v>
      </c>
      <c r="AH751" s="20">
        <f>+VLOOKUP(K751,Seguimiento!$A:$J,6,FALSE)</f>
        <v>0.28666666699999999</v>
      </c>
      <c r="AI751" s="23">
        <v>0</v>
      </c>
      <c r="AJ751" s="23">
        <v>0</v>
      </c>
      <c r="AK751" s="23">
        <v>0</v>
      </c>
      <c r="AL751" s="20" t="str">
        <f>+VLOOKUP(K751,Seguimiento!$A:$J,7,FALSE)</f>
        <v>Corresponde a 5 procesos y acciones pedagógicas orientadas y acompañadas bajo los lineamientos del sistema de formación para la participación ciudadana culminados y al 7,9 correspondiente al avance parcial de los 18 procesos que se han realizado a la fecha</v>
      </c>
      <c r="AM751" s="20">
        <f t="shared" si="11"/>
        <v>0.19083333299999999</v>
      </c>
      <c r="AN751" s="22">
        <v>1.0598799635792439E-4</v>
      </c>
      <c r="AO751" s="22">
        <v>0</v>
      </c>
      <c r="AP751" s="22">
        <v>0</v>
      </c>
      <c r="AQ751" s="41">
        <f>+VLOOKUP(K751,Seguimiento!$A:$J,9,FALSE)</f>
        <v>1.32485E-5</v>
      </c>
      <c r="AR751" s="40">
        <f>+VLOOKUP(K751,Seguimiento!$A:$J,10,FALSE)</f>
        <v>1</v>
      </c>
      <c r="AS751" s="20">
        <v>10</v>
      </c>
      <c r="AT751" s="40">
        <f>+VLOOKUP(K751,Seguimiento!$A:$J,4,FALSE)</f>
        <v>22.9</v>
      </c>
      <c r="AU751" s="22">
        <v>0</v>
      </c>
      <c r="AV751" s="22">
        <v>0</v>
      </c>
    </row>
    <row r="752" spans="1:48" x14ac:dyDescent="0.2">
      <c r="A752" s="20">
        <v>5</v>
      </c>
      <c r="B752" s="20" t="s">
        <v>1465</v>
      </c>
      <c r="C752" s="20">
        <v>4</v>
      </c>
      <c r="D752" s="20" t="s">
        <v>1712</v>
      </c>
      <c r="E752" s="20" t="s">
        <v>1713</v>
      </c>
      <c r="F752" s="20">
        <v>1</v>
      </c>
      <c r="G752" s="20" t="s">
        <v>1755</v>
      </c>
      <c r="H752" s="20" t="s">
        <v>1761</v>
      </c>
      <c r="I752" s="20">
        <v>4</v>
      </c>
      <c r="J752" s="20" t="s">
        <v>1961</v>
      </c>
      <c r="K752" s="20" t="s">
        <v>1768</v>
      </c>
      <c r="L752" s="20" t="s">
        <v>1769</v>
      </c>
      <c r="M752" s="20" t="s">
        <v>44</v>
      </c>
      <c r="N752" s="20">
        <v>-1</v>
      </c>
      <c r="O752" s="20">
        <v>6</v>
      </c>
      <c r="P752" s="20" t="s">
        <v>817</v>
      </c>
      <c r="Q752" s="19">
        <f>+VLOOKUP(K752,Responsables!$A:$C,3,TRUE)</f>
        <v>712</v>
      </c>
      <c r="R752" s="19" t="str">
        <f>+VLOOKUP(K752,Responsables!$A:$C,2,TRUE)</f>
        <v>Secretaría de Participación Ciudadana</v>
      </c>
      <c r="S752" s="20" t="s">
        <v>51</v>
      </c>
      <c r="T752" s="20" t="s">
        <v>47</v>
      </c>
      <c r="U752" s="20">
        <f>+VLOOKUP(K752,Programación!$A:$F,3,FALSE)</f>
        <v>0</v>
      </c>
      <c r="V752" s="20">
        <f>+VLOOKUP(K752,Programación!$A:$F,4,FALSE)</f>
        <v>2</v>
      </c>
      <c r="W752" s="20">
        <f>+VLOOKUP(K752,Programación!$A:$F,5,FALSE)</f>
        <v>4</v>
      </c>
      <c r="X752" s="20">
        <f>+VLOOKUP(K752,Programación!$A:$F,6,FALSE)</f>
        <v>6</v>
      </c>
      <c r="Y752" s="20">
        <v>-1</v>
      </c>
      <c r="Z752" s="20">
        <f>+VLOOKUP(K752,Seguimiento!$A:$C,3,FALSE)</f>
        <v>0</v>
      </c>
      <c r="AA752" s="23">
        <v>0</v>
      </c>
      <c r="AB752" s="22">
        <v>0</v>
      </c>
      <c r="AC752" s="20">
        <v>-1</v>
      </c>
      <c r="AD752" s="20">
        <f>+VLOOKUP(K752,Seguimiento!$A:$J,5,FALSE)</f>
        <v>0</v>
      </c>
      <c r="AE752" s="22">
        <v>0</v>
      </c>
      <c r="AF752" s="22">
        <v>0</v>
      </c>
      <c r="AG752" s="20">
        <v>-1</v>
      </c>
      <c r="AH752" s="20">
        <f>+VLOOKUP(K752,Seguimiento!$A:$J,6,FALSE)</f>
        <v>0</v>
      </c>
      <c r="AI752" s="23">
        <v>0</v>
      </c>
      <c r="AJ752" s="23">
        <v>0</v>
      </c>
      <c r="AK752" s="23">
        <v>0</v>
      </c>
      <c r="AL752" s="20" t="str">
        <f>+VLOOKUP(K752,Seguimiento!$A:$J,7,FALSE)</f>
        <v>Se cuenta con la propuesta borrador de la estrategia del Centro Zonal pendiente de aprobación para iniciar la implementación.</v>
      </c>
      <c r="AM752" s="20">
        <f t="shared" si="11"/>
        <v>0</v>
      </c>
      <c r="AN752" s="22">
        <v>1.5009626629913065E-4</v>
      </c>
      <c r="AO752" s="22">
        <v>0</v>
      </c>
      <c r="AP752" s="22">
        <v>0</v>
      </c>
      <c r="AQ752" s="41">
        <f>+VLOOKUP(K752,Seguimiento!$A:$J,9,FALSE)</f>
        <v>0</v>
      </c>
      <c r="AR752" s="40">
        <f>+VLOOKUP(K752,Seguimiento!$A:$J,10,FALSE)</f>
        <v>1</v>
      </c>
      <c r="AS752" s="20">
        <v>-1</v>
      </c>
      <c r="AT752" s="40">
        <f>+VLOOKUP(K752,Seguimiento!$A:$J,4,FALSE)</f>
        <v>0</v>
      </c>
      <c r="AU752" s="22">
        <v>0</v>
      </c>
      <c r="AV752" s="22">
        <v>0</v>
      </c>
    </row>
    <row r="753" spans="1:48" x14ac:dyDescent="0.2">
      <c r="A753" s="20">
        <v>5</v>
      </c>
      <c r="B753" s="20" t="s">
        <v>1465</v>
      </c>
      <c r="C753" s="20">
        <v>4</v>
      </c>
      <c r="D753" s="20" t="s">
        <v>1712</v>
      </c>
      <c r="E753" s="20" t="s">
        <v>1713</v>
      </c>
      <c r="F753" s="20">
        <v>1</v>
      </c>
      <c r="G753" s="20" t="s">
        <v>1755</v>
      </c>
      <c r="H753" s="20" t="s">
        <v>1761</v>
      </c>
      <c r="I753" s="20">
        <v>9</v>
      </c>
      <c r="J753" s="20" t="s">
        <v>1961</v>
      </c>
      <c r="K753" s="20" t="s">
        <v>1778</v>
      </c>
      <c r="L753" s="20" t="s">
        <v>1779</v>
      </c>
      <c r="M753" s="20" t="s">
        <v>44</v>
      </c>
      <c r="N753" s="20">
        <v>1200</v>
      </c>
      <c r="O753" s="20">
        <v>1600</v>
      </c>
      <c r="P753" s="20" t="s">
        <v>817</v>
      </c>
      <c r="Q753" s="19">
        <f>+VLOOKUP(K753,Responsables!$A:$C,3,TRUE)</f>
        <v>712</v>
      </c>
      <c r="R753" s="19" t="str">
        <f>+VLOOKUP(K753,Responsables!$A:$C,2,TRUE)</f>
        <v>Secretaría de Participación Ciudadana</v>
      </c>
      <c r="S753" s="20" t="s">
        <v>46</v>
      </c>
      <c r="T753" s="20" t="s">
        <v>47</v>
      </c>
      <c r="U753" s="20">
        <f>+VLOOKUP(K753,Programación!$A:$F,3,FALSE)</f>
        <v>374</v>
      </c>
      <c r="V753" s="20">
        <f>+VLOOKUP(K753,Programación!$A:$F,4,FALSE)</f>
        <v>414</v>
      </c>
      <c r="W753" s="20">
        <f>+VLOOKUP(K753,Programación!$A:$F,5,FALSE)</f>
        <v>418</v>
      </c>
      <c r="X753" s="20">
        <f>+VLOOKUP(K753,Programación!$A:$F,6,FALSE)</f>
        <v>344</v>
      </c>
      <c r="Y753" s="20">
        <v>424</v>
      </c>
      <c r="Z753" s="20">
        <f>+VLOOKUP(K753,Seguimiento!$A:$C,3,FALSE)</f>
        <v>181</v>
      </c>
      <c r="AA753" s="23">
        <v>0</v>
      </c>
      <c r="AB753" s="22">
        <v>0</v>
      </c>
      <c r="AC753" s="20">
        <v>0.26500000000000001</v>
      </c>
      <c r="AD753" s="20">
        <f>+VLOOKUP(K753,Seguimiento!$A:$J,5,FALSE)</f>
        <v>0.37812499999999999</v>
      </c>
      <c r="AE753" s="22">
        <v>0</v>
      </c>
      <c r="AF753" s="22">
        <v>0</v>
      </c>
      <c r="AG753" s="20">
        <v>1.1336898395721899</v>
      </c>
      <c r="AH753" s="20">
        <f>+VLOOKUP(K753,Seguimiento!$A:$J,6,FALSE)</f>
        <v>0.437198068</v>
      </c>
      <c r="AI753" s="23">
        <v>0</v>
      </c>
      <c r="AJ753" s="23">
        <v>0</v>
      </c>
      <c r="AK753" s="23">
        <v>0</v>
      </c>
      <c r="AL753" s="20" t="str">
        <f>+VLOOKUP(K753,Seguimiento!$A:$J,7,FALSE)</f>
        <v>El avance registrado corresponde a las actuaciones de VIC realizadas a los OAC, relacionados a respuesta de trámites y procesos.</v>
      </c>
      <c r="AM753" s="20">
        <f t="shared" si="11"/>
        <v>0.37812499999999999</v>
      </c>
      <c r="AN753" s="22">
        <v>8.8852581032693607E-5</v>
      </c>
      <c r="AO753" s="22">
        <v>0</v>
      </c>
      <c r="AP753" s="22">
        <v>0</v>
      </c>
      <c r="AQ753" s="41">
        <f>+VLOOKUP(K753,Seguimiento!$A:$J,9,FALSE)</f>
        <v>2.6322600000000001E-5</v>
      </c>
      <c r="AR753" s="40">
        <f>+VLOOKUP(K753,Seguimiento!$A:$J,10,FALSE)</f>
        <v>3</v>
      </c>
      <c r="AS753" s="20">
        <v>424</v>
      </c>
      <c r="AT753" s="40">
        <f>+VLOOKUP(K753,Seguimiento!$A:$J,4,FALSE)</f>
        <v>605</v>
      </c>
      <c r="AU753" s="22">
        <v>0</v>
      </c>
      <c r="AV753" s="22">
        <v>0</v>
      </c>
    </row>
    <row r="754" spans="1:48" x14ac:dyDescent="0.2">
      <c r="A754" s="20">
        <v>5</v>
      </c>
      <c r="B754" s="20" t="s">
        <v>1465</v>
      </c>
      <c r="C754" s="20">
        <v>4</v>
      </c>
      <c r="D754" s="20" t="s">
        <v>1712</v>
      </c>
      <c r="E754" s="20" t="s">
        <v>1713</v>
      </c>
      <c r="F754" s="20">
        <v>2</v>
      </c>
      <c r="G754" s="20" t="s">
        <v>1714</v>
      </c>
      <c r="H754" s="20" t="s">
        <v>1715</v>
      </c>
      <c r="I754" s="20">
        <v>1</v>
      </c>
      <c r="J754" s="20" t="s">
        <v>1961</v>
      </c>
      <c r="K754" s="20" t="s">
        <v>1780</v>
      </c>
      <c r="L754" s="20" t="s">
        <v>1781</v>
      </c>
      <c r="M754" s="20" t="s">
        <v>44</v>
      </c>
      <c r="N754" s="20">
        <v>21</v>
      </c>
      <c r="O754" s="20">
        <v>21</v>
      </c>
      <c r="P754" s="20" t="s">
        <v>817</v>
      </c>
      <c r="Q754" s="19">
        <f>+VLOOKUP(K754,Responsables!$A:$C,3,TRUE)</f>
        <v>712</v>
      </c>
      <c r="R754" s="19" t="str">
        <f>+VLOOKUP(K754,Responsables!$A:$C,2,TRUE)</f>
        <v>Secretaría de Participación Ciudadana</v>
      </c>
      <c r="S754" s="20" t="s">
        <v>70</v>
      </c>
      <c r="T754" s="20" t="s">
        <v>47</v>
      </c>
      <c r="U754" s="20">
        <f>+VLOOKUP(K754,Programación!$A:$F,3,FALSE)</f>
        <v>21</v>
      </c>
      <c r="V754" s="20">
        <f>+VLOOKUP(K754,Programación!$A:$F,4,FALSE)</f>
        <v>21</v>
      </c>
      <c r="W754" s="20">
        <f>+VLOOKUP(K754,Programación!$A:$F,5,FALSE)</f>
        <v>21</v>
      </c>
      <c r="X754" s="20">
        <f>+VLOOKUP(K754,Programación!$A:$F,6,FALSE)</f>
        <v>21</v>
      </c>
      <c r="Y754" s="20">
        <v>21</v>
      </c>
      <c r="Z754" s="20">
        <f>+VLOOKUP(K754,Seguimiento!$A:$C,3,FALSE)</f>
        <v>21</v>
      </c>
      <c r="AA754" s="23">
        <v>0</v>
      </c>
      <c r="AB754" s="22">
        <v>0</v>
      </c>
      <c r="AC754" s="20">
        <v>0.25</v>
      </c>
      <c r="AD754" s="20">
        <f>+VLOOKUP(K754,Seguimiento!$A:$J,5,FALSE)</f>
        <v>0.375</v>
      </c>
      <c r="AE754" s="22">
        <v>0</v>
      </c>
      <c r="AF754" s="22">
        <v>0</v>
      </c>
      <c r="AG754" s="20">
        <v>1</v>
      </c>
      <c r="AH754" s="20">
        <f>+VLOOKUP(K754,Seguimiento!$A:$J,6,FALSE)</f>
        <v>0.5</v>
      </c>
      <c r="AI754" s="23">
        <v>0</v>
      </c>
      <c r="AJ754" s="23">
        <v>0</v>
      </c>
      <c r="AK754" s="23">
        <v>0</v>
      </c>
      <c r="AL754" s="20" t="str">
        <f>+VLOOKUP(K754,Seguimiento!$A:$J,7,FALSE)</f>
        <v>Corresponde al apoyo material brindado a las JAL,  como telefoniá, transporte, pago servicios, dotación, seguro de vida entre otros, y asistencia técnica a través de   asesoría, acompañamientos, capacitaciones, para el adecuado cumplimiento de sus funciones.</v>
      </c>
      <c r="AM754" s="20">
        <f t="shared" si="11"/>
        <v>0.375</v>
      </c>
      <c r="AN754" s="22">
        <v>2.1796222320421418E-4</v>
      </c>
      <c r="AO754" s="22">
        <v>0</v>
      </c>
      <c r="AP754" s="22">
        <v>0</v>
      </c>
      <c r="AQ754" s="41">
        <f>+VLOOKUP(K754,Seguimiento!$A:$J,9,FALSE)</f>
        <v>6.8113200000000004E-5</v>
      </c>
      <c r="AR754" s="40">
        <f>+VLOOKUP(K754,Seguimiento!$A:$J,10,FALSE)</f>
        <v>3</v>
      </c>
      <c r="AS754" s="20">
        <v>21</v>
      </c>
      <c r="AT754" s="40">
        <f>+VLOOKUP(K754,Seguimiento!$A:$J,4,FALSE)</f>
        <v>21</v>
      </c>
      <c r="AU754" s="22">
        <v>0</v>
      </c>
      <c r="AV754" s="22">
        <v>0</v>
      </c>
    </row>
    <row r="755" spans="1:48" x14ac:dyDescent="0.2">
      <c r="A755" s="20">
        <v>5</v>
      </c>
      <c r="B755" s="20" t="s">
        <v>1465</v>
      </c>
      <c r="C755" s="20">
        <v>4</v>
      </c>
      <c r="D755" s="20" t="s">
        <v>1712</v>
      </c>
      <c r="E755" s="20" t="s">
        <v>1713</v>
      </c>
      <c r="F755" s="20">
        <v>2</v>
      </c>
      <c r="G755" s="20" t="s">
        <v>1714</v>
      </c>
      <c r="H755" s="20" t="s">
        <v>1715</v>
      </c>
      <c r="I755" s="20">
        <v>7</v>
      </c>
      <c r="J755" s="20" t="s">
        <v>1961</v>
      </c>
      <c r="K755" s="20" t="s">
        <v>1716</v>
      </c>
      <c r="L755" s="20" t="s">
        <v>1717</v>
      </c>
      <c r="M755" s="20" t="s">
        <v>50</v>
      </c>
      <c r="N755" s="20">
        <v>30</v>
      </c>
      <c r="O755" s="20">
        <v>100</v>
      </c>
      <c r="P755" s="20" t="s">
        <v>817</v>
      </c>
      <c r="Q755" s="19">
        <f>+VLOOKUP(K755,Responsables!$A:$C,3,TRUE)</f>
        <v>712</v>
      </c>
      <c r="R755" s="19" t="str">
        <f>+VLOOKUP(K755,Responsables!$A:$C,2,TRUE)</f>
        <v>Secretaría de Participación Ciudadana</v>
      </c>
      <c r="S755" s="20" t="s">
        <v>51</v>
      </c>
      <c r="T755" s="20" t="s">
        <v>47</v>
      </c>
      <c r="U755" s="20">
        <f>+VLOOKUP(K755,Programación!$A:$F,3,FALSE)</f>
        <v>40</v>
      </c>
      <c r="V755" s="20">
        <f>+VLOOKUP(K755,Programación!$A:$F,4,FALSE)</f>
        <v>55</v>
      </c>
      <c r="W755" s="20">
        <f>+VLOOKUP(K755,Programación!$A:$F,5,FALSE)</f>
        <v>75</v>
      </c>
      <c r="X755" s="20">
        <f>+VLOOKUP(K755,Programación!$A:$F,6,FALSE)</f>
        <v>100</v>
      </c>
      <c r="Y755" s="20">
        <v>41.55</v>
      </c>
      <c r="Z755" s="20">
        <f>+VLOOKUP(K755,Seguimiento!$A:$C,3,FALSE)</f>
        <v>48.2</v>
      </c>
      <c r="AA755" s="23">
        <v>0</v>
      </c>
      <c r="AB755" s="22">
        <v>0</v>
      </c>
      <c r="AC755" s="20">
        <v>0.41549999999999998</v>
      </c>
      <c r="AD755" s="20">
        <f>+VLOOKUP(K755,Seguimiento!$A:$J,5,FALSE)</f>
        <v>0.48199999999999998</v>
      </c>
      <c r="AE755" s="22">
        <v>0</v>
      </c>
      <c r="AF755" s="22">
        <v>0</v>
      </c>
      <c r="AG755" s="20">
        <v>1.0387500000000001</v>
      </c>
      <c r="AH755" s="20">
        <f>+VLOOKUP(K755,Seguimiento!$A:$J,6,FALSE)</f>
        <v>0.876363636</v>
      </c>
      <c r="AI755" s="23">
        <v>0</v>
      </c>
      <c r="AJ755" s="23">
        <v>0</v>
      </c>
      <c r="AK755" s="23">
        <v>0</v>
      </c>
      <c r="AL755" s="20" t="str">
        <f>+VLOOKUP(K755,Seguimiento!$A:$J,7,FALSE)</f>
        <v>"Para este periodo el avance es de 48,20%. Se consolida la matriz para el seguimiento a proyectos 2021, se capacitan a los enlaces de las diferentes dependencias sobre reporte de la matríz,  se diseña guia orientadora para reporte de seguimiento, se consolida informe de deudas 2016 - 2020 y del corregimiento 50 . Se hacen actualizaciones al micro sitio y se desarrollan los codigos QR para dar acceso a la comunidad al seguimiento a proyecto desde la web. Se consolida la estrategia RDC 2021 versión 4, se socializa y valida la propuesta RDC con los grupos de interés. Se continúa con la consolición de instrumentos para la implementación del Sistema de Seguimiento y Evaluación. Recolección de datos relevates e insumos para respuestas de PQRSD, Se hace lectura de bitácoras de socialización de proyectos y talleres de recolección de insumos, se consolida balance de priorización 2020."</v>
      </c>
      <c r="AM755" s="20">
        <f t="shared" si="11"/>
        <v>0.48199999999999998</v>
      </c>
      <c r="AN755" s="22">
        <v>1.097519976867215E-4</v>
      </c>
      <c r="AO755" s="22">
        <v>0</v>
      </c>
      <c r="AP755" s="22">
        <v>0</v>
      </c>
      <c r="AQ755" s="41">
        <f>+VLOOKUP(K755,Seguimiento!$A:$J,9,FALSE)</f>
        <v>4.8181099999999999E-5</v>
      </c>
      <c r="AR755" s="40">
        <f>+VLOOKUP(K755,Seguimiento!$A:$J,10,FALSE)</f>
        <v>3</v>
      </c>
      <c r="AS755" s="20">
        <v>41.55</v>
      </c>
      <c r="AT755" s="40">
        <f>+VLOOKUP(K755,Seguimiento!$A:$J,4,FALSE)</f>
        <v>48.2</v>
      </c>
      <c r="AU755" s="22">
        <v>0</v>
      </c>
      <c r="AV755" s="22">
        <v>0</v>
      </c>
    </row>
    <row r="756" spans="1:48" x14ac:dyDescent="0.2">
      <c r="A756" s="20">
        <v>5</v>
      </c>
      <c r="B756" s="20" t="s">
        <v>1465</v>
      </c>
      <c r="C756" s="20">
        <v>5</v>
      </c>
      <c r="D756" s="20" t="s">
        <v>1786</v>
      </c>
      <c r="E756" s="20" t="s">
        <v>1787</v>
      </c>
      <c r="F756" s="20"/>
      <c r="G756" s="20"/>
      <c r="H756" s="20"/>
      <c r="I756" s="20">
        <v>10</v>
      </c>
      <c r="J756" s="20" t="s">
        <v>1960</v>
      </c>
      <c r="K756" s="20" t="s">
        <v>1835</v>
      </c>
      <c r="L756" s="20" t="s">
        <v>1836</v>
      </c>
      <c r="M756" s="20" t="s">
        <v>44</v>
      </c>
      <c r="N756" s="20">
        <v>4</v>
      </c>
      <c r="O756" s="20">
        <v>4</v>
      </c>
      <c r="P756" s="20" t="s">
        <v>564</v>
      </c>
      <c r="Q756" s="19">
        <f>+VLOOKUP(K756,Responsables!$A:$C,3,TRUE)</f>
        <v>751</v>
      </c>
      <c r="R756" s="19" t="str">
        <f>+VLOOKUP(K756,Responsables!$A:$C,2,TRUE)</f>
        <v>Secretaría de Desarrollo Económico</v>
      </c>
      <c r="S756" s="20" t="s">
        <v>46</v>
      </c>
      <c r="T756" s="20" t="s">
        <v>47</v>
      </c>
      <c r="U756" s="20">
        <f>+VLOOKUP(K756,Programación!$A:$F,3,FALSE)</f>
        <v>0</v>
      </c>
      <c r="V756" s="20">
        <f>+VLOOKUP(K756,Programación!$A:$F,4,FALSE)</f>
        <v>2</v>
      </c>
      <c r="W756" s="20">
        <f>+VLOOKUP(K756,Programación!$A:$F,5,FALSE)</f>
        <v>2</v>
      </c>
      <c r="X756" s="20">
        <f>+VLOOKUP(K756,Programación!$A:$F,6,FALSE)</f>
        <v>0</v>
      </c>
      <c r="Y756" s="20">
        <v>-1</v>
      </c>
      <c r="Z756" s="20">
        <f>+VLOOKUP(K756,Seguimiento!$A:$C,3,FALSE)</f>
        <v>0</v>
      </c>
      <c r="AA756" s="23">
        <v>0</v>
      </c>
      <c r="AB756" s="22">
        <v>0</v>
      </c>
      <c r="AC756" s="20">
        <v>-1</v>
      </c>
      <c r="AD756" s="20">
        <f>+VLOOKUP(K756,Seguimiento!$A:$J,5,FALSE)</f>
        <v>0</v>
      </c>
      <c r="AE756" s="24">
        <v>0</v>
      </c>
      <c r="AF756" s="22">
        <v>0</v>
      </c>
      <c r="AG756" s="20">
        <v>-1</v>
      </c>
      <c r="AH756" s="20">
        <f>+VLOOKUP(K756,Seguimiento!$A:$J,6,FALSE)</f>
        <v>0</v>
      </c>
      <c r="AI756" s="23">
        <v>0</v>
      </c>
      <c r="AJ756" s="23">
        <v>0</v>
      </c>
      <c r="AK756" s="23">
        <v>0</v>
      </c>
      <c r="AL756" s="20" t="str">
        <f>+VLOOKUP(K756,Seguimiento!$A:$J,7,FALSE)</f>
        <v>Los indicadores de Plan de Desarrollo se les dará cumplimiento y ejecución a tráves del convenio con FAO el cual está en proceso de validación para firma.</v>
      </c>
      <c r="AM756" s="20">
        <f t="shared" si="11"/>
        <v>0</v>
      </c>
      <c r="AN756" s="22">
        <v>0</v>
      </c>
      <c r="AO756" s="22">
        <v>0</v>
      </c>
      <c r="AP756" s="22">
        <v>0</v>
      </c>
      <c r="AQ756" s="41">
        <f>+VLOOKUP(K756,Seguimiento!$A:$J,9,FALSE)</f>
        <v>0</v>
      </c>
      <c r="AR756" s="40">
        <f>+VLOOKUP(K756,Seguimiento!$A:$J,10,FALSE)</f>
        <v>1</v>
      </c>
      <c r="AS756" s="20">
        <v>-1</v>
      </c>
      <c r="AT756" s="40">
        <f>+VLOOKUP(K756,Seguimiento!$A:$J,4,FALSE)</f>
        <v>0</v>
      </c>
      <c r="AU756" s="22">
        <v>0</v>
      </c>
      <c r="AV756" s="22">
        <v>0</v>
      </c>
    </row>
    <row r="757" spans="1:48" x14ac:dyDescent="0.2">
      <c r="A757" s="20">
        <v>5</v>
      </c>
      <c r="B757" s="20" t="s">
        <v>1465</v>
      </c>
      <c r="C757" s="20">
        <v>5</v>
      </c>
      <c r="D757" s="20" t="s">
        <v>1786</v>
      </c>
      <c r="E757" s="20" t="s">
        <v>1787</v>
      </c>
      <c r="F757" s="20"/>
      <c r="G757" s="20"/>
      <c r="H757" s="20"/>
      <c r="I757" s="20">
        <v>1</v>
      </c>
      <c r="J757" s="20" t="s">
        <v>1960</v>
      </c>
      <c r="K757" s="20" t="s">
        <v>1837</v>
      </c>
      <c r="L757" s="20" t="s">
        <v>1838</v>
      </c>
      <c r="M757" s="20" t="s">
        <v>50</v>
      </c>
      <c r="N757" s="20">
        <v>32.61</v>
      </c>
      <c r="O757" s="20">
        <v>82.99</v>
      </c>
      <c r="P757" s="20" t="s">
        <v>147</v>
      </c>
      <c r="Q757" s="19">
        <f>+VLOOKUP(K757,Responsables!$A:$C,3,TRUE)</f>
        <v>761</v>
      </c>
      <c r="R757" s="19" t="str">
        <f>+VLOOKUP(K757,Responsables!$A:$C,2,TRUE)</f>
        <v>Departamento Administrativo de Planeación</v>
      </c>
      <c r="S757" s="20" t="s">
        <v>51</v>
      </c>
      <c r="T757" s="20" t="s">
        <v>47</v>
      </c>
      <c r="U757" s="20">
        <f>+VLOOKUP(K757,Programación!$A:$F,3,FALSE)</f>
        <v>37.61</v>
      </c>
      <c r="V757" s="20">
        <f>+VLOOKUP(K757,Programación!$A:$F,4,FALSE)</f>
        <v>47.61</v>
      </c>
      <c r="W757" s="20">
        <f>+VLOOKUP(K757,Programación!$A:$F,5,FALSE)</f>
        <v>62.61</v>
      </c>
      <c r="X757" s="20">
        <f>+VLOOKUP(K757,Programación!$A:$F,6,FALSE)</f>
        <v>82.99</v>
      </c>
      <c r="Y757" s="20">
        <v>37.51</v>
      </c>
      <c r="Z757" s="20">
        <f>+VLOOKUP(K757,Seguimiento!$A:$C,3,FALSE)</f>
        <v>40.15</v>
      </c>
      <c r="AA757" s="23">
        <v>0</v>
      </c>
      <c r="AB757" s="22">
        <v>0</v>
      </c>
      <c r="AC757" s="20">
        <v>0.45198216652608703</v>
      </c>
      <c r="AD757" s="20">
        <f>+VLOOKUP(K757,Seguimiento!$A:$J,5,FALSE)</f>
        <v>0.48379322800000002</v>
      </c>
      <c r="AE757" s="24">
        <v>0</v>
      </c>
      <c r="AF757" s="22">
        <v>0</v>
      </c>
      <c r="AG757" s="20">
        <v>0.99734113267747904</v>
      </c>
      <c r="AH757" s="20">
        <f>+VLOOKUP(K757,Seguimiento!$A:$J,6,FALSE)</f>
        <v>0.84331022899999997</v>
      </c>
      <c r="AI757" s="23">
        <v>0</v>
      </c>
      <c r="AJ757" s="23">
        <v>0</v>
      </c>
      <c r="AK757" s="23">
        <v>0</v>
      </c>
      <c r="AL757" s="20" t="str">
        <f>+VLOOKUP(K757,Seguimiento!$A:$J,7,FALSE)</f>
        <v>Corresponde al avance hasta el primer trimestre del año 2021 (40,15%), en la generación de estudios complementarios, la formulación de instrumentos de planificación complementaria y la norma complementaria del POT.  V1=APE =Avance en el cumplimiento del Programa de Ejecución (0,0%) Reportado por la Subdirección de Prospectiva, Información y Evaluación Estratégica. Este porcentaje está representado en el avance en el   cumplimiento del Programa de Ejecución y de los compromisos del POT en este trimestre. se encuentra pendiente del reporte por parte de la Subdirección de Prospectiva, Información y Evaluación estratégica. V2=  GEI=Generación de Estudios Complementarios del POT (0,129% del xxx proyectado) Este porcentaje está representado en el avance en los estudios ambientales y urbanísticos complementarios al POT. V3=FIP=Formulación de  instrumentos de planificación complementaria. (0,0%) Reportado por la Unidad de Instrumentos de Planificación. Esta variable se encuentra pendiente del reporte para este trimestre por parte de Unidad de Instrumentos de Planificación. V4=GNC=Generación de normas complementarias al POT.  (0,154%) Este porcentaje esta representado la expedición  de la Resolución 202150040657 de 2021_Gaceta_4831  y el avance en la Actualización de Decreto 1626 de 2015.</v>
      </c>
      <c r="AM757" s="20">
        <f t="shared" si="11"/>
        <v>0.48379322800000002</v>
      </c>
      <c r="AN757" s="22">
        <v>0</v>
      </c>
      <c r="AO757" s="22">
        <v>0</v>
      </c>
      <c r="AP757" s="22">
        <v>0</v>
      </c>
      <c r="AQ757" s="41">
        <f>+VLOOKUP(K757,Seguimiento!$A:$J,9,FALSE)</f>
        <v>0</v>
      </c>
      <c r="AR757" s="40">
        <f>+VLOOKUP(K757,Seguimiento!$A:$J,10,FALSE)</f>
        <v>3</v>
      </c>
      <c r="AS757" s="20">
        <v>37.51</v>
      </c>
      <c r="AT757" s="40">
        <f>+VLOOKUP(K757,Seguimiento!$A:$J,4,FALSE)</f>
        <v>40.15</v>
      </c>
      <c r="AU757" s="22">
        <v>0</v>
      </c>
      <c r="AV757" s="22">
        <v>0</v>
      </c>
    </row>
    <row r="758" spans="1:48" x14ac:dyDescent="0.2">
      <c r="A758" s="20">
        <v>5</v>
      </c>
      <c r="B758" s="20" t="s">
        <v>1465</v>
      </c>
      <c r="C758" s="20">
        <v>5</v>
      </c>
      <c r="D758" s="20" t="s">
        <v>1786</v>
      </c>
      <c r="E758" s="20" t="s">
        <v>1787</v>
      </c>
      <c r="F758" s="20">
        <v>6</v>
      </c>
      <c r="G758" s="20" t="s">
        <v>1803</v>
      </c>
      <c r="H758" s="20" t="s">
        <v>1804</v>
      </c>
      <c r="I758" s="20">
        <v>8</v>
      </c>
      <c r="J758" s="20" t="s">
        <v>1961</v>
      </c>
      <c r="K758" s="20" t="s">
        <v>1823</v>
      </c>
      <c r="L758" s="20" t="s">
        <v>1824</v>
      </c>
      <c r="M758" s="20" t="s">
        <v>44</v>
      </c>
      <c r="N758" s="20">
        <v>10609</v>
      </c>
      <c r="O758" s="20">
        <v>11000</v>
      </c>
      <c r="P758" s="20" t="s">
        <v>1195</v>
      </c>
      <c r="Q758" s="19">
        <f>+VLOOKUP(K758,Responsables!$A:$C,3,TRUE)</f>
        <v>762</v>
      </c>
      <c r="R758" s="19" t="str">
        <f>+VLOOKUP(K758,Responsables!$A:$C,2,TRUE)</f>
        <v>Secretaría de Gestión y Control Territorial</v>
      </c>
      <c r="S758" s="20" t="s">
        <v>46</v>
      </c>
      <c r="T758" s="20" t="s">
        <v>47</v>
      </c>
      <c r="U758" s="20">
        <f>+VLOOKUP(K758,Programación!$A:$F,3,FALSE)</f>
        <v>2750</v>
      </c>
      <c r="V758" s="20">
        <f>+VLOOKUP(K758,Programación!$A:$F,4,FALSE)</f>
        <v>2750</v>
      </c>
      <c r="W758" s="20">
        <f>+VLOOKUP(K758,Programación!$A:$F,5,FALSE)</f>
        <v>2750</v>
      </c>
      <c r="X758" s="20">
        <f>+VLOOKUP(K758,Programación!$A:$F,6,FALSE)</f>
        <v>2750</v>
      </c>
      <c r="Y758" s="20">
        <v>2465</v>
      </c>
      <c r="Z758" s="20">
        <f>+VLOOKUP(K758,Seguimiento!$A:$C,3,FALSE)</f>
        <v>854</v>
      </c>
      <c r="AA758" s="23">
        <v>0</v>
      </c>
      <c r="AB758" s="22">
        <v>0</v>
      </c>
      <c r="AC758" s="20">
        <v>0.22409090909090901</v>
      </c>
      <c r="AD758" s="20">
        <f>+VLOOKUP(K758,Seguimiento!$A:$J,5,FALSE)</f>
        <v>0.30172727300000002</v>
      </c>
      <c r="AE758" s="22">
        <v>0</v>
      </c>
      <c r="AF758" s="22">
        <v>0</v>
      </c>
      <c r="AG758" s="20">
        <v>0.89636363636363603</v>
      </c>
      <c r="AH758" s="20">
        <f>+VLOOKUP(K758,Seguimiento!$A:$J,6,FALSE)</f>
        <v>0.31054545500000003</v>
      </c>
      <c r="AI758" s="23">
        <v>0</v>
      </c>
      <c r="AJ758" s="23">
        <v>0</v>
      </c>
      <c r="AK758" s="23">
        <v>0</v>
      </c>
      <c r="AL758" s="20">
        <f>+VLOOKUP(K758,Seguimiento!$A:$J,7,FALSE)</f>
        <v>0</v>
      </c>
      <c r="AM758" s="20">
        <f t="shared" si="11"/>
        <v>0.30172727300000002</v>
      </c>
      <c r="AN758" s="22">
        <v>3.6482915725148354E-4</v>
      </c>
      <c r="AO758" s="22">
        <v>0</v>
      </c>
      <c r="AP758" s="22">
        <v>0</v>
      </c>
      <c r="AQ758" s="41">
        <f>+VLOOKUP(K758,Seguimiento!$A:$J,9,FALSE)</f>
        <v>9.3528899999999998E-5</v>
      </c>
      <c r="AR758" s="40">
        <f>+VLOOKUP(K758,Seguimiento!$A:$J,10,FALSE)</f>
        <v>2</v>
      </c>
      <c r="AS758" s="20">
        <v>2465</v>
      </c>
      <c r="AT758" s="40">
        <f>+VLOOKUP(K758,Seguimiento!$A:$J,4,FALSE)</f>
        <v>3319</v>
      </c>
      <c r="AU758" s="22">
        <v>0</v>
      </c>
      <c r="AV758" s="22">
        <v>0</v>
      </c>
    </row>
    <row r="759" spans="1:48" x14ac:dyDescent="0.2">
      <c r="A759" s="20">
        <v>5</v>
      </c>
      <c r="B759" s="20" t="s">
        <v>1465</v>
      </c>
      <c r="C759" s="20">
        <v>5</v>
      </c>
      <c r="D759" s="20" t="s">
        <v>1786</v>
      </c>
      <c r="E759" s="20" t="s">
        <v>1787</v>
      </c>
      <c r="F759" s="20">
        <v>6</v>
      </c>
      <c r="G759" s="20" t="s">
        <v>1803</v>
      </c>
      <c r="H759" s="20" t="s">
        <v>1804</v>
      </c>
      <c r="I759" s="20">
        <v>2</v>
      </c>
      <c r="J759" s="20" t="s">
        <v>1961</v>
      </c>
      <c r="K759" s="20" t="s">
        <v>1813</v>
      </c>
      <c r="L759" s="20" t="s">
        <v>1814</v>
      </c>
      <c r="M759" s="20" t="s">
        <v>50</v>
      </c>
      <c r="N759" s="20">
        <v>-1</v>
      </c>
      <c r="O759" s="20">
        <v>100</v>
      </c>
      <c r="P759" s="20" t="s">
        <v>1195</v>
      </c>
      <c r="Q759" s="19">
        <f>+VLOOKUP(K759,Responsables!$A:$C,3,TRUE)</f>
        <v>762</v>
      </c>
      <c r="R759" s="19" t="str">
        <f>+VLOOKUP(K759,Responsables!$A:$C,2,TRUE)</f>
        <v>Secretaría de Gestión y Control Territorial</v>
      </c>
      <c r="S759" s="20" t="s">
        <v>70</v>
      </c>
      <c r="T759" s="20" t="s">
        <v>47</v>
      </c>
      <c r="U759" s="20">
        <f>+VLOOKUP(K759,Programación!$A:$F,3,FALSE)</f>
        <v>100</v>
      </c>
      <c r="V759" s="20">
        <f>+VLOOKUP(K759,Programación!$A:$F,4,FALSE)</f>
        <v>100</v>
      </c>
      <c r="W759" s="20">
        <f>+VLOOKUP(K759,Programación!$A:$F,5,FALSE)</f>
        <v>100</v>
      </c>
      <c r="X759" s="20">
        <f>+VLOOKUP(K759,Programación!$A:$F,6,FALSE)</f>
        <v>100</v>
      </c>
      <c r="Y759" s="20">
        <v>100</v>
      </c>
      <c r="Z759" s="20">
        <f>+VLOOKUP(K759,Seguimiento!$A:$C,3,FALSE)</f>
        <v>70</v>
      </c>
      <c r="AA759" s="23">
        <v>0</v>
      </c>
      <c r="AB759" s="22">
        <v>0</v>
      </c>
      <c r="AC759" s="20">
        <v>0.25</v>
      </c>
      <c r="AD759" s="20">
        <f>+VLOOKUP(K759,Seguimiento!$A:$J,5,FALSE)</f>
        <v>0.33750000000000002</v>
      </c>
      <c r="AE759" s="22">
        <v>0</v>
      </c>
      <c r="AF759" s="22">
        <v>0</v>
      </c>
      <c r="AG759" s="20">
        <v>1</v>
      </c>
      <c r="AH759" s="20">
        <f>+VLOOKUP(K759,Seguimiento!$A:$J,6,FALSE)</f>
        <v>0.35</v>
      </c>
      <c r="AI759" s="23">
        <v>0</v>
      </c>
      <c r="AJ759" s="23">
        <v>0</v>
      </c>
      <c r="AK759" s="23">
        <v>0</v>
      </c>
      <c r="AL759" s="20">
        <f>+VLOOKUP(K759,Seguimiento!$A:$J,7,FALSE)</f>
        <v>0</v>
      </c>
      <c r="AM759" s="20">
        <f t="shared" si="11"/>
        <v>0.33750000000000002</v>
      </c>
      <c r="AN759" s="22">
        <v>5.5148426170624834E-4</v>
      </c>
      <c r="AO759" s="22">
        <v>0</v>
      </c>
      <c r="AP759" s="22">
        <v>0</v>
      </c>
      <c r="AQ759" s="41">
        <f>+VLOOKUP(K759,Seguimiento!$A:$J,9,FALSE)</f>
        <v>1.5165799999999999E-4</v>
      </c>
      <c r="AR759" s="40">
        <f>+VLOOKUP(K759,Seguimiento!$A:$J,10,FALSE)</f>
        <v>3</v>
      </c>
      <c r="AS759" s="20">
        <v>100</v>
      </c>
      <c r="AT759" s="40">
        <f>+VLOOKUP(K759,Seguimiento!$A:$J,4,FALSE)</f>
        <v>70</v>
      </c>
      <c r="AU759" s="22">
        <v>0</v>
      </c>
      <c r="AV759" s="22">
        <v>0</v>
      </c>
    </row>
    <row r="760" spans="1:48" x14ac:dyDescent="0.2">
      <c r="A760" s="20">
        <v>5</v>
      </c>
      <c r="B760" s="20" t="s">
        <v>1465</v>
      </c>
      <c r="C760" s="20">
        <v>5</v>
      </c>
      <c r="D760" s="20" t="s">
        <v>1786</v>
      </c>
      <c r="E760" s="20" t="s">
        <v>1787</v>
      </c>
      <c r="F760" s="20"/>
      <c r="G760" s="20"/>
      <c r="H760" s="20"/>
      <c r="I760" s="20">
        <v>6</v>
      </c>
      <c r="J760" s="20" t="s">
        <v>1960</v>
      </c>
      <c r="K760" s="20" t="s">
        <v>1803</v>
      </c>
      <c r="L760" s="20" t="s">
        <v>1842</v>
      </c>
      <c r="M760" s="20" t="s">
        <v>50</v>
      </c>
      <c r="N760" s="20">
        <v>100</v>
      </c>
      <c r="O760" s="20">
        <v>100</v>
      </c>
      <c r="P760" s="20" t="s">
        <v>1195</v>
      </c>
      <c r="Q760" s="19">
        <f>+VLOOKUP(K760,Responsables!$A:$C,3,TRUE)</f>
        <v>762</v>
      </c>
      <c r="R760" s="19" t="str">
        <f>+VLOOKUP(K760,Responsables!$A:$C,2,TRUE)</f>
        <v>Secretaría de Gestión y Control Territorial</v>
      </c>
      <c r="S760" s="20" t="s">
        <v>51</v>
      </c>
      <c r="T760" s="20" t="s">
        <v>47</v>
      </c>
      <c r="U760" s="20">
        <f>+VLOOKUP(K760,Programación!$A:$F,3,FALSE)</f>
        <v>100</v>
      </c>
      <c r="V760" s="20">
        <f>+VLOOKUP(K760,Programación!$A:$F,4,FALSE)</f>
        <v>100</v>
      </c>
      <c r="W760" s="20">
        <f>+VLOOKUP(K760,Programación!$A:$F,5,FALSE)</f>
        <v>100</v>
      </c>
      <c r="X760" s="20">
        <f>+VLOOKUP(K760,Programación!$A:$F,6,FALSE)</f>
        <v>100</v>
      </c>
      <c r="Y760" s="20">
        <v>100</v>
      </c>
      <c r="Z760" s="20">
        <f>+VLOOKUP(K760,Seguimiento!$A:$C,3,FALSE)</f>
        <v>70</v>
      </c>
      <c r="AA760" s="23">
        <v>0</v>
      </c>
      <c r="AB760" s="22">
        <v>0</v>
      </c>
      <c r="AC760" s="20">
        <v>1</v>
      </c>
      <c r="AD760" s="20">
        <f>+VLOOKUP(K760,Seguimiento!$A:$J,5,FALSE)</f>
        <v>0.7</v>
      </c>
      <c r="AE760" s="24">
        <v>0</v>
      </c>
      <c r="AF760" s="22">
        <v>0</v>
      </c>
      <c r="AG760" s="20">
        <v>1</v>
      </c>
      <c r="AH760" s="20">
        <f>+VLOOKUP(K760,Seguimiento!$A:$J,6,FALSE)</f>
        <v>0.7</v>
      </c>
      <c r="AI760" s="23">
        <v>0</v>
      </c>
      <c r="AJ760" s="23">
        <v>0</v>
      </c>
      <c r="AK760" s="23">
        <v>0</v>
      </c>
      <c r="AL760" s="20">
        <f>+VLOOKUP(K760,Seguimiento!$A:$J,7,FALSE)</f>
        <v>0</v>
      </c>
      <c r="AM760" s="20">
        <f t="shared" si="11"/>
        <v>0.7</v>
      </c>
      <c r="AN760" s="22">
        <v>0</v>
      </c>
      <c r="AO760" s="22">
        <v>0</v>
      </c>
      <c r="AP760" s="22">
        <v>0</v>
      </c>
      <c r="AQ760" s="41">
        <f>+VLOOKUP(K760,Seguimiento!$A:$J,9,FALSE)</f>
        <v>0</v>
      </c>
      <c r="AR760" s="40">
        <f>+VLOOKUP(K760,Seguimiento!$A:$J,10,FALSE)</f>
        <v>3</v>
      </c>
      <c r="AS760" s="20">
        <v>100</v>
      </c>
      <c r="AT760" s="40">
        <f>+VLOOKUP(K760,Seguimiento!$A:$J,4,FALSE)</f>
        <v>70</v>
      </c>
      <c r="AU760" s="22">
        <v>0</v>
      </c>
      <c r="AV760" s="22">
        <v>0</v>
      </c>
    </row>
    <row r="761" spans="1:48" x14ac:dyDescent="0.2">
      <c r="A761" s="20">
        <v>5</v>
      </c>
      <c r="B761" s="20" t="s">
        <v>1465</v>
      </c>
      <c r="C761" s="20">
        <v>5</v>
      </c>
      <c r="D761" s="20" t="s">
        <v>1786</v>
      </c>
      <c r="E761" s="20" t="s">
        <v>1787</v>
      </c>
      <c r="F761" s="20">
        <v>4</v>
      </c>
      <c r="G761" s="20" t="s">
        <v>1794</v>
      </c>
      <c r="H761" s="20" t="s">
        <v>1795</v>
      </c>
      <c r="I761" s="20">
        <v>4</v>
      </c>
      <c r="J761" s="20" t="s">
        <v>1961</v>
      </c>
      <c r="K761" s="20" t="s">
        <v>1798</v>
      </c>
      <c r="L761" s="20" t="s">
        <v>1799</v>
      </c>
      <c r="M761" s="20" t="s">
        <v>1800</v>
      </c>
      <c r="N761" s="20">
        <v>-1</v>
      </c>
      <c r="O761" s="20">
        <v>351765.82</v>
      </c>
      <c r="P761" s="20" t="s">
        <v>222</v>
      </c>
      <c r="Q761" s="19">
        <f>+VLOOKUP(K761,Responsables!$A:$C,3,TRUE)</f>
        <v>741</v>
      </c>
      <c r="R761" s="19" t="str">
        <f>+VLOOKUP(K761,Responsables!$A:$C,2,TRUE)</f>
        <v>Secretaría de Infraestructura Física</v>
      </c>
      <c r="S761" s="20" t="s">
        <v>46</v>
      </c>
      <c r="T761" s="20" t="s">
        <v>47</v>
      </c>
      <c r="U761" s="20">
        <f>+VLOOKUP(K761,Programación!$A:$F,3,FALSE)</f>
        <v>115676</v>
      </c>
      <c r="V761" s="20">
        <f>+VLOOKUP(K761,Programación!$A:$F,4,FALSE)</f>
        <v>98370.758333333302</v>
      </c>
      <c r="W761" s="20">
        <f>+VLOOKUP(K761,Programación!$A:$F,5,FALSE)</f>
        <v>78696.606666666703</v>
      </c>
      <c r="X761" s="20">
        <f>+VLOOKUP(K761,Programación!$A:$F,6,FALSE)</f>
        <v>59022.455000000002</v>
      </c>
      <c r="Y761" s="20">
        <v>115676</v>
      </c>
      <c r="Z761" s="20">
        <f>+VLOOKUP(K761,Seguimiento!$A:$C,3,FALSE)</f>
        <v>0</v>
      </c>
      <c r="AA761" s="23">
        <v>0</v>
      </c>
      <c r="AB761" s="22">
        <v>0</v>
      </c>
      <c r="AC761" s="20">
        <v>0.32884377453159003</v>
      </c>
      <c r="AD761" s="20">
        <f>+VLOOKUP(K761,Seguimiento!$A:$J,5,FALSE)</f>
        <v>0.328843775</v>
      </c>
      <c r="AE761" s="22">
        <v>0</v>
      </c>
      <c r="AF761" s="22">
        <v>0</v>
      </c>
      <c r="AG761" s="20">
        <v>1</v>
      </c>
      <c r="AH761" s="20">
        <f>+VLOOKUP(K761,Seguimiento!$A:$J,6,FALSE)</f>
        <v>0</v>
      </c>
      <c r="AI761" s="23">
        <v>0</v>
      </c>
      <c r="AJ761" s="23">
        <v>0</v>
      </c>
      <c r="AK761" s="23">
        <v>0</v>
      </c>
      <c r="AL761" s="20" t="str">
        <f>+VLOOKUP(K761,Seguimiento!$A:$J,7,FALSE)</f>
        <v>Corte Junio 30  de 2021: No se presenta avance</v>
      </c>
      <c r="AM761" s="20">
        <f t="shared" si="11"/>
        <v>0.328843775</v>
      </c>
      <c r="AN761" s="22">
        <v>7.3064624733278558E-3</v>
      </c>
      <c r="AO761" s="22">
        <v>0</v>
      </c>
      <c r="AP761" s="22">
        <v>0</v>
      </c>
      <c r="AQ761" s="41">
        <f>+VLOOKUP(K761,Seguimiento!$A:$J,9,FALSE)</f>
        <v>2.4026849999999999E-3</v>
      </c>
      <c r="AR761" s="40">
        <f>+VLOOKUP(K761,Seguimiento!$A:$J,10,FALSE)</f>
        <v>2</v>
      </c>
      <c r="AS761" s="20">
        <v>115676</v>
      </c>
      <c r="AT761" s="40">
        <f>+VLOOKUP(K761,Seguimiento!$A:$J,4,FALSE)</f>
        <v>115676</v>
      </c>
      <c r="AU761" s="22">
        <v>0</v>
      </c>
      <c r="AV761" s="22">
        <v>0</v>
      </c>
    </row>
    <row r="762" spans="1:48" x14ac:dyDescent="0.2">
      <c r="A762" s="20">
        <v>5</v>
      </c>
      <c r="B762" s="20" t="s">
        <v>1465</v>
      </c>
      <c r="C762" s="20">
        <v>5</v>
      </c>
      <c r="D762" s="20" t="s">
        <v>1786</v>
      </c>
      <c r="E762" s="20" t="s">
        <v>1787</v>
      </c>
      <c r="F762" s="20">
        <v>3</v>
      </c>
      <c r="G762" s="20" t="s">
        <v>1829</v>
      </c>
      <c r="H762" s="20" t="s">
        <v>1830</v>
      </c>
      <c r="I762" s="20">
        <v>4</v>
      </c>
      <c r="J762" s="20" t="s">
        <v>1961</v>
      </c>
      <c r="K762" s="20" t="s">
        <v>1831</v>
      </c>
      <c r="L762" s="20" t="s">
        <v>1832</v>
      </c>
      <c r="M762" s="20" t="s">
        <v>44</v>
      </c>
      <c r="N762" s="20">
        <v>1</v>
      </c>
      <c r="O762" s="20">
        <v>4</v>
      </c>
      <c r="P762" s="20" t="s">
        <v>147</v>
      </c>
      <c r="Q762" s="19">
        <f>+VLOOKUP(K762,Responsables!$A:$C,3,TRUE)</f>
        <v>761</v>
      </c>
      <c r="R762" s="19" t="str">
        <f>+VLOOKUP(K762,Responsables!$A:$C,2,TRUE)</f>
        <v>Departamento Administrativo de Planeación</v>
      </c>
      <c r="S762" s="20" t="s">
        <v>46</v>
      </c>
      <c r="T762" s="20" t="s">
        <v>47</v>
      </c>
      <c r="U762" s="20">
        <f>+VLOOKUP(K762,Programación!$A:$F,3,FALSE)</f>
        <v>1</v>
      </c>
      <c r="V762" s="20">
        <f>+VLOOKUP(K762,Programación!$A:$F,4,FALSE)</f>
        <v>1</v>
      </c>
      <c r="W762" s="20">
        <f>+VLOOKUP(K762,Programación!$A:$F,5,FALSE)</f>
        <v>1</v>
      </c>
      <c r="X762" s="20">
        <f>+VLOOKUP(K762,Programación!$A:$F,6,FALSE)</f>
        <v>1</v>
      </c>
      <c r="Y762" s="20">
        <v>1</v>
      </c>
      <c r="Z762" s="20">
        <f>+VLOOKUP(K762,Seguimiento!$A:$C,3,FALSE)</f>
        <v>0</v>
      </c>
      <c r="AA762" s="23">
        <v>0</v>
      </c>
      <c r="AB762" s="22">
        <v>0</v>
      </c>
      <c r="AC762" s="20">
        <v>0.25</v>
      </c>
      <c r="AD762" s="20">
        <f>+VLOOKUP(K762,Seguimiento!$A:$J,5,FALSE)</f>
        <v>0.25</v>
      </c>
      <c r="AE762" s="22">
        <v>0</v>
      </c>
      <c r="AF762" s="22">
        <v>0</v>
      </c>
      <c r="AG762" s="20">
        <v>1</v>
      </c>
      <c r="AH762" s="20">
        <f>+VLOOKUP(K762,Seguimiento!$A:$J,6,FALSE)</f>
        <v>0</v>
      </c>
      <c r="AI762" s="23">
        <v>0</v>
      </c>
      <c r="AJ762" s="23">
        <v>0</v>
      </c>
      <c r="AK762" s="23">
        <v>0</v>
      </c>
      <c r="AL762" s="20" t="str">
        <f>+VLOOKUP(K762,Seguimiento!$A:$J,7,FALSE)</f>
        <v>La base de datos del Sisbén, estaria disponible para diciembre de 2021.</v>
      </c>
      <c r="AM762" s="20">
        <f t="shared" si="11"/>
        <v>0.25</v>
      </c>
      <c r="AN762" s="22">
        <v>3.8136527148803013E-4</v>
      </c>
      <c r="AO762" s="22">
        <v>0</v>
      </c>
      <c r="AP762" s="22">
        <v>0</v>
      </c>
      <c r="AQ762" s="41">
        <f>+VLOOKUP(K762,Seguimiento!$A:$J,9,FALSE)</f>
        <v>9.5341300000000001E-5</v>
      </c>
      <c r="AR762" s="40">
        <f>+VLOOKUP(K762,Seguimiento!$A:$J,10,FALSE)</f>
        <v>2</v>
      </c>
      <c r="AS762" s="20">
        <v>1</v>
      </c>
      <c r="AT762" s="40">
        <f>+VLOOKUP(K762,Seguimiento!$A:$J,4,FALSE)</f>
        <v>1</v>
      </c>
      <c r="AU762" s="22">
        <v>0</v>
      </c>
      <c r="AV762" s="22">
        <v>0</v>
      </c>
    </row>
    <row r="763" spans="1:48" x14ac:dyDescent="0.2">
      <c r="A763" s="20">
        <v>5</v>
      </c>
      <c r="B763" s="20" t="s">
        <v>1465</v>
      </c>
      <c r="C763" s="20">
        <v>5</v>
      </c>
      <c r="D763" s="20" t="s">
        <v>1786</v>
      </c>
      <c r="E763" s="20" t="s">
        <v>1787</v>
      </c>
      <c r="F763" s="20">
        <v>5</v>
      </c>
      <c r="G763" s="20" t="s">
        <v>1788</v>
      </c>
      <c r="H763" s="20" t="s">
        <v>1789</v>
      </c>
      <c r="I763" s="20">
        <v>2</v>
      </c>
      <c r="J763" s="20" t="s">
        <v>1961</v>
      </c>
      <c r="K763" s="20" t="s">
        <v>1790</v>
      </c>
      <c r="L763" s="20" t="s">
        <v>1791</v>
      </c>
      <c r="M763" s="20" t="s">
        <v>50</v>
      </c>
      <c r="N763" s="20">
        <v>-1</v>
      </c>
      <c r="O763" s="20">
        <v>100</v>
      </c>
      <c r="P763" s="20" t="s">
        <v>919</v>
      </c>
      <c r="Q763" s="19">
        <f>+VLOOKUP(K763,Responsables!$A:$C,3,TRUE)</f>
        <v>722</v>
      </c>
      <c r="R763" s="19" t="str">
        <f>+VLOOKUP(K763,Responsables!$A:$C,2,TRUE)</f>
        <v>Secretaría de Inclusión Social, Familia y Derechos Humanos</v>
      </c>
      <c r="S763" s="20" t="s">
        <v>70</v>
      </c>
      <c r="T763" s="20" t="s">
        <v>47</v>
      </c>
      <c r="U763" s="20">
        <f>+VLOOKUP(K763,Programación!$A:$F,3,FALSE)</f>
        <v>100</v>
      </c>
      <c r="V763" s="20">
        <f>+VLOOKUP(K763,Programación!$A:$F,4,FALSE)</f>
        <v>100</v>
      </c>
      <c r="W763" s="20">
        <f>+VLOOKUP(K763,Programación!$A:$F,5,FALSE)</f>
        <v>100</v>
      </c>
      <c r="X763" s="20">
        <f>+VLOOKUP(K763,Programación!$A:$F,6,FALSE)</f>
        <v>100</v>
      </c>
      <c r="Y763" s="20">
        <v>100</v>
      </c>
      <c r="Z763" s="20">
        <f>+VLOOKUP(K763,Seguimiento!$A:$C,3,FALSE)</f>
        <v>100</v>
      </c>
      <c r="AA763" s="23">
        <v>0</v>
      </c>
      <c r="AB763" s="22">
        <v>0</v>
      </c>
      <c r="AC763" s="20">
        <v>0.25</v>
      </c>
      <c r="AD763" s="20">
        <f>+VLOOKUP(K763,Seguimiento!$A:$J,5,FALSE)</f>
        <v>0.375</v>
      </c>
      <c r="AE763" s="22">
        <v>0</v>
      </c>
      <c r="AF763" s="22">
        <v>0</v>
      </c>
      <c r="AG763" s="20">
        <v>1</v>
      </c>
      <c r="AH763" s="20">
        <f>+VLOOKUP(K763,Seguimiento!$A:$J,6,FALSE)</f>
        <v>0.5</v>
      </c>
      <c r="AI763" s="23">
        <v>0</v>
      </c>
      <c r="AJ763" s="23">
        <v>0</v>
      </c>
      <c r="AK763" s="23">
        <v>0</v>
      </c>
      <c r="AL763" s="20" t="str">
        <f>+VLOOKUP(K763,Seguimiento!$A:$J,7,FALSE)</f>
        <v>En lo corrido del año se registran 1.315 personas migrantes atendidas y orientadas sobre acceso a rutas de derechos.</v>
      </c>
      <c r="AM763" s="20">
        <f t="shared" si="11"/>
        <v>0.375</v>
      </c>
      <c r="AN763" s="22">
        <v>4.1472056608549937E-4</v>
      </c>
      <c r="AO763" s="22">
        <v>0</v>
      </c>
      <c r="AP763" s="22">
        <v>0</v>
      </c>
      <c r="AQ763" s="41">
        <f>+VLOOKUP(K763,Seguimiento!$A:$J,9,FALSE)</f>
        <v>1.0368E-4</v>
      </c>
      <c r="AR763" s="40">
        <f>+VLOOKUP(K763,Seguimiento!$A:$J,10,FALSE)</f>
        <v>3</v>
      </c>
      <c r="AS763" s="20">
        <v>100</v>
      </c>
      <c r="AT763" s="40">
        <f>+VLOOKUP(K763,Seguimiento!$A:$J,4,FALSE)</f>
        <v>100</v>
      </c>
      <c r="AU763" s="22">
        <v>0</v>
      </c>
      <c r="AV763" s="22">
        <v>0</v>
      </c>
    </row>
    <row r="764" spans="1:48" x14ac:dyDescent="0.2">
      <c r="A764" s="20">
        <v>5</v>
      </c>
      <c r="B764" s="20" t="s">
        <v>1465</v>
      </c>
      <c r="C764" s="20">
        <v>5</v>
      </c>
      <c r="D764" s="20" t="s">
        <v>1786</v>
      </c>
      <c r="E764" s="20" t="s">
        <v>1787</v>
      </c>
      <c r="F764" s="20">
        <v>5</v>
      </c>
      <c r="G764" s="20" t="s">
        <v>1788</v>
      </c>
      <c r="H764" s="20" t="s">
        <v>1789</v>
      </c>
      <c r="I764" s="20">
        <v>1</v>
      </c>
      <c r="J764" s="20" t="s">
        <v>1961</v>
      </c>
      <c r="K764" s="20" t="s">
        <v>1792</v>
      </c>
      <c r="L764" s="20" t="s">
        <v>1793</v>
      </c>
      <c r="M764" s="20" t="s">
        <v>50</v>
      </c>
      <c r="N764" s="20">
        <v>-1</v>
      </c>
      <c r="O764" s="20">
        <v>100</v>
      </c>
      <c r="P764" s="20" t="s">
        <v>919</v>
      </c>
      <c r="Q764" s="19">
        <f>+VLOOKUP(K764,Responsables!$A:$C,3,TRUE)</f>
        <v>722</v>
      </c>
      <c r="R764" s="19" t="str">
        <f>+VLOOKUP(K764,Responsables!$A:$C,2,TRUE)</f>
        <v>Secretaría de Inclusión Social, Familia y Derechos Humanos</v>
      </c>
      <c r="S764" s="20" t="s">
        <v>46</v>
      </c>
      <c r="T764" s="20" t="s">
        <v>47</v>
      </c>
      <c r="U764" s="20">
        <f>+VLOOKUP(K764,Programación!$A:$F,3,FALSE)</f>
        <v>-1</v>
      </c>
      <c r="V764" s="20">
        <f>+VLOOKUP(K764,Programación!$A:$F,4,FALSE)</f>
        <v>100</v>
      </c>
      <c r="W764" s="20">
        <f>+VLOOKUP(K764,Programación!$A:$F,5,FALSE)</f>
        <v>-1</v>
      </c>
      <c r="X764" s="20">
        <f>+VLOOKUP(K764,Programación!$A:$F,6,FALSE)</f>
        <v>-1</v>
      </c>
      <c r="Y764" s="20">
        <v>-1</v>
      </c>
      <c r="Z764" s="20">
        <f>+VLOOKUP(K764,Seguimiento!$A:$C,3,FALSE)</f>
        <v>0</v>
      </c>
      <c r="AA764" s="23">
        <v>0</v>
      </c>
      <c r="AB764" s="22">
        <v>0</v>
      </c>
      <c r="AC764" s="20">
        <v>-1</v>
      </c>
      <c r="AD764" s="20">
        <f>+VLOOKUP(K764,Seguimiento!$A:$J,5,FALSE)</f>
        <v>0</v>
      </c>
      <c r="AE764" s="22">
        <v>0</v>
      </c>
      <c r="AF764" s="22">
        <v>0</v>
      </c>
      <c r="AG764" s="20">
        <v>-1</v>
      </c>
      <c r="AH764" s="20">
        <f>+VLOOKUP(K764,Seguimiento!$A:$J,6,FALSE)</f>
        <v>0</v>
      </c>
      <c r="AI764" s="23">
        <v>0</v>
      </c>
      <c r="AJ764" s="23">
        <v>0</v>
      </c>
      <c r="AK764" s="23">
        <v>0</v>
      </c>
      <c r="AL764" s="20" t="str">
        <f>+VLOOKUP(K764,Seguimiento!$A:$J,7,FALSE)</f>
        <v>Actualmente el proyecto que aportará a este indicador se encuentra en etapa de Planeación, a fin de establecer inicio de acciones para el diseño y presentación de la Política Pública para Migrantes.</v>
      </c>
      <c r="AM764" s="20">
        <f t="shared" si="11"/>
        <v>0</v>
      </c>
      <c r="AN764" s="22">
        <v>8.6096611529640237E-5</v>
      </c>
      <c r="AO764" s="22">
        <v>0</v>
      </c>
      <c r="AP764" s="22">
        <v>0</v>
      </c>
      <c r="AQ764" s="41">
        <f>+VLOOKUP(K764,Seguimiento!$A:$J,9,FALSE)</f>
        <v>0</v>
      </c>
      <c r="AR764" s="40">
        <f>+VLOOKUP(K764,Seguimiento!$A:$J,10,FALSE)</f>
        <v>1</v>
      </c>
      <c r="AS764" s="20">
        <v>-1</v>
      </c>
      <c r="AT764" s="40">
        <f>+VLOOKUP(K764,Seguimiento!$A:$J,4,FALSE)</f>
        <v>0</v>
      </c>
      <c r="AU764" s="22">
        <v>0</v>
      </c>
      <c r="AV764" s="22">
        <v>0</v>
      </c>
    </row>
    <row r="765" spans="1:48" x14ac:dyDescent="0.2">
      <c r="A765" s="20">
        <v>5</v>
      </c>
      <c r="B765" s="20" t="s">
        <v>1465</v>
      </c>
      <c r="C765" s="20">
        <v>5</v>
      </c>
      <c r="D765" s="20" t="s">
        <v>1786</v>
      </c>
      <c r="E765" s="20" t="s">
        <v>1787</v>
      </c>
      <c r="F765" s="20">
        <v>6</v>
      </c>
      <c r="G765" s="20" t="s">
        <v>1803</v>
      </c>
      <c r="H765" s="20" t="s">
        <v>1804</v>
      </c>
      <c r="I765" s="20">
        <v>10</v>
      </c>
      <c r="J765" s="20" t="s">
        <v>1961</v>
      </c>
      <c r="K765" s="20" t="s">
        <v>1819</v>
      </c>
      <c r="L765" s="20" t="s">
        <v>1820</v>
      </c>
      <c r="M765" s="20" t="s">
        <v>1169</v>
      </c>
      <c r="N765" s="20">
        <v>6000</v>
      </c>
      <c r="O765" s="20">
        <v>24000</v>
      </c>
      <c r="P765" s="20" t="s">
        <v>1195</v>
      </c>
      <c r="Q765" s="19">
        <f>+VLOOKUP(K765,Responsables!$A:$C,3,TRUE)</f>
        <v>762</v>
      </c>
      <c r="R765" s="19" t="str">
        <f>+VLOOKUP(K765,Responsables!$A:$C,2,TRUE)</f>
        <v>Secretaría de Gestión y Control Territorial</v>
      </c>
      <c r="S765" s="20" t="s">
        <v>46</v>
      </c>
      <c r="T765" s="20" t="s">
        <v>47</v>
      </c>
      <c r="U765" s="20">
        <f>+VLOOKUP(K765,Programación!$A:$F,3,FALSE)</f>
        <v>6000</v>
      </c>
      <c r="V765" s="20">
        <f>+VLOOKUP(K765,Programación!$A:$F,4,FALSE)</f>
        <v>6000</v>
      </c>
      <c r="W765" s="20">
        <f>+VLOOKUP(K765,Programación!$A:$F,5,FALSE)</f>
        <v>6000</v>
      </c>
      <c r="X765" s="20">
        <f>+VLOOKUP(K765,Programación!$A:$F,6,FALSE)</f>
        <v>6000</v>
      </c>
      <c r="Y765" s="20">
        <v>27943</v>
      </c>
      <c r="Z765" s="20">
        <f>+VLOOKUP(K765,Seguimiento!$A:$C,3,FALSE)</f>
        <v>26939</v>
      </c>
      <c r="AA765" s="23">
        <v>0</v>
      </c>
      <c r="AB765" s="22">
        <v>0</v>
      </c>
      <c r="AC765" s="20">
        <v>1.1642916666666701</v>
      </c>
      <c r="AD765" s="20">
        <f>+VLOOKUP(K765,Seguimiento!$A:$J,5,FALSE)</f>
        <v>2.2867500000000001</v>
      </c>
      <c r="AE765" s="22">
        <v>0</v>
      </c>
      <c r="AF765" s="22">
        <v>0</v>
      </c>
      <c r="AG765" s="20">
        <v>4.6571666666666696</v>
      </c>
      <c r="AH765" s="20">
        <f>+VLOOKUP(K765,Seguimiento!$A:$J,6,FALSE)</f>
        <v>4.489833333</v>
      </c>
      <c r="AI765" s="23">
        <v>0</v>
      </c>
      <c r="AJ765" s="23">
        <v>0</v>
      </c>
      <c r="AK765" s="23">
        <v>0</v>
      </c>
      <c r="AL765" s="20" t="str">
        <f>+VLOOKUP(K765,Seguimiento!$A:$J,7,FALSE)</f>
        <v>Siguen generandose  muchas procesos de invasiones haciendo que se desbordeLa recuperacion y adecuacion de espacio publico a la fecha supera los mt2 proyectado para el año 2021; y esto obedece que las familias más necesitadas siguen  buscando  un techo para vivir y para lograrlo, proceden con mas frecuencia a tomarse los espacios publicos para sus construcciones precarias o conatos de invasion.</v>
      </c>
      <c r="AM765" s="20">
        <f t="shared" si="11"/>
        <v>2.2867500000000001</v>
      </c>
      <c r="AN765" s="22">
        <v>5.2601391956462072E-4</v>
      </c>
      <c r="AO765" s="22">
        <v>0</v>
      </c>
      <c r="AP765" s="22">
        <v>0</v>
      </c>
      <c r="AQ765" s="41">
        <f>+VLOOKUP(K765,Seguimiento!$A:$J,9,FALSE)</f>
        <v>5.26014E-4</v>
      </c>
      <c r="AR765" s="40">
        <f>+VLOOKUP(K765,Seguimiento!$A:$J,10,FALSE)</f>
        <v>3</v>
      </c>
      <c r="AS765" s="20">
        <v>27943</v>
      </c>
      <c r="AT765" s="40">
        <f>+VLOOKUP(K765,Seguimiento!$A:$J,4,FALSE)</f>
        <v>54882</v>
      </c>
      <c r="AU765" s="22">
        <v>0</v>
      </c>
      <c r="AV765" s="22">
        <v>0</v>
      </c>
    </row>
    <row r="766" spans="1:48" x14ac:dyDescent="0.2">
      <c r="A766" s="20">
        <v>5</v>
      </c>
      <c r="B766" s="20" t="s">
        <v>1465</v>
      </c>
      <c r="C766" s="20">
        <v>5</v>
      </c>
      <c r="D766" s="20" t="s">
        <v>1786</v>
      </c>
      <c r="E766" s="20" t="s">
        <v>1787</v>
      </c>
      <c r="F766" s="20"/>
      <c r="G766" s="20"/>
      <c r="H766" s="20"/>
      <c r="I766" s="20">
        <v>7</v>
      </c>
      <c r="J766" s="20" t="s">
        <v>1960</v>
      </c>
      <c r="K766" s="20" t="s">
        <v>1843</v>
      </c>
      <c r="L766" s="20" t="s">
        <v>1844</v>
      </c>
      <c r="M766" s="20" t="s">
        <v>50</v>
      </c>
      <c r="N766" s="20">
        <v>-1</v>
      </c>
      <c r="O766" s="20">
        <v>100</v>
      </c>
      <c r="P766" s="20" t="s">
        <v>1195</v>
      </c>
      <c r="Q766" s="19">
        <f>+VLOOKUP(K766,Responsables!$A:$C,3,TRUE)</f>
        <v>762</v>
      </c>
      <c r="R766" s="19" t="str">
        <f>+VLOOKUP(K766,Responsables!$A:$C,2,TRUE)</f>
        <v>Secretaría de Gestión y Control Territorial</v>
      </c>
      <c r="S766" s="20" t="s">
        <v>46</v>
      </c>
      <c r="T766" s="20" t="s">
        <v>47</v>
      </c>
      <c r="U766" s="20">
        <f>+VLOOKUP(K766,Programación!$A:$F,3,FALSE)</f>
        <v>25</v>
      </c>
      <c r="V766" s="20">
        <f>+VLOOKUP(K766,Programación!$A:$F,4,FALSE)</f>
        <v>25</v>
      </c>
      <c r="W766" s="20">
        <f>+VLOOKUP(K766,Programación!$A:$F,5,FALSE)</f>
        <v>25</v>
      </c>
      <c r="X766" s="20">
        <f>+VLOOKUP(K766,Programación!$A:$F,6,FALSE)</f>
        <v>25</v>
      </c>
      <c r="Y766" s="20">
        <v>25</v>
      </c>
      <c r="Z766" s="20">
        <f>+VLOOKUP(K766,Seguimiento!$A:$C,3,FALSE)</f>
        <v>4</v>
      </c>
      <c r="AA766" s="23">
        <v>0</v>
      </c>
      <c r="AB766" s="22">
        <v>0</v>
      </c>
      <c r="AC766" s="20">
        <v>0.25</v>
      </c>
      <c r="AD766" s="20">
        <f>+VLOOKUP(K766,Seguimiento!$A:$J,5,FALSE)</f>
        <v>0.28999999999999998</v>
      </c>
      <c r="AE766" s="24">
        <v>0</v>
      </c>
      <c r="AF766" s="22">
        <v>0</v>
      </c>
      <c r="AG766" s="20">
        <v>1</v>
      </c>
      <c r="AH766" s="20">
        <f>+VLOOKUP(K766,Seguimiento!$A:$J,6,FALSE)</f>
        <v>0.16</v>
      </c>
      <c r="AI766" s="23">
        <v>0</v>
      </c>
      <c r="AJ766" s="23">
        <v>0</v>
      </c>
      <c r="AK766" s="23">
        <v>0</v>
      </c>
      <c r="AL766" s="20">
        <f>+VLOOKUP(K766,Seguimiento!$A:$J,7,FALSE)</f>
        <v>0</v>
      </c>
      <c r="AM766" s="20">
        <f t="shared" si="11"/>
        <v>0.28999999999999998</v>
      </c>
      <c r="AN766" s="22">
        <v>0</v>
      </c>
      <c r="AO766" s="22">
        <v>0</v>
      </c>
      <c r="AP766" s="22">
        <v>0</v>
      </c>
      <c r="AQ766" s="41">
        <f>+VLOOKUP(K766,Seguimiento!$A:$J,9,FALSE)</f>
        <v>0</v>
      </c>
      <c r="AR766" s="40">
        <f>+VLOOKUP(K766,Seguimiento!$A:$J,10,FALSE)</f>
        <v>2</v>
      </c>
      <c r="AS766" s="20">
        <v>25</v>
      </c>
      <c r="AT766" s="40">
        <f>+VLOOKUP(K766,Seguimiento!$A:$J,4,FALSE)</f>
        <v>29</v>
      </c>
      <c r="AU766" s="22">
        <v>0</v>
      </c>
      <c r="AV766" s="22">
        <v>0</v>
      </c>
    </row>
    <row r="767" spans="1:48" x14ac:dyDescent="0.2">
      <c r="A767" s="20">
        <v>5</v>
      </c>
      <c r="B767" s="20" t="s">
        <v>1465</v>
      </c>
      <c r="C767" s="20">
        <v>5</v>
      </c>
      <c r="D767" s="20" t="s">
        <v>1786</v>
      </c>
      <c r="E767" s="20" t="s">
        <v>1787</v>
      </c>
      <c r="F767" s="20">
        <v>1</v>
      </c>
      <c r="G767" s="20" t="s">
        <v>1837</v>
      </c>
      <c r="H767" s="20" t="s">
        <v>1860</v>
      </c>
      <c r="I767" s="20">
        <v>3</v>
      </c>
      <c r="J767" s="20" t="s">
        <v>1961</v>
      </c>
      <c r="K767" s="20" t="s">
        <v>1871</v>
      </c>
      <c r="L767" s="20" t="s">
        <v>1872</v>
      </c>
      <c r="M767" s="20" t="s">
        <v>12</v>
      </c>
      <c r="N767" s="20">
        <v>0</v>
      </c>
      <c r="O767" s="20">
        <v>2</v>
      </c>
      <c r="P767" s="20" t="s">
        <v>1381</v>
      </c>
      <c r="Q767" s="19">
        <f>+VLOOKUP(K767,Responsables!$A:$C,3,TRUE)</f>
        <v>912</v>
      </c>
      <c r="R767" s="19" t="str">
        <f>+VLOOKUP(K767,Responsables!$A:$C,2,TRUE)</f>
        <v>FONVALMED</v>
      </c>
      <c r="S767" s="20" t="s">
        <v>46</v>
      </c>
      <c r="T767" s="20" t="s">
        <v>47</v>
      </c>
      <c r="U767" s="20">
        <f>+VLOOKUP(K767,Programación!$A:$F,3,FALSE)</f>
        <v>-1</v>
      </c>
      <c r="V767" s="20">
        <f>+VLOOKUP(K767,Programación!$A:$F,4,FALSE)</f>
        <v>1</v>
      </c>
      <c r="W767" s="20">
        <f>+VLOOKUP(K767,Programación!$A:$F,5,FALSE)</f>
        <v>-1</v>
      </c>
      <c r="X767" s="20">
        <f>+VLOOKUP(K767,Programación!$A:$F,6,FALSE)</f>
        <v>1</v>
      </c>
      <c r="Y767" s="20">
        <v>-1</v>
      </c>
      <c r="Z767" s="20">
        <f>+VLOOKUP(K767,Seguimiento!$A:$C,3,FALSE)</f>
        <v>0</v>
      </c>
      <c r="AA767" s="23">
        <v>0</v>
      </c>
      <c r="AB767" s="22">
        <v>0</v>
      </c>
      <c r="AC767" s="20">
        <v>-1</v>
      </c>
      <c r="AD767" s="20">
        <f>+VLOOKUP(K767,Seguimiento!$A:$J,5,FALSE)</f>
        <v>0</v>
      </c>
      <c r="AE767" s="22">
        <v>0</v>
      </c>
      <c r="AF767" s="22">
        <v>0</v>
      </c>
      <c r="AG767" s="20">
        <v>-1</v>
      </c>
      <c r="AH767" s="20">
        <f>+VLOOKUP(K767,Seguimiento!$A:$J,6,FALSE)</f>
        <v>0</v>
      </c>
      <c r="AI767" s="23">
        <v>0</v>
      </c>
      <c r="AJ767" s="23">
        <v>0</v>
      </c>
      <c r="AK767" s="23">
        <v>0</v>
      </c>
      <c r="AL767" s="20" t="str">
        <f>+VLOOKUP(K767,Seguimiento!$A:$J,7,FALSE)</f>
        <v>Aun se encuentra en ejecución la el estudio de prefactibilidad del proyecto de la Longitudinal Occidental, hasta no tener el estudio completo no se puede contar como estudio elaborado.</v>
      </c>
      <c r="AM767" s="20">
        <f t="shared" si="11"/>
        <v>0</v>
      </c>
      <c r="AN767" s="22">
        <v>8.1699346405228766E-5</v>
      </c>
      <c r="AO767" s="22">
        <v>0</v>
      </c>
      <c r="AP767" s="22">
        <v>0</v>
      </c>
      <c r="AQ767" s="41">
        <f>+VLOOKUP(K767,Seguimiento!$A:$J,9,FALSE)</f>
        <v>0</v>
      </c>
      <c r="AR767" s="40">
        <f>+VLOOKUP(K767,Seguimiento!$A:$J,10,FALSE)</f>
        <v>1</v>
      </c>
      <c r="AS767" s="20">
        <v>-1</v>
      </c>
      <c r="AT767" s="40">
        <f>+VLOOKUP(K767,Seguimiento!$A:$J,4,FALSE)</f>
        <v>0</v>
      </c>
      <c r="AU767" s="22">
        <v>0</v>
      </c>
      <c r="AV767" s="22">
        <v>0</v>
      </c>
    </row>
    <row r="768" spans="1:48" x14ac:dyDescent="0.2">
      <c r="A768" s="20">
        <v>5</v>
      </c>
      <c r="B768" s="20" t="s">
        <v>1465</v>
      </c>
      <c r="C768" s="20">
        <v>5</v>
      </c>
      <c r="D768" s="20" t="s">
        <v>1786</v>
      </c>
      <c r="E768" s="20" t="s">
        <v>1787</v>
      </c>
      <c r="F768" s="20"/>
      <c r="G768" s="20"/>
      <c r="H768" s="20"/>
      <c r="I768" s="20">
        <v>5</v>
      </c>
      <c r="J768" s="20" t="s">
        <v>1960</v>
      </c>
      <c r="K768" s="20" t="s">
        <v>1788</v>
      </c>
      <c r="L768" s="20" t="s">
        <v>1848</v>
      </c>
      <c r="M768" s="20" t="s">
        <v>50</v>
      </c>
      <c r="N768" s="20">
        <v>0</v>
      </c>
      <c r="O768" s="20">
        <v>100</v>
      </c>
      <c r="P768" s="20" t="s">
        <v>147</v>
      </c>
      <c r="Q768" s="19">
        <f>+VLOOKUP(K768,Responsables!$A:$C,3,TRUE)</f>
        <v>761</v>
      </c>
      <c r="R768" s="19" t="str">
        <f>+VLOOKUP(K768,Responsables!$A:$C,2,TRUE)</f>
        <v>Departamento Administrativo de Planeación</v>
      </c>
      <c r="S768" s="20" t="s">
        <v>51</v>
      </c>
      <c r="T768" s="20" t="s">
        <v>47</v>
      </c>
      <c r="U768" s="20">
        <f>+VLOOKUP(K768,Programación!$A:$F,3,FALSE)</f>
        <v>5</v>
      </c>
      <c r="V768" s="20">
        <f>+VLOOKUP(K768,Programación!$A:$F,4,FALSE)</f>
        <v>25</v>
      </c>
      <c r="W768" s="20">
        <f>+VLOOKUP(K768,Programación!$A:$F,5,FALSE)</f>
        <v>50</v>
      </c>
      <c r="X768" s="20">
        <f>+VLOOKUP(K768,Programación!$A:$F,6,FALSE)</f>
        <v>100</v>
      </c>
      <c r="Y768" s="20">
        <v>5</v>
      </c>
      <c r="Z768" s="20">
        <f>+VLOOKUP(K768,Seguimiento!$A:$C,3,FALSE)</f>
        <v>3</v>
      </c>
      <c r="AA768" s="23">
        <v>0</v>
      </c>
      <c r="AB768" s="22">
        <v>0</v>
      </c>
      <c r="AC768" s="20">
        <v>0.05</v>
      </c>
      <c r="AD768" s="20">
        <f>+VLOOKUP(K768,Seguimiento!$A:$J,5,FALSE)</f>
        <v>0.03</v>
      </c>
      <c r="AE768" s="24">
        <v>0</v>
      </c>
      <c r="AF768" s="22">
        <v>0</v>
      </c>
      <c r="AG768" s="20">
        <v>1</v>
      </c>
      <c r="AH768" s="20">
        <f>+VLOOKUP(K768,Seguimiento!$A:$J,6,FALSE)</f>
        <v>0.12</v>
      </c>
      <c r="AI768" s="23">
        <v>0</v>
      </c>
      <c r="AJ768" s="23">
        <v>0</v>
      </c>
      <c r="AK768" s="23">
        <v>0</v>
      </c>
      <c r="AL768" s="20" t="str">
        <f>+VLOOKUP(K768,Seguimiento!$A:$J,7,FALSE)</f>
        <v>Se realizó una validación y revisión de los contenidos de la página, en términos de accesibilidad, adaptabilidad, aceptabilidad, usabilidad, navegabilidad, interactividad, y arquitectura de la información, para identificar aspectos a mejorar y generar una propuesta para fortalecer su arquitectura.</v>
      </c>
      <c r="AM768" s="20">
        <f t="shared" si="11"/>
        <v>0.03</v>
      </c>
      <c r="AN768" s="22">
        <v>0</v>
      </c>
      <c r="AO768" s="22">
        <v>0</v>
      </c>
      <c r="AP768" s="22">
        <v>0</v>
      </c>
      <c r="AQ768" s="41">
        <f>+VLOOKUP(K768,Seguimiento!$A:$J,9,FALSE)</f>
        <v>0</v>
      </c>
      <c r="AR768" s="40">
        <f>+VLOOKUP(K768,Seguimiento!$A:$J,10,FALSE)</f>
        <v>1</v>
      </c>
      <c r="AS768" s="20">
        <v>5</v>
      </c>
      <c r="AT768" s="40">
        <f>+VLOOKUP(K768,Seguimiento!$A:$J,4,FALSE)</f>
        <v>3</v>
      </c>
      <c r="AU768" s="22">
        <v>0</v>
      </c>
      <c r="AV768" s="22">
        <v>0</v>
      </c>
    </row>
    <row r="769" spans="1:48" x14ac:dyDescent="0.2">
      <c r="A769" s="20">
        <v>5</v>
      </c>
      <c r="B769" s="20" t="s">
        <v>1465</v>
      </c>
      <c r="C769" s="20">
        <v>5</v>
      </c>
      <c r="D769" s="20" t="s">
        <v>1786</v>
      </c>
      <c r="E769" s="20" t="s">
        <v>1787</v>
      </c>
      <c r="F769" s="20"/>
      <c r="G769" s="20"/>
      <c r="H769" s="20"/>
      <c r="I769" s="20">
        <v>9</v>
      </c>
      <c r="J769" s="20" t="s">
        <v>1960</v>
      </c>
      <c r="K769" s="20" t="s">
        <v>1846</v>
      </c>
      <c r="L769" s="20" t="s">
        <v>1847</v>
      </c>
      <c r="M769" s="20" t="s">
        <v>50</v>
      </c>
      <c r="N769" s="20">
        <v>100</v>
      </c>
      <c r="O769" s="20">
        <v>100</v>
      </c>
      <c r="P769" s="20" t="s">
        <v>564</v>
      </c>
      <c r="Q769" s="19">
        <f>+VLOOKUP(K769,Responsables!$A:$C,3,TRUE)</f>
        <v>751</v>
      </c>
      <c r="R769" s="19" t="str">
        <f>+VLOOKUP(K769,Responsables!$A:$C,2,TRUE)</f>
        <v>Secretaría de Desarrollo Económico</v>
      </c>
      <c r="S769" s="20" t="s">
        <v>51</v>
      </c>
      <c r="T769" s="20" t="s">
        <v>47</v>
      </c>
      <c r="U769" s="20">
        <f>+VLOOKUP(K769,Programación!$A:$F,3,FALSE)</f>
        <v>0</v>
      </c>
      <c r="V769" s="20">
        <f>+VLOOKUP(K769,Programación!$A:$F,4,FALSE)</f>
        <v>0</v>
      </c>
      <c r="W769" s="20">
        <f>+VLOOKUP(K769,Programación!$A:$F,5,FALSE)</f>
        <v>0</v>
      </c>
      <c r="X769" s="20">
        <f>+VLOOKUP(K769,Programación!$A:$F,6,FALSE)</f>
        <v>100</v>
      </c>
      <c r="Y769" s="20">
        <v>-1</v>
      </c>
      <c r="Z769" s="20">
        <f>+VLOOKUP(K769,Seguimiento!$A:$C,3,FALSE)</f>
        <v>0</v>
      </c>
      <c r="AA769" s="23">
        <v>0</v>
      </c>
      <c r="AB769" s="22">
        <v>0</v>
      </c>
      <c r="AC769" s="20">
        <v>-1</v>
      </c>
      <c r="AD769" s="20">
        <f>+VLOOKUP(K769,Seguimiento!$A:$J,5,FALSE)</f>
        <v>0</v>
      </c>
      <c r="AE769" s="24">
        <v>0</v>
      </c>
      <c r="AF769" s="22">
        <v>0</v>
      </c>
      <c r="AG769" s="20">
        <v>-1</v>
      </c>
      <c r="AH769" s="20">
        <v>-1</v>
      </c>
      <c r="AI769" s="23">
        <v>0</v>
      </c>
      <c r="AJ769" s="23">
        <v>0</v>
      </c>
      <c r="AK769" s="23">
        <v>0</v>
      </c>
      <c r="AL769" s="20" t="str">
        <f>+VLOOKUP(K769,Seguimiento!$A:$J,7,FALSE)</f>
        <v>Los indicadores de Plan de Desarrollo se les dará cumplimiento y ejecución a tráves del convenio con FAO el cual está en proceso de validación para firma.</v>
      </c>
      <c r="AM769" s="20">
        <f t="shared" si="11"/>
        <v>0</v>
      </c>
      <c r="AN769" s="22">
        <v>0</v>
      </c>
      <c r="AO769" s="22">
        <v>0</v>
      </c>
      <c r="AP769" s="22">
        <v>0</v>
      </c>
      <c r="AQ769" s="41">
        <f>+VLOOKUP(K769,Seguimiento!$A:$J,9,FALSE)</f>
        <v>0</v>
      </c>
      <c r="AR769" s="40">
        <f>+VLOOKUP(K769,Seguimiento!$A:$J,10,FALSE)</f>
        <v>0</v>
      </c>
      <c r="AS769" s="20">
        <v>-1</v>
      </c>
      <c r="AT769" s="40">
        <f>+VLOOKUP(K769,Seguimiento!$A:$J,4,FALSE)</f>
        <v>0</v>
      </c>
      <c r="AU769" s="22">
        <v>0</v>
      </c>
      <c r="AV769" s="22">
        <v>0</v>
      </c>
    </row>
    <row r="770" spans="1:48" x14ac:dyDescent="0.2">
      <c r="A770" s="20">
        <v>5</v>
      </c>
      <c r="B770" s="20" t="s">
        <v>1465</v>
      </c>
      <c r="C770" s="20">
        <v>5</v>
      </c>
      <c r="D770" s="20" t="s">
        <v>1786</v>
      </c>
      <c r="E770" s="20" t="s">
        <v>1787</v>
      </c>
      <c r="F770" s="20">
        <v>6</v>
      </c>
      <c r="G770" s="20" t="s">
        <v>1803</v>
      </c>
      <c r="H770" s="20" t="s">
        <v>1804</v>
      </c>
      <c r="I770" s="20">
        <v>7</v>
      </c>
      <c r="J770" s="20" t="s">
        <v>1961</v>
      </c>
      <c r="K770" s="20" t="s">
        <v>1809</v>
      </c>
      <c r="L770" s="20" t="s">
        <v>1810</v>
      </c>
      <c r="M770" s="20" t="s">
        <v>50</v>
      </c>
      <c r="N770" s="20">
        <v>-1</v>
      </c>
      <c r="O770" s="20">
        <v>30</v>
      </c>
      <c r="P770" s="20" t="s">
        <v>1195</v>
      </c>
      <c r="Q770" s="19">
        <f>+VLOOKUP(K770,Responsables!$A:$C,3,TRUE)</f>
        <v>762</v>
      </c>
      <c r="R770" s="19" t="str">
        <f>+VLOOKUP(K770,Responsables!$A:$C,2,TRUE)</f>
        <v>Secretaría de Gestión y Control Territorial</v>
      </c>
      <c r="S770" s="20" t="s">
        <v>46</v>
      </c>
      <c r="T770" s="20" t="s">
        <v>47</v>
      </c>
      <c r="U770" s="20">
        <f>+VLOOKUP(K770,Programación!$A:$F,3,FALSE)</f>
        <v>7.5</v>
      </c>
      <c r="V770" s="20">
        <f>+VLOOKUP(K770,Programación!$A:$F,4,FALSE)</f>
        <v>7.5</v>
      </c>
      <c r="W770" s="20">
        <f>+VLOOKUP(K770,Programación!$A:$F,5,FALSE)</f>
        <v>7.5</v>
      </c>
      <c r="X770" s="20">
        <f>+VLOOKUP(K770,Programación!$A:$F,6,FALSE)</f>
        <v>7.5</v>
      </c>
      <c r="Y770" s="20">
        <v>7.5</v>
      </c>
      <c r="Z770" s="20">
        <f>+VLOOKUP(K770,Seguimiento!$A:$C,3,FALSE)</f>
        <v>1.25</v>
      </c>
      <c r="AA770" s="23">
        <v>0</v>
      </c>
      <c r="AB770" s="22">
        <v>0</v>
      </c>
      <c r="AC770" s="20">
        <v>0.25</v>
      </c>
      <c r="AD770" s="20">
        <f>+VLOOKUP(K770,Seguimiento!$A:$J,5,FALSE)</f>
        <v>0.29166666699999999</v>
      </c>
      <c r="AE770" s="22">
        <v>0</v>
      </c>
      <c r="AF770" s="22">
        <v>0</v>
      </c>
      <c r="AG770" s="20">
        <v>1</v>
      </c>
      <c r="AH770" s="20">
        <f>+VLOOKUP(K770,Seguimiento!$A:$J,6,FALSE)</f>
        <v>0.16666666699999999</v>
      </c>
      <c r="AI770" s="23">
        <v>0</v>
      </c>
      <c r="AJ770" s="23">
        <v>0</v>
      </c>
      <c r="AK770" s="23">
        <v>0</v>
      </c>
      <c r="AL770" s="20">
        <f>+VLOOKUP(K770,Seguimiento!$A:$J,7,FALSE)</f>
        <v>0</v>
      </c>
      <c r="AM770" s="20">
        <f t="shared" si="11"/>
        <v>0.29166666699999999</v>
      </c>
      <c r="AN770" s="22">
        <v>1.5205558839581239E-4</v>
      </c>
      <c r="AO770" s="22">
        <v>0</v>
      </c>
      <c r="AP770" s="22">
        <v>0</v>
      </c>
      <c r="AQ770" s="41">
        <f>+VLOOKUP(K770,Seguimiento!$A:$J,9,FALSE)</f>
        <v>3.8013899999999999E-5</v>
      </c>
      <c r="AR770" s="40">
        <f>+VLOOKUP(K770,Seguimiento!$A:$J,10,FALSE)</f>
        <v>2</v>
      </c>
      <c r="AS770" s="20">
        <v>7.5</v>
      </c>
      <c r="AT770" s="40">
        <f>+VLOOKUP(K770,Seguimiento!$A:$J,4,FALSE)</f>
        <v>8.75</v>
      </c>
      <c r="AU770" s="22">
        <v>0</v>
      </c>
      <c r="AV770" s="22">
        <v>0</v>
      </c>
    </row>
    <row r="771" spans="1:48" x14ac:dyDescent="0.2">
      <c r="A771" s="20">
        <v>5</v>
      </c>
      <c r="B771" s="20" t="s">
        <v>1465</v>
      </c>
      <c r="C771" s="20">
        <v>5</v>
      </c>
      <c r="D771" s="20" t="s">
        <v>1786</v>
      </c>
      <c r="E771" s="20" t="s">
        <v>1787</v>
      </c>
      <c r="F771" s="20">
        <v>6</v>
      </c>
      <c r="G771" s="20" t="s">
        <v>1803</v>
      </c>
      <c r="H771" s="20" t="s">
        <v>1804</v>
      </c>
      <c r="I771" s="20">
        <v>5</v>
      </c>
      <c r="J771" s="20" t="s">
        <v>1961</v>
      </c>
      <c r="K771" s="20" t="s">
        <v>1833</v>
      </c>
      <c r="L771" s="20" t="s">
        <v>1834</v>
      </c>
      <c r="M771" s="20" t="s">
        <v>44</v>
      </c>
      <c r="N771" s="20">
        <v>29700</v>
      </c>
      <c r="O771" s="20">
        <v>37100</v>
      </c>
      <c r="P771" s="20" t="s">
        <v>1195</v>
      </c>
      <c r="Q771" s="19">
        <f>+VLOOKUP(K771,Responsables!$A:$C,3,TRUE)</f>
        <v>762</v>
      </c>
      <c r="R771" s="19" t="str">
        <f>+VLOOKUP(K771,Responsables!$A:$C,2,TRUE)</f>
        <v>Secretaría de Gestión y Control Territorial</v>
      </c>
      <c r="S771" s="20" t="s">
        <v>46</v>
      </c>
      <c r="T771" s="20" t="s">
        <v>47</v>
      </c>
      <c r="U771" s="20">
        <f>+VLOOKUP(K771,Programación!$A:$F,3,FALSE)</f>
        <v>7471</v>
      </c>
      <c r="V771" s="20">
        <f>+VLOOKUP(K771,Programación!$A:$F,4,FALSE)</f>
        <v>9880</v>
      </c>
      <c r="W771" s="20">
        <f>+VLOOKUP(K771,Programación!$A:$F,5,FALSE)</f>
        <v>9880</v>
      </c>
      <c r="X771" s="20">
        <f>+VLOOKUP(K771,Programación!$A:$F,6,FALSE)</f>
        <v>9869</v>
      </c>
      <c r="Y771" s="20">
        <v>7471</v>
      </c>
      <c r="Z771" s="20">
        <f>+VLOOKUP(K771,Seguimiento!$A:$C,3,FALSE)</f>
        <v>4132</v>
      </c>
      <c r="AA771" s="23">
        <v>0</v>
      </c>
      <c r="AB771" s="22">
        <v>0</v>
      </c>
      <c r="AC771" s="20">
        <v>0.20137466307277599</v>
      </c>
      <c r="AD771" s="20">
        <f>+VLOOKUP(K771,Seguimiento!$A:$J,5,FALSE)</f>
        <v>0.31274932599999999</v>
      </c>
      <c r="AE771" s="22">
        <v>0</v>
      </c>
      <c r="AF771" s="22">
        <v>0</v>
      </c>
      <c r="AG771" s="20">
        <v>1</v>
      </c>
      <c r="AH771" s="20">
        <f>+VLOOKUP(K771,Seguimiento!$A:$J,6,FALSE)</f>
        <v>0.41821862300000001</v>
      </c>
      <c r="AI771" s="23">
        <v>0</v>
      </c>
      <c r="AJ771" s="23">
        <v>0</v>
      </c>
      <c r="AK771" s="23">
        <v>0</v>
      </c>
      <c r="AL771" s="20">
        <f>+VLOOKUP(K771,Seguimiento!$A:$J,7,FALSE)</f>
        <v>0</v>
      </c>
      <c r="AM771" s="20">
        <f t="shared" ref="AM771:AM811" si="12">+AD771</f>
        <v>0.31274932599999999</v>
      </c>
      <c r="AN771" s="22">
        <v>1.0456512505216845E-4</v>
      </c>
      <c r="AO771" s="22">
        <v>0</v>
      </c>
      <c r="AP771" s="22">
        <v>0</v>
      </c>
      <c r="AQ771" s="41">
        <f>+VLOOKUP(K771,Seguimiento!$A:$J,9,FALSE)</f>
        <v>2.1282200000000001E-5</v>
      </c>
      <c r="AR771" s="40">
        <f>+VLOOKUP(K771,Seguimiento!$A:$J,10,FALSE)</f>
        <v>2</v>
      </c>
      <c r="AS771" s="20">
        <v>7471</v>
      </c>
      <c r="AT771" s="40">
        <f>+VLOOKUP(K771,Seguimiento!$A:$J,4,FALSE)</f>
        <v>11603</v>
      </c>
      <c r="AU771" s="22">
        <v>0</v>
      </c>
      <c r="AV771" s="22">
        <v>0</v>
      </c>
    </row>
    <row r="772" spans="1:48" x14ac:dyDescent="0.2">
      <c r="A772" s="20">
        <v>5</v>
      </c>
      <c r="B772" s="20" t="s">
        <v>1465</v>
      </c>
      <c r="C772" s="20">
        <v>5</v>
      </c>
      <c r="D772" s="20" t="s">
        <v>1786</v>
      </c>
      <c r="E772" s="20" t="s">
        <v>1787</v>
      </c>
      <c r="F772" s="20">
        <v>3</v>
      </c>
      <c r="G772" s="20" t="s">
        <v>1829</v>
      </c>
      <c r="H772" s="20" t="s">
        <v>1830</v>
      </c>
      <c r="I772" s="20">
        <v>2</v>
      </c>
      <c r="J772" s="20" t="s">
        <v>1961</v>
      </c>
      <c r="K772" s="20" t="s">
        <v>1854</v>
      </c>
      <c r="L772" s="20" t="s">
        <v>1855</v>
      </c>
      <c r="M772" s="20" t="s">
        <v>50</v>
      </c>
      <c r="N772" s="20">
        <v>-1</v>
      </c>
      <c r="O772" s="20">
        <v>100</v>
      </c>
      <c r="P772" s="20" t="s">
        <v>221</v>
      </c>
      <c r="Q772" s="19">
        <f>+VLOOKUP(K772,Responsables!$A:$C,3,TRUE)</f>
        <v>771</v>
      </c>
      <c r="R772" s="19" t="str">
        <f>+VLOOKUP(K772,Responsables!$A:$C,2,TRUE)</f>
        <v>Gerencia del Centro</v>
      </c>
      <c r="S772" s="20" t="s">
        <v>46</v>
      </c>
      <c r="T772" s="20" t="s">
        <v>47</v>
      </c>
      <c r="U772" s="20">
        <f>+VLOOKUP(K772,Programación!$A:$F,3,FALSE)</f>
        <v>-1</v>
      </c>
      <c r="V772" s="20">
        <f>+VLOOKUP(K772,Programación!$A:$F,4,FALSE)</f>
        <v>100</v>
      </c>
      <c r="W772" s="20">
        <f>+VLOOKUP(K772,Programación!$A:$F,5,FALSE)</f>
        <v>-1</v>
      </c>
      <c r="X772" s="20">
        <f>+VLOOKUP(K772,Programación!$A:$F,6,FALSE)</f>
        <v>-1</v>
      </c>
      <c r="Y772" s="20">
        <v>-1</v>
      </c>
      <c r="Z772" s="20">
        <f>+VLOOKUP(K772,Seguimiento!$A:$C,3,FALSE)</f>
        <v>0</v>
      </c>
      <c r="AA772" s="23">
        <v>0</v>
      </c>
      <c r="AB772" s="22">
        <v>0</v>
      </c>
      <c r="AC772" s="20">
        <v>-1</v>
      </c>
      <c r="AD772" s="20">
        <f>+VLOOKUP(K772,Seguimiento!$A:$J,5,FALSE)</f>
        <v>0</v>
      </c>
      <c r="AE772" s="22">
        <v>0</v>
      </c>
      <c r="AF772" s="22">
        <v>0</v>
      </c>
      <c r="AG772" s="20">
        <v>-1</v>
      </c>
      <c r="AH772" s="20">
        <f>+VLOOKUP(K772,Seguimiento!$A:$J,6,FALSE)</f>
        <v>0</v>
      </c>
      <c r="AI772" s="23">
        <v>0</v>
      </c>
      <c r="AJ772" s="23">
        <v>0</v>
      </c>
      <c r="AK772" s="23">
        <v>0</v>
      </c>
      <c r="AL772" s="20" t="str">
        <f>+VLOOKUP(K772,Seguimiento!$A:$J,7,FALSE)</f>
        <v>Ya se encuentra contratado el recurso por medio del cual se realizará la caracterización; los resultados se obtendrán a partir del segundo semestre de la presente vigencia.</v>
      </c>
      <c r="AM772" s="20">
        <f t="shared" si="12"/>
        <v>0</v>
      </c>
      <c r="AN772" s="22">
        <v>4.1265944437509174E-4</v>
      </c>
      <c r="AO772" s="22">
        <v>0</v>
      </c>
      <c r="AP772" s="22">
        <v>0</v>
      </c>
      <c r="AQ772" s="41">
        <f>+VLOOKUP(K772,Seguimiento!$A:$J,9,FALSE)</f>
        <v>0</v>
      </c>
      <c r="AR772" s="40">
        <f>+VLOOKUP(K772,Seguimiento!$A:$J,10,FALSE)</f>
        <v>1</v>
      </c>
      <c r="AS772" s="20">
        <v>-1</v>
      </c>
      <c r="AT772" s="40">
        <f>+VLOOKUP(K772,Seguimiento!$A:$J,4,FALSE)</f>
        <v>0</v>
      </c>
      <c r="AU772" s="22">
        <v>0</v>
      </c>
      <c r="AV772" s="22">
        <v>0</v>
      </c>
    </row>
    <row r="773" spans="1:48" x14ac:dyDescent="0.2">
      <c r="A773" s="20">
        <v>5</v>
      </c>
      <c r="B773" s="20" t="s">
        <v>1465</v>
      </c>
      <c r="C773" s="20">
        <v>5</v>
      </c>
      <c r="D773" s="20" t="s">
        <v>1786</v>
      </c>
      <c r="E773" s="20" t="s">
        <v>1787</v>
      </c>
      <c r="F773" s="20">
        <v>4</v>
      </c>
      <c r="G773" s="20" t="s">
        <v>1794</v>
      </c>
      <c r="H773" s="20" t="s">
        <v>1795</v>
      </c>
      <c r="I773" s="20">
        <v>1</v>
      </c>
      <c r="J773" s="20" t="s">
        <v>1961</v>
      </c>
      <c r="K773" s="20" t="s">
        <v>1807</v>
      </c>
      <c r="L773" s="20" t="s">
        <v>1808</v>
      </c>
      <c r="M773" s="20" t="s">
        <v>44</v>
      </c>
      <c r="N773" s="20">
        <v>6</v>
      </c>
      <c r="O773" s="20">
        <v>12</v>
      </c>
      <c r="P773" s="20" t="s">
        <v>147</v>
      </c>
      <c r="Q773" s="19">
        <f>+VLOOKUP(K773,Responsables!$A:$C,3,TRUE)</f>
        <v>761</v>
      </c>
      <c r="R773" s="19" t="str">
        <f>+VLOOKUP(K773,Responsables!$A:$C,2,TRUE)</f>
        <v>Departamento Administrativo de Planeación</v>
      </c>
      <c r="S773" s="20" t="s">
        <v>51</v>
      </c>
      <c r="T773" s="20" t="s">
        <v>47</v>
      </c>
      <c r="U773" s="20">
        <f>+VLOOKUP(K773,Programación!$A:$F,3,FALSE)</f>
        <v>3</v>
      </c>
      <c r="V773" s="20">
        <f>+VLOOKUP(K773,Programación!$A:$F,4,FALSE)</f>
        <v>8</v>
      </c>
      <c r="W773" s="20">
        <f>+VLOOKUP(K773,Programación!$A:$F,5,FALSE)</f>
        <v>11</v>
      </c>
      <c r="X773" s="20">
        <f>+VLOOKUP(K773,Programación!$A:$F,6,FALSE)</f>
        <v>12</v>
      </c>
      <c r="Y773" s="20">
        <v>5</v>
      </c>
      <c r="Z773" s="20">
        <f>+VLOOKUP(K773,Seguimiento!$A:$C,3,FALSE)</f>
        <v>6</v>
      </c>
      <c r="AA773" s="23">
        <v>0</v>
      </c>
      <c r="AB773" s="22">
        <v>0</v>
      </c>
      <c r="AC773" s="20">
        <v>0.41666666666666702</v>
      </c>
      <c r="AD773" s="20">
        <f>+VLOOKUP(K773,Seguimiento!$A:$J,5,FALSE)</f>
        <v>0.5</v>
      </c>
      <c r="AE773" s="22">
        <v>0</v>
      </c>
      <c r="AF773" s="22">
        <v>0</v>
      </c>
      <c r="AG773" s="20">
        <v>1.6666666666666701</v>
      </c>
      <c r="AH773" s="20">
        <f>+VLOOKUP(K773,Seguimiento!$A:$J,6,FALSE)</f>
        <v>0.75</v>
      </c>
      <c r="AI773" s="23">
        <v>0</v>
      </c>
      <c r="AJ773" s="23">
        <v>0</v>
      </c>
      <c r="AK773" s="23">
        <v>0</v>
      </c>
      <c r="AL773" s="20" t="str">
        <f>+VLOOKUP(K773,Seguimiento!$A:$J,7,FALSE)</f>
        <v>Se avanzo en los acuerdos  con  municipios del valle de  Aburrá, oriente cercano y entidades de la región, al momento se encuentra en trámite la suscripción de los mismos y se realizo Documento de seguimiento y evaluación del POT en el componente Supramunicipal.</v>
      </c>
      <c r="AM773" s="20">
        <f t="shared" si="12"/>
        <v>0.5</v>
      </c>
      <c r="AN773" s="22">
        <v>1.1259599356349111E-3</v>
      </c>
      <c r="AO773" s="22">
        <v>0</v>
      </c>
      <c r="AP773" s="22">
        <v>0</v>
      </c>
      <c r="AQ773" s="41">
        <f>+VLOOKUP(K773,Seguimiento!$A:$J,9,FALSE)</f>
        <v>4.6914999999999999E-4</v>
      </c>
      <c r="AR773" s="40">
        <f>+VLOOKUP(K773,Seguimiento!$A:$J,10,FALSE)</f>
        <v>3</v>
      </c>
      <c r="AS773" s="20">
        <v>5</v>
      </c>
      <c r="AT773" s="40">
        <f>+VLOOKUP(K773,Seguimiento!$A:$J,4,FALSE)</f>
        <v>6</v>
      </c>
      <c r="AU773" s="22">
        <v>0</v>
      </c>
      <c r="AV773" s="22">
        <v>0</v>
      </c>
    </row>
    <row r="774" spans="1:48" x14ac:dyDescent="0.2">
      <c r="A774" s="20">
        <v>5</v>
      </c>
      <c r="B774" s="20" t="s">
        <v>1465</v>
      </c>
      <c r="C774" s="20">
        <v>5</v>
      </c>
      <c r="D774" s="20" t="s">
        <v>1786</v>
      </c>
      <c r="E774" s="20" t="s">
        <v>1787</v>
      </c>
      <c r="F774" s="20">
        <v>2</v>
      </c>
      <c r="G774" s="20" t="s">
        <v>1827</v>
      </c>
      <c r="H774" s="20" t="s">
        <v>1851</v>
      </c>
      <c r="I774" s="20">
        <v>1</v>
      </c>
      <c r="J774" s="20" t="s">
        <v>1961</v>
      </c>
      <c r="K774" s="20" t="s">
        <v>1863</v>
      </c>
      <c r="L774" s="20" t="s">
        <v>1864</v>
      </c>
      <c r="M774" s="20" t="s">
        <v>44</v>
      </c>
      <c r="N774" s="20">
        <v>3</v>
      </c>
      <c r="O774" s="20">
        <v>10</v>
      </c>
      <c r="P774" s="20" t="s">
        <v>620</v>
      </c>
      <c r="Q774" s="19">
        <f>+VLOOKUP(K774,Responsables!$A:$C,3,TRUE)</f>
        <v>723</v>
      </c>
      <c r="R774" s="19" t="str">
        <f>+VLOOKUP(K774,Responsables!$A:$C,2,TRUE)</f>
        <v>Secretaría de las Mujeres</v>
      </c>
      <c r="S774" s="20" t="s">
        <v>46</v>
      </c>
      <c r="T774" s="20" t="s">
        <v>47</v>
      </c>
      <c r="U774" s="20">
        <f>+VLOOKUP(K774,Programación!$A:$F,3,FALSE)</f>
        <v>2</v>
      </c>
      <c r="V774" s="20">
        <f>+VLOOKUP(K774,Programación!$A:$F,4,FALSE)</f>
        <v>2</v>
      </c>
      <c r="W774" s="20">
        <f>+VLOOKUP(K774,Programación!$A:$F,5,FALSE)</f>
        <v>3</v>
      </c>
      <c r="X774" s="20">
        <f>+VLOOKUP(K774,Programación!$A:$F,6,FALSE)</f>
        <v>3</v>
      </c>
      <c r="Y774" s="20">
        <v>2</v>
      </c>
      <c r="Z774" s="20">
        <f>+VLOOKUP(K774,Seguimiento!$A:$C,3,FALSE)</f>
        <v>1</v>
      </c>
      <c r="AA774" s="23">
        <v>0</v>
      </c>
      <c r="AB774" s="22">
        <v>0</v>
      </c>
      <c r="AC774" s="20">
        <v>0.2</v>
      </c>
      <c r="AD774" s="20">
        <f>+VLOOKUP(K774,Seguimiento!$A:$J,5,FALSE)</f>
        <v>0.3</v>
      </c>
      <c r="AE774" s="22">
        <v>0</v>
      </c>
      <c r="AF774" s="22">
        <v>0</v>
      </c>
      <c r="AG774" s="20">
        <v>1</v>
      </c>
      <c r="AH774" s="20">
        <f>+VLOOKUP(K774,Seguimiento!$A:$J,6,FALSE)</f>
        <v>0.5</v>
      </c>
      <c r="AI774" s="23">
        <v>0</v>
      </c>
      <c r="AJ774" s="23">
        <v>0</v>
      </c>
      <c r="AK774" s="23">
        <v>0</v>
      </c>
      <c r="AL774" s="20">
        <f>+VLOOKUP(K774,Seguimiento!$A:$J,7,FALSE)</f>
        <v>0</v>
      </c>
      <c r="AM774" s="20">
        <f t="shared" si="12"/>
        <v>0.3</v>
      </c>
      <c r="AN774" s="22">
        <v>1.0361845649636737E-4</v>
      </c>
      <c r="AO774" s="22">
        <v>0</v>
      </c>
      <c r="AP774" s="22">
        <v>0</v>
      </c>
      <c r="AQ774" s="41">
        <f>+VLOOKUP(K774,Seguimiento!$A:$J,9,FALSE)</f>
        <v>2.0723699999999999E-5</v>
      </c>
      <c r="AR774" s="40">
        <f>+VLOOKUP(K774,Seguimiento!$A:$J,10,FALSE)</f>
        <v>2</v>
      </c>
      <c r="AS774" s="20">
        <v>2</v>
      </c>
      <c r="AT774" s="40">
        <f>+VLOOKUP(K774,Seguimiento!$A:$J,4,FALSE)</f>
        <v>3</v>
      </c>
      <c r="AU774" s="22">
        <v>0</v>
      </c>
      <c r="AV774" s="22">
        <v>0</v>
      </c>
    </row>
    <row r="775" spans="1:48" x14ac:dyDescent="0.2">
      <c r="A775" s="20">
        <v>5</v>
      </c>
      <c r="B775" s="20" t="s">
        <v>1465</v>
      </c>
      <c r="C775" s="20">
        <v>5</v>
      </c>
      <c r="D775" s="20" t="s">
        <v>1786</v>
      </c>
      <c r="E775" s="20" t="s">
        <v>1787</v>
      </c>
      <c r="F775" s="20">
        <v>4</v>
      </c>
      <c r="G775" s="20" t="s">
        <v>1794</v>
      </c>
      <c r="H775" s="20" t="s">
        <v>1795</v>
      </c>
      <c r="I775" s="20">
        <v>5</v>
      </c>
      <c r="J775" s="20" t="s">
        <v>1961</v>
      </c>
      <c r="K775" s="20" t="s">
        <v>1796</v>
      </c>
      <c r="L775" s="20" t="s">
        <v>1797</v>
      </c>
      <c r="M775" s="20" t="s">
        <v>50</v>
      </c>
      <c r="N775" s="20">
        <v>-1</v>
      </c>
      <c r="O775" s="20">
        <v>100</v>
      </c>
      <c r="P775" s="20" t="s">
        <v>221</v>
      </c>
      <c r="Q775" s="19">
        <f>+VLOOKUP(K775,Responsables!$A:$C,3,TRUE)</f>
        <v>771</v>
      </c>
      <c r="R775" s="19" t="str">
        <f>+VLOOKUP(K775,Responsables!$A:$C,2,TRUE)</f>
        <v>Gerencia del Centro</v>
      </c>
      <c r="S775" s="20" t="s">
        <v>51</v>
      </c>
      <c r="T775" s="20" t="s">
        <v>47</v>
      </c>
      <c r="U775" s="20">
        <f>+VLOOKUP(K775,Programación!$A:$F,3,FALSE)</f>
        <v>25</v>
      </c>
      <c r="V775" s="20">
        <f>+VLOOKUP(K775,Programación!$A:$F,4,FALSE)</f>
        <v>50</v>
      </c>
      <c r="W775" s="20">
        <f>+VLOOKUP(K775,Programación!$A:$F,5,FALSE)</f>
        <v>75</v>
      </c>
      <c r="X775" s="20">
        <f>+VLOOKUP(K775,Programación!$A:$F,6,FALSE)</f>
        <v>100</v>
      </c>
      <c r="Y775" s="20">
        <v>25</v>
      </c>
      <c r="Z775" s="20">
        <f>+VLOOKUP(K775,Seguimiento!$A:$C,3,FALSE)</f>
        <v>30</v>
      </c>
      <c r="AA775" s="23">
        <v>0</v>
      </c>
      <c r="AB775" s="22">
        <v>0</v>
      </c>
      <c r="AC775" s="20">
        <v>0.25</v>
      </c>
      <c r="AD775" s="20">
        <f>+VLOOKUP(K775,Seguimiento!$A:$J,5,FALSE)</f>
        <v>0.3</v>
      </c>
      <c r="AE775" s="22">
        <v>0</v>
      </c>
      <c r="AF775" s="22">
        <v>0</v>
      </c>
      <c r="AG775" s="20">
        <v>1</v>
      </c>
      <c r="AH775" s="20">
        <f>+VLOOKUP(K775,Seguimiento!$A:$J,6,FALSE)</f>
        <v>0.6</v>
      </c>
      <c r="AI775" s="23">
        <v>0</v>
      </c>
      <c r="AJ775" s="23">
        <v>0</v>
      </c>
      <c r="AK775" s="23">
        <v>0</v>
      </c>
      <c r="AL775" s="20" t="str">
        <f>+VLOOKUP(K775,Seguimiento!$A:$J,7,FALSE)</f>
        <v>Se ha dado continuidad a los espacios de articulación del Distrito San Ignacio;  se han realizado las acciones para el proceso de formalización de Áreas de Desarrollo Naranja-ADN, lo que facilitará la creación, producción, circulación, distribución y acceso a las manifestaciones, bienes y servicios culturales y creativos.</v>
      </c>
      <c r="AM775" s="20">
        <f t="shared" si="12"/>
        <v>0.3</v>
      </c>
      <c r="AN775" s="22">
        <v>8.1136325682592463E-4</v>
      </c>
      <c r="AO775" s="22">
        <v>0</v>
      </c>
      <c r="AP775" s="22">
        <v>0</v>
      </c>
      <c r="AQ775" s="41">
        <f>+VLOOKUP(K775,Seguimiento!$A:$J,9,FALSE)</f>
        <v>2.0284099999999999E-4</v>
      </c>
      <c r="AR775" s="40">
        <f>+VLOOKUP(K775,Seguimiento!$A:$J,10,FALSE)</f>
        <v>2</v>
      </c>
      <c r="AS775" s="20">
        <v>25</v>
      </c>
      <c r="AT775" s="40">
        <f>+VLOOKUP(K775,Seguimiento!$A:$J,4,FALSE)</f>
        <v>30</v>
      </c>
      <c r="AU775" s="22">
        <v>0</v>
      </c>
      <c r="AV775" s="22">
        <v>0</v>
      </c>
    </row>
    <row r="776" spans="1:48" x14ac:dyDescent="0.2">
      <c r="A776" s="20">
        <v>5</v>
      </c>
      <c r="B776" s="20" t="s">
        <v>1465</v>
      </c>
      <c r="C776" s="20">
        <v>5</v>
      </c>
      <c r="D776" s="20" t="s">
        <v>1786</v>
      </c>
      <c r="E776" s="20" t="s">
        <v>1787</v>
      </c>
      <c r="F776" s="20"/>
      <c r="G776" s="20"/>
      <c r="H776" s="20"/>
      <c r="I776" s="20">
        <v>2</v>
      </c>
      <c r="J776" s="20" t="s">
        <v>1960</v>
      </c>
      <c r="K776" s="20" t="s">
        <v>1827</v>
      </c>
      <c r="L776" s="20" t="s">
        <v>1828</v>
      </c>
      <c r="M776" s="20" t="s">
        <v>50</v>
      </c>
      <c r="N776" s="20">
        <v>20</v>
      </c>
      <c r="O776" s="20">
        <v>50</v>
      </c>
      <c r="P776" s="20" t="s">
        <v>147</v>
      </c>
      <c r="Q776" s="19">
        <f>+VLOOKUP(K776,Responsables!$A:$C,3,TRUE)</f>
        <v>761</v>
      </c>
      <c r="R776" s="19" t="str">
        <f>+VLOOKUP(K776,Responsables!$A:$C,2,TRUE)</f>
        <v>Departamento Administrativo de Planeación</v>
      </c>
      <c r="S776" s="20" t="s">
        <v>46</v>
      </c>
      <c r="T776" s="20" t="s">
        <v>47</v>
      </c>
      <c r="U776" s="20">
        <f>+VLOOKUP(K776,Programación!$A:$F,3,FALSE)</f>
        <v>10</v>
      </c>
      <c r="V776" s="20">
        <f>+VLOOKUP(K776,Programación!$A:$F,4,FALSE)</f>
        <v>15</v>
      </c>
      <c r="W776" s="20">
        <f>+VLOOKUP(K776,Programación!$A:$F,5,FALSE)</f>
        <v>10</v>
      </c>
      <c r="X776" s="20">
        <f>+VLOOKUP(K776,Programación!$A:$F,6,FALSE)</f>
        <v>15</v>
      </c>
      <c r="Y776" s="20">
        <v>10</v>
      </c>
      <c r="Z776" s="20">
        <f>+VLOOKUP(K776,Seguimiento!$A:$C,3,FALSE)</f>
        <v>2</v>
      </c>
      <c r="AA776" s="23">
        <v>0</v>
      </c>
      <c r="AB776" s="22">
        <v>0</v>
      </c>
      <c r="AC776" s="20">
        <v>0.2</v>
      </c>
      <c r="AD776" s="20">
        <f>+VLOOKUP(K776,Seguimiento!$A:$J,5,FALSE)</f>
        <v>0.24</v>
      </c>
      <c r="AE776" s="24">
        <v>0</v>
      </c>
      <c r="AF776" s="22">
        <v>0</v>
      </c>
      <c r="AG776" s="20">
        <v>1</v>
      </c>
      <c r="AH776" s="20">
        <f>+VLOOKUP(K776,Seguimiento!$A:$J,6,FALSE)</f>
        <v>0.133333333</v>
      </c>
      <c r="AI776" s="23">
        <v>0</v>
      </c>
      <c r="AJ776" s="23">
        <v>0</v>
      </c>
      <c r="AK776" s="23">
        <v>0</v>
      </c>
      <c r="AL776" s="20" t="str">
        <f>+VLOOKUP(K776,Seguimiento!$A:$J,7,FALSE)</f>
        <v>Se esta avanzando en la implementación de los programas de ejecución, a través de la ruta de PDL y PP vigencia 2021-2022, la cual se encuentra en socialización de proyectos. Se diseñaron e implementaron estrategias de fortalecimiento de la planeación del desarrollo local (laboratorio de innovación, cápsulas del saber, fichas territoriales, etc.). Se avanzó en la preparación de insumos para el seguimiento y en la articulación con los diferentes instrumentos del sistema municipal.</v>
      </c>
      <c r="AM776" s="20">
        <f t="shared" si="12"/>
        <v>0.24</v>
      </c>
      <c r="AN776" s="22">
        <v>0</v>
      </c>
      <c r="AO776" s="22">
        <v>0</v>
      </c>
      <c r="AP776" s="22">
        <v>0</v>
      </c>
      <c r="AQ776" s="41">
        <f>+VLOOKUP(K776,Seguimiento!$A:$J,9,FALSE)</f>
        <v>0</v>
      </c>
      <c r="AR776" s="40">
        <f>+VLOOKUP(K776,Seguimiento!$A:$J,10,FALSE)</f>
        <v>2</v>
      </c>
      <c r="AS776" s="20">
        <v>10</v>
      </c>
      <c r="AT776" s="40">
        <f>+VLOOKUP(K776,Seguimiento!$A:$J,4,FALSE)</f>
        <v>12</v>
      </c>
      <c r="AU776" s="22">
        <v>0</v>
      </c>
      <c r="AV776" s="22">
        <v>0</v>
      </c>
    </row>
    <row r="777" spans="1:48" x14ac:dyDescent="0.2">
      <c r="A777" s="20">
        <v>5</v>
      </c>
      <c r="B777" s="20" t="s">
        <v>1465</v>
      </c>
      <c r="C777" s="20">
        <v>5</v>
      </c>
      <c r="D777" s="20" t="s">
        <v>1786</v>
      </c>
      <c r="E777" s="20" t="s">
        <v>1787</v>
      </c>
      <c r="F777" s="20">
        <v>1</v>
      </c>
      <c r="G777" s="20" t="s">
        <v>1837</v>
      </c>
      <c r="H777" s="20" t="s">
        <v>1860</v>
      </c>
      <c r="I777" s="20">
        <v>2</v>
      </c>
      <c r="J777" s="20" t="s">
        <v>1961</v>
      </c>
      <c r="K777" s="20" t="s">
        <v>1873</v>
      </c>
      <c r="L777" s="20" t="s">
        <v>1874</v>
      </c>
      <c r="M777" s="20" t="s">
        <v>50</v>
      </c>
      <c r="N777" s="20">
        <v>27</v>
      </c>
      <c r="O777" s="20">
        <v>37</v>
      </c>
      <c r="P777" s="20" t="s">
        <v>147</v>
      </c>
      <c r="Q777" s="19">
        <f>+VLOOKUP(K777,Responsables!$A:$C,3,TRUE)</f>
        <v>761</v>
      </c>
      <c r="R777" s="19" t="str">
        <f>+VLOOKUP(K777,Responsables!$A:$C,2,TRUE)</f>
        <v>Departamento Administrativo de Planeación</v>
      </c>
      <c r="S777" s="20" t="s">
        <v>51</v>
      </c>
      <c r="T777" s="20" t="s">
        <v>47</v>
      </c>
      <c r="U777" s="20">
        <f>+VLOOKUP(K777,Programación!$A:$F,3,FALSE)</f>
        <v>28.6</v>
      </c>
      <c r="V777" s="20">
        <f>+VLOOKUP(K777,Programación!$A:$F,4,FALSE)</f>
        <v>30.8</v>
      </c>
      <c r="W777" s="20">
        <f>+VLOOKUP(K777,Programación!$A:$F,5,FALSE)</f>
        <v>34.1</v>
      </c>
      <c r="X777" s="20">
        <f>+VLOOKUP(K777,Programación!$A:$F,6,FALSE)</f>
        <v>37</v>
      </c>
      <c r="Y777" s="20">
        <v>29.03</v>
      </c>
      <c r="Z777" s="20">
        <f>+VLOOKUP(K777,Seguimiento!$A:$C,3,FALSE)</f>
        <v>35.909999999999997</v>
      </c>
      <c r="AA777" s="23">
        <v>0</v>
      </c>
      <c r="AB777" s="22">
        <v>0</v>
      </c>
      <c r="AC777" s="20">
        <v>0.78459459459459502</v>
      </c>
      <c r="AD777" s="20">
        <f>+VLOOKUP(K777,Seguimiento!$A:$J,5,FALSE)</f>
        <v>0.97054054099999998</v>
      </c>
      <c r="AE777" s="22">
        <v>0</v>
      </c>
      <c r="AF777" s="22">
        <v>0</v>
      </c>
      <c r="AG777" s="20">
        <v>1.0150349650349699</v>
      </c>
      <c r="AH777" s="20">
        <f>+VLOOKUP(K777,Seguimiento!$A:$J,6,FALSE)</f>
        <v>1.1659090910000001</v>
      </c>
      <c r="AI777" s="23">
        <v>0</v>
      </c>
      <c r="AJ777" s="23">
        <v>0</v>
      </c>
      <c r="AK777" s="23">
        <v>0</v>
      </c>
      <c r="AL777" s="20" t="str">
        <f>+VLOOKUP(K777,Seguimiento!$A:$J,7,FALSE)</f>
        <v>Avance en los PEMP  del 30% , representado en la revisión del  PEMP de la Macarena. Los documentos que soportan este avance son: 1. Respuesta al interesado, informando revisión del PEMP por parte del DAP, teniendo en cuenta la actualización normativa, y   2. Avance en la revisión del documento técnico, con sus respectivas observaciones. En el mes de junio se contrató el desarrollo de la primera fase del diagnóstico para el Macroproyecto La Iguaná. Además, se contrató en el mismo mes los estudios complementarios de estudios de riesgos de detalle y simulación de escenarios de movilidad para el Macroproyecto Santa Elena</v>
      </c>
      <c r="AM777" s="20">
        <f t="shared" si="12"/>
        <v>0.97054054099999998</v>
      </c>
      <c r="AN777" s="22">
        <v>6.2635332022446322E-4</v>
      </c>
      <c r="AO777" s="22">
        <v>0</v>
      </c>
      <c r="AP777" s="22">
        <v>0</v>
      </c>
      <c r="AQ777" s="41">
        <f>+VLOOKUP(K777,Seguimiento!$A:$J,9,FALSE)</f>
        <v>5.2139700000000005E-4</v>
      </c>
      <c r="AR777" s="40">
        <f>+VLOOKUP(K777,Seguimiento!$A:$J,10,FALSE)</f>
        <v>3</v>
      </c>
      <c r="AS777" s="20">
        <v>29.03</v>
      </c>
      <c r="AT777" s="40">
        <f>+VLOOKUP(K777,Seguimiento!$A:$J,4,FALSE)</f>
        <v>35.909999999999997</v>
      </c>
      <c r="AU777" s="22">
        <v>0</v>
      </c>
      <c r="AV777" s="22">
        <v>0</v>
      </c>
    </row>
    <row r="778" spans="1:48" x14ac:dyDescent="0.2">
      <c r="A778" s="20">
        <v>5</v>
      </c>
      <c r="B778" s="20" t="s">
        <v>1465</v>
      </c>
      <c r="C778" s="20">
        <v>5</v>
      </c>
      <c r="D778" s="20" t="s">
        <v>1786</v>
      </c>
      <c r="E778" s="20" t="s">
        <v>1787</v>
      </c>
      <c r="F778" s="20"/>
      <c r="G778" s="20"/>
      <c r="H778" s="20"/>
      <c r="I778" s="20">
        <v>4</v>
      </c>
      <c r="J778" s="20" t="s">
        <v>1960</v>
      </c>
      <c r="K778" s="20" t="s">
        <v>1794</v>
      </c>
      <c r="L778" s="20" t="s">
        <v>1839</v>
      </c>
      <c r="M778" s="20" t="s">
        <v>44</v>
      </c>
      <c r="N778" s="20">
        <v>12</v>
      </c>
      <c r="O778" s="20">
        <v>36</v>
      </c>
      <c r="P778" s="20" t="s">
        <v>620</v>
      </c>
      <c r="Q778" s="19">
        <f>+VLOOKUP(K778,Responsables!$A:$C,3,TRUE)</f>
        <v>723</v>
      </c>
      <c r="R778" s="19" t="str">
        <f>+VLOOKUP(K778,Responsables!$A:$C,2,TRUE)</f>
        <v>Secretaría de las Mujeres</v>
      </c>
      <c r="S778" s="20" t="s">
        <v>46</v>
      </c>
      <c r="T778" s="20" t="s">
        <v>47</v>
      </c>
      <c r="U778" s="20">
        <f>+VLOOKUP(K778,Programación!$A:$F,3,FALSE)</f>
        <v>16</v>
      </c>
      <c r="V778" s="20">
        <f>+VLOOKUP(K778,Programación!$A:$F,4,FALSE)</f>
        <v>8</v>
      </c>
      <c r="W778" s="20">
        <f>+VLOOKUP(K778,Programación!$A:$F,5,FALSE)</f>
        <v>6</v>
      </c>
      <c r="X778" s="20">
        <f>+VLOOKUP(K778,Programación!$A:$F,6,FALSE)</f>
        <v>2</v>
      </c>
      <c r="Y778" s="20">
        <v>20</v>
      </c>
      <c r="Z778" s="20">
        <f>+VLOOKUP(K778,Seguimiento!$A:$C,3,FALSE)</f>
        <v>6</v>
      </c>
      <c r="AA778" s="23">
        <v>0</v>
      </c>
      <c r="AB778" s="22">
        <v>0</v>
      </c>
      <c r="AC778" s="20">
        <v>0.55555555555555602</v>
      </c>
      <c r="AD778" s="20">
        <f>+VLOOKUP(K778,Seguimiento!$A:$J,5,FALSE)</f>
        <v>0.72222222199999997</v>
      </c>
      <c r="AE778" s="24">
        <v>0</v>
      </c>
      <c r="AF778" s="22">
        <v>0</v>
      </c>
      <c r="AG778" s="20">
        <v>1.25</v>
      </c>
      <c r="AH778" s="20">
        <f>+VLOOKUP(K778,Seguimiento!$A:$J,6,FALSE)</f>
        <v>0.75</v>
      </c>
      <c r="AI778" s="23">
        <v>0</v>
      </c>
      <c r="AJ778" s="23">
        <v>0</v>
      </c>
      <c r="AK778" s="23">
        <v>0</v>
      </c>
      <c r="AL778" s="20">
        <f>+VLOOKUP(K778,Seguimiento!$A:$J,7,FALSE)</f>
        <v>0</v>
      </c>
      <c r="AM778" s="20">
        <f t="shared" si="12"/>
        <v>0.72222222199999997</v>
      </c>
      <c r="AN778" s="22">
        <v>0</v>
      </c>
      <c r="AO778" s="22">
        <v>0</v>
      </c>
      <c r="AP778" s="22">
        <v>0</v>
      </c>
      <c r="AQ778" s="41">
        <f>+VLOOKUP(K778,Seguimiento!$A:$J,9,FALSE)</f>
        <v>0</v>
      </c>
      <c r="AR778" s="40">
        <f>+VLOOKUP(K778,Seguimiento!$A:$J,10,FALSE)</f>
        <v>3</v>
      </c>
      <c r="AS778" s="20">
        <v>20</v>
      </c>
      <c r="AT778" s="40">
        <f>+VLOOKUP(K778,Seguimiento!$A:$J,4,FALSE)</f>
        <v>26</v>
      </c>
      <c r="AU778" s="22">
        <v>0</v>
      </c>
      <c r="AV778" s="22">
        <v>0</v>
      </c>
    </row>
    <row r="779" spans="1:48" x14ac:dyDescent="0.2">
      <c r="A779" s="20">
        <v>5</v>
      </c>
      <c r="B779" s="20" t="s">
        <v>1465</v>
      </c>
      <c r="C779" s="20">
        <v>5</v>
      </c>
      <c r="D779" s="20" t="s">
        <v>1786</v>
      </c>
      <c r="E779" s="20" t="s">
        <v>1787</v>
      </c>
      <c r="F779" s="20">
        <v>6</v>
      </c>
      <c r="G779" s="20" t="s">
        <v>1803</v>
      </c>
      <c r="H779" s="20" t="s">
        <v>1804</v>
      </c>
      <c r="I779" s="20">
        <v>3</v>
      </c>
      <c r="J779" s="20" t="s">
        <v>1961</v>
      </c>
      <c r="K779" s="20" t="s">
        <v>1815</v>
      </c>
      <c r="L779" s="20" t="s">
        <v>1816</v>
      </c>
      <c r="M779" s="20" t="s">
        <v>44</v>
      </c>
      <c r="N779" s="20">
        <v>-2</v>
      </c>
      <c r="O779" s="20">
        <v>101700</v>
      </c>
      <c r="P779" s="20" t="s">
        <v>1195</v>
      </c>
      <c r="Q779" s="19">
        <f>+VLOOKUP(K779,Responsables!$A:$C,3,TRUE)</f>
        <v>762</v>
      </c>
      <c r="R779" s="19" t="str">
        <f>+VLOOKUP(K779,Responsables!$A:$C,2,TRUE)</f>
        <v>Secretaría de Gestión y Control Territorial</v>
      </c>
      <c r="S779" s="20" t="s">
        <v>46</v>
      </c>
      <c r="T779" s="20" t="s">
        <v>47</v>
      </c>
      <c r="U779" s="20">
        <f>+VLOOKUP(K779,Programación!$A:$F,3,FALSE)</f>
        <v>16525</v>
      </c>
      <c r="V779" s="20">
        <f>+VLOOKUP(K779,Programación!$A:$F,4,FALSE)</f>
        <v>26385</v>
      </c>
      <c r="W779" s="20">
        <f>+VLOOKUP(K779,Programación!$A:$F,5,FALSE)</f>
        <v>29177</v>
      </c>
      <c r="X779" s="20">
        <f>+VLOOKUP(K779,Programación!$A:$F,6,FALSE)</f>
        <v>29613</v>
      </c>
      <c r="Y779" s="20">
        <v>17814</v>
      </c>
      <c r="Z779" s="20">
        <f>+VLOOKUP(K779,Seguimiento!$A:$C,3,FALSE)</f>
        <v>7124</v>
      </c>
      <c r="AA779" s="23">
        <v>0</v>
      </c>
      <c r="AB779" s="22">
        <v>0</v>
      </c>
      <c r="AC779" s="20">
        <v>0.175162241887906</v>
      </c>
      <c r="AD779" s="20">
        <f>+VLOOKUP(K779,Seguimiento!$A:$J,5,FALSE)</f>
        <v>0.24521140599999999</v>
      </c>
      <c r="AE779" s="22">
        <v>0</v>
      </c>
      <c r="AF779" s="22">
        <v>0</v>
      </c>
      <c r="AG779" s="20">
        <v>1.07800302571861</v>
      </c>
      <c r="AH779" s="20">
        <f>+VLOOKUP(K779,Seguimiento!$A:$J,6,FALSE)</f>
        <v>0.27000189499999999</v>
      </c>
      <c r="AI779" s="23">
        <v>0</v>
      </c>
      <c r="AJ779" s="23">
        <v>0</v>
      </c>
      <c r="AK779" s="23">
        <v>0</v>
      </c>
      <c r="AL779" s="20">
        <f>+VLOOKUP(K779,Seguimiento!$A:$J,7,FALSE)</f>
        <v>0</v>
      </c>
      <c r="AM779" s="20">
        <f t="shared" si="12"/>
        <v>0.24521140599999999</v>
      </c>
      <c r="AN779" s="22">
        <v>6.8667896884127969E-4</v>
      </c>
      <c r="AO779" s="22">
        <v>0</v>
      </c>
      <c r="AP779" s="22">
        <v>0</v>
      </c>
      <c r="AQ779" s="41">
        <f>+VLOOKUP(K779,Seguimiento!$A:$J,9,FALSE)</f>
        <v>1.26661E-4</v>
      </c>
      <c r="AR779" s="40">
        <f>+VLOOKUP(K779,Seguimiento!$A:$J,10,FALSE)</f>
        <v>2</v>
      </c>
      <c r="AS779" s="20">
        <v>17814</v>
      </c>
      <c r="AT779" s="40">
        <f>+VLOOKUP(K779,Seguimiento!$A:$J,4,FALSE)</f>
        <v>24938</v>
      </c>
      <c r="AU779" s="22">
        <v>0</v>
      </c>
      <c r="AV779" s="22">
        <v>0</v>
      </c>
    </row>
    <row r="780" spans="1:48" x14ac:dyDescent="0.2">
      <c r="A780" s="20">
        <v>5</v>
      </c>
      <c r="B780" s="20" t="s">
        <v>1465</v>
      </c>
      <c r="C780" s="20">
        <v>5</v>
      </c>
      <c r="D780" s="20" t="s">
        <v>1786</v>
      </c>
      <c r="E780" s="20" t="s">
        <v>1787</v>
      </c>
      <c r="F780" s="20">
        <v>1</v>
      </c>
      <c r="G780" s="20" t="s">
        <v>1837</v>
      </c>
      <c r="H780" s="20" t="s">
        <v>1860</v>
      </c>
      <c r="I780" s="20">
        <v>4</v>
      </c>
      <c r="J780" s="20" t="s">
        <v>1961</v>
      </c>
      <c r="K780" s="20" t="s">
        <v>1869</v>
      </c>
      <c r="L780" s="20" t="s">
        <v>1870</v>
      </c>
      <c r="M780" s="20" t="s">
        <v>1169</v>
      </c>
      <c r="N780" s="20">
        <v>5757</v>
      </c>
      <c r="O780" s="20">
        <v>26000</v>
      </c>
      <c r="P780" s="20" t="s">
        <v>545</v>
      </c>
      <c r="Q780" s="19">
        <f>+VLOOKUP(K780,Responsables!$A:$C,3,TRUE)</f>
        <v>918</v>
      </c>
      <c r="R780" s="19" t="str">
        <f>+VLOOKUP(K780,Responsables!$A:$C,2,TRUE)</f>
        <v>Agencia APP</v>
      </c>
      <c r="S780" s="20" t="s">
        <v>46</v>
      </c>
      <c r="T780" s="20" t="s">
        <v>47</v>
      </c>
      <c r="U780" s="20">
        <f>+VLOOKUP(K780,Programación!$A:$F,3,FALSE)</f>
        <v>0</v>
      </c>
      <c r="V780" s="20">
        <f>+VLOOKUP(K780,Programación!$A:$F,4,FALSE)</f>
        <v>0</v>
      </c>
      <c r="W780" s="20">
        <f>+VLOOKUP(K780,Programación!$A:$F,5,FALSE)</f>
        <v>10000</v>
      </c>
      <c r="X780" s="20">
        <f>+VLOOKUP(K780,Programación!$A:$F,6,FALSE)</f>
        <v>16000</v>
      </c>
      <c r="Y780" s="20">
        <v>0</v>
      </c>
      <c r="Z780" s="20">
        <f>+VLOOKUP(K780,Seguimiento!$A:$C,3,FALSE)</f>
        <v>2910</v>
      </c>
      <c r="AA780" s="23">
        <v>0</v>
      </c>
      <c r="AB780" s="22">
        <v>0</v>
      </c>
      <c r="AC780" s="20">
        <v>0</v>
      </c>
      <c r="AD780" s="20">
        <f>+VLOOKUP(K780,Seguimiento!$A:$J,5,FALSE)</f>
        <v>0.111923077</v>
      </c>
      <c r="AE780" s="22">
        <v>0</v>
      </c>
      <c r="AF780" s="22">
        <v>0</v>
      </c>
      <c r="AG780" s="20">
        <v>-1</v>
      </c>
      <c r="AH780" s="20">
        <f>+VLOOKUP(K780,Seguimiento!$A:$J,6,FALSE)</f>
        <v>1</v>
      </c>
      <c r="AI780" s="23">
        <v>0</v>
      </c>
      <c r="AJ780" s="23">
        <v>0</v>
      </c>
      <c r="AK780" s="23">
        <v>0</v>
      </c>
      <c r="AL780" s="20" t="str">
        <f>+VLOOKUP(K780,Seguimiento!$A:$J,7,FALSE)</f>
        <v>Se entrega fachada edificio la naviera, se esta en licitación de cualificación de fachadas en Parque Olano</v>
      </c>
      <c r="AM780" s="20">
        <f t="shared" si="12"/>
        <v>0.111923077</v>
      </c>
      <c r="AN780" s="22">
        <v>6.0025444244298128E-4</v>
      </c>
      <c r="AO780" s="22">
        <v>0</v>
      </c>
      <c r="AP780" s="22">
        <v>0</v>
      </c>
      <c r="AQ780" s="41">
        <f>+VLOOKUP(K780,Seguimiento!$A:$J,9,FALSE)</f>
        <v>0</v>
      </c>
      <c r="AR780" s="40">
        <f>+VLOOKUP(K780,Seguimiento!$A:$J,10,FALSE)</f>
        <v>0</v>
      </c>
      <c r="AS780" s="20">
        <v>0</v>
      </c>
      <c r="AT780" s="40">
        <f>+VLOOKUP(K780,Seguimiento!$A:$J,4,FALSE)</f>
        <v>2910</v>
      </c>
      <c r="AU780" s="22">
        <v>0</v>
      </c>
      <c r="AV780" s="22">
        <v>0</v>
      </c>
    </row>
    <row r="781" spans="1:48" x14ac:dyDescent="0.2">
      <c r="A781" s="20">
        <v>5</v>
      </c>
      <c r="B781" s="20" t="s">
        <v>1465</v>
      </c>
      <c r="C781" s="20">
        <v>5</v>
      </c>
      <c r="D781" s="20" t="s">
        <v>1786</v>
      </c>
      <c r="E781" s="20" t="s">
        <v>1787</v>
      </c>
      <c r="F781" s="20">
        <v>6</v>
      </c>
      <c r="G781" s="20" t="s">
        <v>1803</v>
      </c>
      <c r="H781" s="20" t="s">
        <v>1804</v>
      </c>
      <c r="I781" s="20">
        <v>4</v>
      </c>
      <c r="J781" s="20" t="s">
        <v>1961</v>
      </c>
      <c r="K781" s="20" t="s">
        <v>1817</v>
      </c>
      <c r="L781" s="20" t="s">
        <v>1818</v>
      </c>
      <c r="M781" s="20" t="s">
        <v>44</v>
      </c>
      <c r="N781" s="20">
        <v>-1</v>
      </c>
      <c r="O781" s="20">
        <v>25000</v>
      </c>
      <c r="P781" s="20" t="s">
        <v>1195</v>
      </c>
      <c r="Q781" s="19">
        <f>+VLOOKUP(K781,Responsables!$A:$C,3,TRUE)</f>
        <v>762</v>
      </c>
      <c r="R781" s="19" t="str">
        <f>+VLOOKUP(K781,Responsables!$A:$C,2,TRUE)</f>
        <v>Secretaría de Gestión y Control Territorial</v>
      </c>
      <c r="S781" s="20" t="s">
        <v>46</v>
      </c>
      <c r="T781" s="20" t="s">
        <v>47</v>
      </c>
      <c r="U781" s="20">
        <f>+VLOOKUP(K781,Programación!$A:$F,3,FALSE)</f>
        <v>6250</v>
      </c>
      <c r="V781" s="20">
        <f>+VLOOKUP(K781,Programación!$A:$F,4,FALSE)</f>
        <v>5500</v>
      </c>
      <c r="W781" s="20">
        <f>+VLOOKUP(K781,Programación!$A:$F,5,FALSE)</f>
        <v>7007</v>
      </c>
      <c r="X781" s="20">
        <f>+VLOOKUP(K781,Programación!$A:$F,6,FALSE)</f>
        <v>7007</v>
      </c>
      <c r="Y781" s="20">
        <v>5486</v>
      </c>
      <c r="Z781" s="20">
        <f>+VLOOKUP(K781,Seguimiento!$A:$C,3,FALSE)</f>
        <v>3264</v>
      </c>
      <c r="AA781" s="23">
        <v>0</v>
      </c>
      <c r="AB781" s="22">
        <v>0</v>
      </c>
      <c r="AC781" s="20">
        <v>0.21944</v>
      </c>
      <c r="AD781" s="20">
        <f>+VLOOKUP(K781,Seguimiento!$A:$J,5,FALSE)</f>
        <v>0.35</v>
      </c>
      <c r="AE781" s="22">
        <v>0</v>
      </c>
      <c r="AF781" s="22">
        <v>0</v>
      </c>
      <c r="AG781" s="20">
        <v>0.87775999999999998</v>
      </c>
      <c r="AH781" s="20">
        <f>+VLOOKUP(K781,Seguimiento!$A:$J,6,FALSE)</f>
        <v>0.59345454499999994</v>
      </c>
      <c r="AI781" s="23">
        <v>0</v>
      </c>
      <c r="AJ781" s="23">
        <v>0</v>
      </c>
      <c r="AK781" s="23">
        <v>0</v>
      </c>
      <c r="AL781" s="20">
        <f>+VLOOKUP(K781,Seguimiento!$A:$J,7,FALSE)</f>
        <v>0</v>
      </c>
      <c r="AM781" s="20">
        <f t="shared" si="12"/>
        <v>0.35</v>
      </c>
      <c r="AN781" s="22">
        <v>1.0896944192718627E-4</v>
      </c>
      <c r="AO781" s="22">
        <v>0</v>
      </c>
      <c r="AP781" s="22">
        <v>0</v>
      </c>
      <c r="AQ781" s="41">
        <f>+VLOOKUP(K781,Seguimiento!$A:$J,9,FALSE)</f>
        <v>2.8750499999999999E-5</v>
      </c>
      <c r="AR781" s="40">
        <f>+VLOOKUP(K781,Seguimiento!$A:$J,10,FALSE)</f>
        <v>3</v>
      </c>
      <c r="AS781" s="20">
        <v>5486</v>
      </c>
      <c r="AT781" s="40">
        <f>+VLOOKUP(K781,Seguimiento!$A:$J,4,FALSE)</f>
        <v>8750</v>
      </c>
      <c r="AU781" s="22">
        <v>0</v>
      </c>
      <c r="AV781" s="22">
        <v>0</v>
      </c>
    </row>
    <row r="782" spans="1:48" x14ac:dyDescent="0.2">
      <c r="A782" s="20">
        <v>5</v>
      </c>
      <c r="B782" s="20" t="s">
        <v>1465</v>
      </c>
      <c r="C782" s="20">
        <v>5</v>
      </c>
      <c r="D782" s="20" t="s">
        <v>1786</v>
      </c>
      <c r="E782" s="20" t="s">
        <v>1787</v>
      </c>
      <c r="F782" s="20">
        <v>1</v>
      </c>
      <c r="G782" s="20" t="s">
        <v>1837</v>
      </c>
      <c r="H782" s="20" t="s">
        <v>1860</v>
      </c>
      <c r="I782" s="20">
        <v>6</v>
      </c>
      <c r="J782" s="20" t="s">
        <v>1961</v>
      </c>
      <c r="K782" s="20" t="s">
        <v>1865</v>
      </c>
      <c r="L782" s="20" t="s">
        <v>1866</v>
      </c>
      <c r="M782" s="20" t="s">
        <v>50</v>
      </c>
      <c r="N782" s="20">
        <v>40</v>
      </c>
      <c r="O782" s="20">
        <v>80</v>
      </c>
      <c r="P782" s="20" t="s">
        <v>147</v>
      </c>
      <c r="Q782" s="19">
        <f>+VLOOKUP(K782,Responsables!$A:$C,3,TRUE)</f>
        <v>761</v>
      </c>
      <c r="R782" s="19" t="str">
        <f>+VLOOKUP(K782,Responsables!$A:$C,2,TRUE)</f>
        <v>Departamento Administrativo de Planeación</v>
      </c>
      <c r="S782" s="20" t="s">
        <v>51</v>
      </c>
      <c r="T782" s="20" t="s">
        <v>47</v>
      </c>
      <c r="U782" s="20">
        <f>+VLOOKUP(K782,Programación!$A:$F,3,FALSE)</f>
        <v>45</v>
      </c>
      <c r="V782" s="20">
        <f>+VLOOKUP(K782,Programación!$A:$F,4,FALSE)</f>
        <v>55</v>
      </c>
      <c r="W782" s="20">
        <f>+VLOOKUP(K782,Programación!$A:$F,5,FALSE)</f>
        <v>65</v>
      </c>
      <c r="X782" s="20">
        <f>+VLOOKUP(K782,Programación!$A:$F,6,FALSE)</f>
        <v>80</v>
      </c>
      <c r="Y782" s="20">
        <v>45</v>
      </c>
      <c r="Z782" s="20">
        <f>+VLOOKUP(K782,Seguimiento!$A:$C,3,FALSE)</f>
        <v>50.32</v>
      </c>
      <c r="AA782" s="23">
        <v>0</v>
      </c>
      <c r="AB782" s="22">
        <v>0</v>
      </c>
      <c r="AC782" s="20">
        <v>0.5625</v>
      </c>
      <c r="AD782" s="20">
        <f>+VLOOKUP(K782,Seguimiento!$A:$J,5,FALSE)</f>
        <v>0.629</v>
      </c>
      <c r="AE782" s="22">
        <v>0</v>
      </c>
      <c r="AF782" s="22">
        <v>0</v>
      </c>
      <c r="AG782" s="20">
        <v>1</v>
      </c>
      <c r="AH782" s="20">
        <f>+VLOOKUP(K782,Seguimiento!$A:$J,6,FALSE)</f>
        <v>0.91490909099999995</v>
      </c>
      <c r="AI782" s="23">
        <v>0</v>
      </c>
      <c r="AJ782" s="23">
        <v>0</v>
      </c>
      <c r="AK782" s="23">
        <v>0</v>
      </c>
      <c r="AL782" s="20" t="str">
        <f>+VLOOKUP(K782,Seguimiento!$A:$J,7,FALSE)</f>
        <v>Corresponde al avance hasta segundo trimestre del año 2021 (50,32%),  en el Seguimiento y evaluación del Plan de Ordenamiento Territorial implementado y fortalecido, y a la actualización del módulo sePOT para el seguimiento y Evaluación del POT.  V1: Porcentaje del  avance en la  Gestión  del seguimiento y la evaluación del  Plan de Ordenamiento Territorial. Este porcentaje está representado en el avance en la elaboración del documento  gestión de Fichas De Seguimiento Y Evaluación al POT,  al avance en el documento de seguimiento y evaluación de los sistemas físico espaciales del POT y  la lectura operativa y selectiva del POT.  V2:Porcentaje de actualización  de la herramienta  sePOT para el seguimiento y Evaluación del POT Se ha avanzado en la identificación y gestión propuestas de mejoramiento del módulo sePOT, con remanentes de 2020, para la carga masiva interna de solicitudes referentes a la ejecución del POT.</v>
      </c>
      <c r="AM782" s="20">
        <f t="shared" si="12"/>
        <v>0.629</v>
      </c>
      <c r="AN782" s="22">
        <v>4.282080013640454E-4</v>
      </c>
      <c r="AO782" s="22">
        <v>0</v>
      </c>
      <c r="AP782" s="22">
        <v>0</v>
      </c>
      <c r="AQ782" s="41">
        <f>+VLOOKUP(K782,Seguimiento!$A:$J,9,FALSE)</f>
        <v>2.5842399999999999E-4</v>
      </c>
      <c r="AR782" s="40">
        <f>+VLOOKUP(K782,Seguimiento!$A:$J,10,FALSE)</f>
        <v>3</v>
      </c>
      <c r="AS782" s="20">
        <v>45</v>
      </c>
      <c r="AT782" s="40">
        <f>+VLOOKUP(K782,Seguimiento!$A:$J,4,FALSE)</f>
        <v>50.32</v>
      </c>
      <c r="AU782" s="22">
        <v>0</v>
      </c>
      <c r="AV782" s="22">
        <v>0</v>
      </c>
    </row>
    <row r="783" spans="1:48" x14ac:dyDescent="0.2">
      <c r="A783" s="20">
        <v>5</v>
      </c>
      <c r="B783" s="20" t="s">
        <v>1465</v>
      </c>
      <c r="C783" s="20">
        <v>5</v>
      </c>
      <c r="D783" s="20" t="s">
        <v>1786</v>
      </c>
      <c r="E783" s="20" t="s">
        <v>1787</v>
      </c>
      <c r="F783" s="20">
        <v>1</v>
      </c>
      <c r="G783" s="20" t="s">
        <v>1837</v>
      </c>
      <c r="H783" s="20" t="s">
        <v>1860</v>
      </c>
      <c r="I783" s="20">
        <v>1</v>
      </c>
      <c r="J783" s="20" t="s">
        <v>1961</v>
      </c>
      <c r="K783" s="20" t="s">
        <v>1861</v>
      </c>
      <c r="L783" s="20" t="s">
        <v>1862</v>
      </c>
      <c r="M783" s="20" t="s">
        <v>50</v>
      </c>
      <c r="N783" s="20">
        <v>34.299999999999997</v>
      </c>
      <c r="O783" s="20">
        <v>80</v>
      </c>
      <c r="P783" s="20" t="s">
        <v>147</v>
      </c>
      <c r="Q783" s="19">
        <f>+VLOOKUP(K783,Responsables!$A:$C,3,TRUE)</f>
        <v>761</v>
      </c>
      <c r="R783" s="19" t="str">
        <f>+VLOOKUP(K783,Responsables!$A:$C,2,TRUE)</f>
        <v>Departamento Administrativo de Planeación</v>
      </c>
      <c r="S783" s="20" t="s">
        <v>51</v>
      </c>
      <c r="T783" s="20" t="s">
        <v>47</v>
      </c>
      <c r="U783" s="20">
        <f>+VLOOKUP(K783,Programación!$A:$F,3,FALSE)</f>
        <v>39.299999999999997</v>
      </c>
      <c r="V783" s="20">
        <f>+VLOOKUP(K783,Programación!$A:$F,4,FALSE)</f>
        <v>49.3</v>
      </c>
      <c r="W783" s="20">
        <f>+VLOOKUP(K783,Programación!$A:$F,5,FALSE)</f>
        <v>64.3</v>
      </c>
      <c r="X783" s="20">
        <f>+VLOOKUP(K783,Programación!$A:$F,6,FALSE)</f>
        <v>80</v>
      </c>
      <c r="Y783" s="20">
        <v>38.35</v>
      </c>
      <c r="Z783" s="20">
        <f>+VLOOKUP(K783,Seguimiento!$A:$C,3,FALSE)</f>
        <v>40.82</v>
      </c>
      <c r="AA783" s="23">
        <v>0</v>
      </c>
      <c r="AB783" s="22">
        <v>0</v>
      </c>
      <c r="AC783" s="20">
        <v>0.479375</v>
      </c>
      <c r="AD783" s="20">
        <f>+VLOOKUP(K783,Seguimiento!$A:$J,5,FALSE)</f>
        <v>0.51024999999999998</v>
      </c>
      <c r="AE783" s="22">
        <v>0</v>
      </c>
      <c r="AF783" s="22">
        <v>0</v>
      </c>
      <c r="AG783" s="20">
        <v>0.97582697201017798</v>
      </c>
      <c r="AH783" s="20">
        <f>+VLOOKUP(K783,Seguimiento!$A:$J,6,FALSE)</f>
        <v>0.82799188599999995</v>
      </c>
      <c r="AI783" s="23">
        <v>0</v>
      </c>
      <c r="AJ783" s="23">
        <v>0</v>
      </c>
      <c r="AK783" s="23">
        <v>0</v>
      </c>
      <c r="AL783" s="20" t="str">
        <f>+VLOOKUP(K783,Seguimiento!$A:$J,7,FALSE)</f>
        <v>Corresponde al avance del Segundo trimestre del 2021 (40,82%) en la elaboración de estudios urbanísticos y ambientales complementarios al POT desarrollados a  marzo 31 de 2021:  V1=Estudios Ambientales elaborados (0,50% del 1,095% proyectado) Este porcentaje esta representado en el avance de los estudios de la Estructura Ecológica y las Precisiones de las Áreas de Amenaza y Riesgos. V2: Estudios Urbanísticos elaborados (0,41% del 1,095% proyectado) Este porcentaje esta representado en el avance de la revisión de los Subsistemas de Movilidad, Acompañamiento en la actualización de las dinámicas y densidades habitacionales  rurales. V3= Reglamentación complementaria elaborada.  (0,88%).ok Este porcentaje esta representado la expedición  de la Resolución 202150040657 de 2021_Gaceta_4831  y el avance en la Actualización de Decreto 1626 de 2015.</v>
      </c>
      <c r="AM783" s="20">
        <f t="shared" si="12"/>
        <v>0.51024999999999998</v>
      </c>
      <c r="AN783" s="22">
        <v>4.3785391398542997E-4</v>
      </c>
      <c r="AO783" s="22">
        <v>0</v>
      </c>
      <c r="AP783" s="22">
        <v>0</v>
      </c>
      <c r="AQ783" s="41">
        <f>+VLOOKUP(K783,Seguimiento!$A:$J,9,FALSE)</f>
        <v>2.13618E-4</v>
      </c>
      <c r="AR783" s="40">
        <f>+VLOOKUP(K783,Seguimiento!$A:$J,10,FALSE)</f>
        <v>3</v>
      </c>
      <c r="AS783" s="20">
        <v>38.35</v>
      </c>
      <c r="AT783" s="40">
        <f>+VLOOKUP(K783,Seguimiento!$A:$J,4,FALSE)</f>
        <v>40.82</v>
      </c>
      <c r="AU783" s="22">
        <v>0</v>
      </c>
      <c r="AV783" s="22">
        <v>0</v>
      </c>
    </row>
    <row r="784" spans="1:48" x14ac:dyDescent="0.2">
      <c r="A784" s="20">
        <v>5</v>
      </c>
      <c r="B784" s="20" t="s">
        <v>1465</v>
      </c>
      <c r="C784" s="20">
        <v>5</v>
      </c>
      <c r="D784" s="20" t="s">
        <v>1786</v>
      </c>
      <c r="E784" s="20" t="s">
        <v>1787</v>
      </c>
      <c r="F784" s="20">
        <v>1</v>
      </c>
      <c r="G784" s="20" t="s">
        <v>1837</v>
      </c>
      <c r="H784" s="20" t="s">
        <v>1860</v>
      </c>
      <c r="I784" s="20">
        <v>5</v>
      </c>
      <c r="J784" s="20" t="s">
        <v>1961</v>
      </c>
      <c r="K784" s="20" t="s">
        <v>1867</v>
      </c>
      <c r="L784" s="20" t="s">
        <v>1868</v>
      </c>
      <c r="M784" s="20" t="s">
        <v>50</v>
      </c>
      <c r="N784" s="20">
        <v>20</v>
      </c>
      <c r="O784" s="20">
        <v>50</v>
      </c>
      <c r="P784" s="20" t="s">
        <v>147</v>
      </c>
      <c r="Q784" s="19">
        <f>+VLOOKUP(K784,Responsables!$A:$C,3,TRUE)</f>
        <v>761</v>
      </c>
      <c r="R784" s="19" t="str">
        <f>+VLOOKUP(K784,Responsables!$A:$C,2,TRUE)</f>
        <v>Departamento Administrativo de Planeación</v>
      </c>
      <c r="S784" s="20" t="s">
        <v>46</v>
      </c>
      <c r="T784" s="20" t="s">
        <v>47</v>
      </c>
      <c r="U784" s="20">
        <f>+VLOOKUP(K784,Programación!$A:$F,3,FALSE)</f>
        <v>10</v>
      </c>
      <c r="V784" s="20">
        <f>+VLOOKUP(K784,Programación!$A:$F,4,FALSE)</f>
        <v>15</v>
      </c>
      <c r="W784" s="20">
        <f>+VLOOKUP(K784,Programación!$A:$F,5,FALSE)</f>
        <v>10</v>
      </c>
      <c r="X784" s="20">
        <f>+VLOOKUP(K784,Programación!$A:$F,6,FALSE)</f>
        <v>15</v>
      </c>
      <c r="Y784" s="20">
        <v>10</v>
      </c>
      <c r="Z784" s="20">
        <f>+VLOOKUP(K784,Seguimiento!$A:$C,3,FALSE)</f>
        <v>5</v>
      </c>
      <c r="AA784" s="23">
        <v>0</v>
      </c>
      <c r="AB784" s="22">
        <v>0</v>
      </c>
      <c r="AC784" s="20">
        <v>0.2</v>
      </c>
      <c r="AD784" s="20">
        <f>+VLOOKUP(K784,Seguimiento!$A:$J,5,FALSE)</f>
        <v>0.3</v>
      </c>
      <c r="AE784" s="22">
        <v>0</v>
      </c>
      <c r="AF784" s="22">
        <v>0</v>
      </c>
      <c r="AG784" s="20">
        <v>1</v>
      </c>
      <c r="AH784" s="20">
        <f>+VLOOKUP(K784,Seguimiento!$A:$J,6,FALSE)</f>
        <v>0.33333333300000001</v>
      </c>
      <c r="AI784" s="23">
        <v>0</v>
      </c>
      <c r="AJ784" s="23">
        <v>0</v>
      </c>
      <c r="AK784" s="23">
        <v>0</v>
      </c>
      <c r="AL784" s="20" t="str">
        <f>+VLOOKUP(K784,Seguimiento!$A:$J,7,FALSE)</f>
        <v>Se cuenta con documentos de conceptualización y lineamientos de marco de pobreza</v>
      </c>
      <c r="AM784" s="20">
        <f t="shared" si="12"/>
        <v>0.3</v>
      </c>
      <c r="AN784" s="22">
        <v>5.8982460358744898E-4</v>
      </c>
      <c r="AO784" s="22">
        <v>0</v>
      </c>
      <c r="AP784" s="22">
        <v>0</v>
      </c>
      <c r="AQ784" s="41">
        <f>+VLOOKUP(K784,Seguimiento!$A:$J,9,FALSE)</f>
        <v>1.17965E-4</v>
      </c>
      <c r="AR784" s="40">
        <f>+VLOOKUP(K784,Seguimiento!$A:$J,10,FALSE)</f>
        <v>2</v>
      </c>
      <c r="AS784" s="20">
        <v>10</v>
      </c>
      <c r="AT784" s="40">
        <f>+VLOOKUP(K784,Seguimiento!$A:$J,4,FALSE)</f>
        <v>15</v>
      </c>
      <c r="AU784" s="22">
        <v>0</v>
      </c>
      <c r="AV784" s="22">
        <v>0</v>
      </c>
    </row>
    <row r="785" spans="1:48" x14ac:dyDescent="0.2">
      <c r="A785" s="20">
        <v>5</v>
      </c>
      <c r="B785" s="20" t="s">
        <v>1465</v>
      </c>
      <c r="C785" s="20">
        <v>5</v>
      </c>
      <c r="D785" s="20" t="s">
        <v>1786</v>
      </c>
      <c r="E785" s="20" t="s">
        <v>1787</v>
      </c>
      <c r="F785" s="20">
        <v>4</v>
      </c>
      <c r="G785" s="20" t="s">
        <v>1794</v>
      </c>
      <c r="H785" s="20" t="s">
        <v>1795</v>
      </c>
      <c r="I785" s="20">
        <v>2</v>
      </c>
      <c r="J785" s="20" t="s">
        <v>1961</v>
      </c>
      <c r="K785" s="20" t="s">
        <v>1811</v>
      </c>
      <c r="L785" s="20" t="s">
        <v>1812</v>
      </c>
      <c r="M785" s="20" t="s">
        <v>50</v>
      </c>
      <c r="N785" s="20">
        <v>-1</v>
      </c>
      <c r="O785" s="20">
        <v>100</v>
      </c>
      <c r="P785" s="20" t="s">
        <v>147</v>
      </c>
      <c r="Q785" s="19">
        <f>+VLOOKUP(K785,Responsables!$A:$C,3,TRUE)</f>
        <v>761</v>
      </c>
      <c r="R785" s="19" t="str">
        <f>+VLOOKUP(K785,Responsables!$A:$C,2,TRUE)</f>
        <v>Departamento Administrativo de Planeación</v>
      </c>
      <c r="S785" s="20" t="s">
        <v>51</v>
      </c>
      <c r="T785" s="20" t="s">
        <v>47</v>
      </c>
      <c r="U785" s="20">
        <f>+VLOOKUP(K785,Programación!$A:$F,3,FALSE)</f>
        <v>20</v>
      </c>
      <c r="V785" s="20">
        <f>+VLOOKUP(K785,Programación!$A:$F,4,FALSE)</f>
        <v>40</v>
      </c>
      <c r="W785" s="20">
        <f>+VLOOKUP(K785,Programación!$A:$F,5,FALSE)</f>
        <v>90</v>
      </c>
      <c r="X785" s="20">
        <f>+VLOOKUP(K785,Programación!$A:$F,6,FALSE)</f>
        <v>100</v>
      </c>
      <c r="Y785" s="20">
        <v>20</v>
      </c>
      <c r="Z785" s="20">
        <f>+VLOOKUP(K785,Seguimiento!$A:$C,3,FALSE)</f>
        <v>28</v>
      </c>
      <c r="AA785" s="23">
        <v>0</v>
      </c>
      <c r="AB785" s="22">
        <v>0</v>
      </c>
      <c r="AC785" s="20">
        <v>0.2</v>
      </c>
      <c r="AD785" s="20">
        <f>+VLOOKUP(K785,Seguimiento!$A:$J,5,FALSE)</f>
        <v>0.28000000000000003</v>
      </c>
      <c r="AE785" s="22">
        <v>0</v>
      </c>
      <c r="AF785" s="22">
        <v>0</v>
      </c>
      <c r="AG785" s="20">
        <v>1</v>
      </c>
      <c r="AH785" s="20">
        <f>+VLOOKUP(K785,Seguimiento!$A:$J,6,FALSE)</f>
        <v>0.7</v>
      </c>
      <c r="AI785" s="23">
        <v>0</v>
      </c>
      <c r="AJ785" s="23">
        <v>0</v>
      </c>
      <c r="AK785" s="23">
        <v>0</v>
      </c>
      <c r="AL785" s="20" t="str">
        <f>+VLOOKUP(K785,Seguimiento!$A:$J,7,FALSE)</f>
        <v>Avance en la investigación y conceptualización de las variables y dimensiones que fundamentan la visión 2030 - 2050 Plan Estratégico Medellín Región.</v>
      </c>
      <c r="AM785" s="20">
        <f t="shared" si="12"/>
        <v>0.28000000000000003</v>
      </c>
      <c r="AN785" s="22">
        <v>1.1373589106993278E-3</v>
      </c>
      <c r="AO785" s="22">
        <v>0</v>
      </c>
      <c r="AP785" s="22">
        <v>0</v>
      </c>
      <c r="AQ785" s="41">
        <f>+VLOOKUP(K785,Seguimiento!$A:$J,9,FALSE)</f>
        <v>2.2747199999999999E-4</v>
      </c>
      <c r="AR785" s="40">
        <f>+VLOOKUP(K785,Seguimiento!$A:$J,10,FALSE)</f>
        <v>2</v>
      </c>
      <c r="AS785" s="20">
        <v>20</v>
      </c>
      <c r="AT785" s="40">
        <f>+VLOOKUP(K785,Seguimiento!$A:$J,4,FALSE)</f>
        <v>28</v>
      </c>
      <c r="AU785" s="22">
        <v>0</v>
      </c>
      <c r="AV785" s="22">
        <v>0</v>
      </c>
    </row>
    <row r="786" spans="1:48" x14ac:dyDescent="0.2">
      <c r="A786" s="20">
        <v>5</v>
      </c>
      <c r="B786" s="20" t="s">
        <v>1465</v>
      </c>
      <c r="C786" s="20">
        <v>5</v>
      </c>
      <c r="D786" s="20" t="s">
        <v>1786</v>
      </c>
      <c r="E786" s="20" t="s">
        <v>1787</v>
      </c>
      <c r="F786" s="20"/>
      <c r="G786" s="20"/>
      <c r="H786" s="20"/>
      <c r="I786" s="20">
        <v>3</v>
      </c>
      <c r="J786" s="20" t="s">
        <v>1960</v>
      </c>
      <c r="K786" s="20" t="s">
        <v>1829</v>
      </c>
      <c r="L786" s="20" t="s">
        <v>1845</v>
      </c>
      <c r="M786" s="20" t="s">
        <v>44</v>
      </c>
      <c r="N786" s="20">
        <v>3729</v>
      </c>
      <c r="O786" s="20">
        <v>4900</v>
      </c>
      <c r="P786" s="20" t="s">
        <v>545</v>
      </c>
      <c r="Q786" s="19">
        <f>+VLOOKUP(K786,Responsables!$A:$C,3,TRUE)</f>
        <v>918</v>
      </c>
      <c r="R786" s="19" t="str">
        <f>+VLOOKUP(K786,Responsables!$A:$C,2,TRUE)</f>
        <v>Agencia APP</v>
      </c>
      <c r="S786" s="20" t="s">
        <v>46</v>
      </c>
      <c r="T786" s="20" t="s">
        <v>47</v>
      </c>
      <c r="U786" s="20">
        <f>+VLOOKUP(K786,Programación!$A:$F,3,FALSE)</f>
        <v>300</v>
      </c>
      <c r="V786" s="20">
        <f>+VLOOKUP(K786,Programación!$A:$F,4,FALSE)</f>
        <v>700</v>
      </c>
      <c r="W786" s="20">
        <f>+VLOOKUP(K786,Programación!$A:$F,5,FALSE)</f>
        <v>1950</v>
      </c>
      <c r="X786" s="20">
        <f>+VLOOKUP(K786,Programación!$A:$F,6,FALSE)</f>
        <v>1950</v>
      </c>
      <c r="Y786" s="20">
        <v>797</v>
      </c>
      <c r="Z786" s="20">
        <f>+VLOOKUP(K786,Seguimiento!$A:$C,3,FALSE)</f>
        <v>1353</v>
      </c>
      <c r="AA786" s="23">
        <v>0</v>
      </c>
      <c r="AB786" s="22">
        <v>0</v>
      </c>
      <c r="AC786" s="20">
        <v>0.16265306122449</v>
      </c>
      <c r="AD786" s="20">
        <f>+VLOOKUP(K786,Seguimiento!$A:$J,5,FALSE)</f>
        <v>0.43877550999999998</v>
      </c>
      <c r="AE786" s="24">
        <v>0</v>
      </c>
      <c r="AF786" s="22">
        <v>0</v>
      </c>
      <c r="AG786" s="20">
        <v>2.6566666666666698</v>
      </c>
      <c r="AH786" s="20">
        <f>+VLOOKUP(K786,Seguimiento!$A:$J,6,FALSE)</f>
        <v>1.9328571430000001</v>
      </c>
      <c r="AI786" s="23">
        <v>0</v>
      </c>
      <c r="AJ786" s="23">
        <v>0</v>
      </c>
      <c r="AK786" s="23">
        <v>0</v>
      </c>
      <c r="AL786" s="20" t="str">
        <f>+VLOOKUP(K786,Seguimiento!$A:$J,7,FALSE)</f>
        <v>Continuidad a los proyectos de ocupación referentes a la reactivación económica, así mismo, se reinició el desarrollo de eventos ocasionales entre los meses de enero y marzo de 2021, los anteriores proyectos integran a un alto número de personas que acceden al instrumento. Continuación de acompañamiento técnico para la formulación de las propuestas de intervención en los proyectos de transferencias patrimoniales.  A la fecha, son (8) propietarios de BIC del Barrio Prado, con solicitud de compensación.</v>
      </c>
      <c r="AM786" s="20">
        <f t="shared" si="12"/>
        <v>0.43877550999999998</v>
      </c>
      <c r="AN786" s="22">
        <v>0</v>
      </c>
      <c r="AO786" s="22">
        <v>0</v>
      </c>
      <c r="AP786" s="22">
        <v>0</v>
      </c>
      <c r="AQ786" s="41">
        <f>+VLOOKUP(K786,Seguimiento!$A:$J,9,FALSE)</f>
        <v>0</v>
      </c>
      <c r="AR786" s="40">
        <f>+VLOOKUP(K786,Seguimiento!$A:$J,10,FALSE)</f>
        <v>3</v>
      </c>
      <c r="AS786" s="20">
        <v>797</v>
      </c>
      <c r="AT786" s="40">
        <f>+VLOOKUP(K786,Seguimiento!$A:$J,4,FALSE)</f>
        <v>2150</v>
      </c>
      <c r="AU786" s="22">
        <v>0</v>
      </c>
      <c r="AV786" s="22">
        <v>0</v>
      </c>
    </row>
    <row r="787" spans="1:48" x14ac:dyDescent="0.2">
      <c r="A787" s="20">
        <v>5</v>
      </c>
      <c r="B787" s="20" t="s">
        <v>1465</v>
      </c>
      <c r="C787" s="20">
        <v>5</v>
      </c>
      <c r="D787" s="20" t="s">
        <v>1786</v>
      </c>
      <c r="E787" s="20" t="s">
        <v>1787</v>
      </c>
      <c r="F787" s="20">
        <v>6</v>
      </c>
      <c r="G787" s="20" t="s">
        <v>1803</v>
      </c>
      <c r="H787" s="20" t="s">
        <v>1804</v>
      </c>
      <c r="I787" s="20">
        <v>6</v>
      </c>
      <c r="J787" s="20" t="s">
        <v>1961</v>
      </c>
      <c r="K787" s="20" t="s">
        <v>1821</v>
      </c>
      <c r="L787" s="20" t="s">
        <v>1822</v>
      </c>
      <c r="M787" s="20" t="s">
        <v>44</v>
      </c>
      <c r="N787" s="20">
        <v>71900</v>
      </c>
      <c r="O787" s="20">
        <v>81000</v>
      </c>
      <c r="P787" s="20" t="s">
        <v>1195</v>
      </c>
      <c r="Q787" s="19">
        <f>+VLOOKUP(K787,Responsables!$A:$C,3,TRUE)</f>
        <v>762</v>
      </c>
      <c r="R787" s="19" t="str">
        <f>+VLOOKUP(K787,Responsables!$A:$C,2,TRUE)</f>
        <v>Secretaría de Gestión y Control Territorial</v>
      </c>
      <c r="S787" s="20" t="s">
        <v>46</v>
      </c>
      <c r="T787" s="20" t="s">
        <v>47</v>
      </c>
      <c r="U787" s="20">
        <f>+VLOOKUP(K787,Programación!$A:$F,3,FALSE)</f>
        <v>27000</v>
      </c>
      <c r="V787" s="20">
        <f>+VLOOKUP(K787,Programación!$A:$F,4,FALSE)</f>
        <v>15601</v>
      </c>
      <c r="W787" s="20">
        <f>+VLOOKUP(K787,Programación!$A:$F,5,FALSE)</f>
        <v>20266</v>
      </c>
      <c r="X787" s="20">
        <f>+VLOOKUP(K787,Programación!$A:$F,6,FALSE)</f>
        <v>20266</v>
      </c>
      <c r="Y787" s="20">
        <v>24867</v>
      </c>
      <c r="Z787" s="20">
        <f>+VLOOKUP(K787,Seguimiento!$A:$C,3,FALSE)</f>
        <v>6062</v>
      </c>
      <c r="AA787" s="23">
        <v>0</v>
      </c>
      <c r="AB787" s="22">
        <v>0</v>
      </c>
      <c r="AC787" s="20">
        <v>0.307</v>
      </c>
      <c r="AD787" s="20">
        <f>+VLOOKUP(K787,Seguimiento!$A:$J,5,FALSE)</f>
        <v>0.381839506</v>
      </c>
      <c r="AE787" s="22">
        <v>0</v>
      </c>
      <c r="AF787" s="22">
        <v>0</v>
      </c>
      <c r="AG787" s="20">
        <v>0.92100000000000004</v>
      </c>
      <c r="AH787" s="20">
        <f>+VLOOKUP(K787,Seguimiento!$A:$J,6,FALSE)</f>
        <v>0.38856483600000002</v>
      </c>
      <c r="AI787" s="23">
        <v>0</v>
      </c>
      <c r="AJ787" s="23">
        <v>0</v>
      </c>
      <c r="AK787" s="23">
        <v>0</v>
      </c>
      <c r="AL787" s="20">
        <f>+VLOOKUP(K787,Seguimiento!$A:$J,7,FALSE)</f>
        <v>0</v>
      </c>
      <c r="AM787" s="20">
        <f t="shared" si="12"/>
        <v>0.381839506</v>
      </c>
      <c r="AN787" s="22">
        <v>1.0896944192718627E-4</v>
      </c>
      <c r="AO787" s="22">
        <v>0</v>
      </c>
      <c r="AP787" s="22">
        <v>0</v>
      </c>
      <c r="AQ787" s="41">
        <f>+VLOOKUP(K787,Seguimiento!$A:$J,9,FALSE)</f>
        <v>3.5725800000000003E-5</v>
      </c>
      <c r="AR787" s="40">
        <f>+VLOOKUP(K787,Seguimiento!$A:$J,10,FALSE)</f>
        <v>3</v>
      </c>
      <c r="AS787" s="20">
        <v>24867</v>
      </c>
      <c r="AT787" s="40">
        <f>+VLOOKUP(K787,Seguimiento!$A:$J,4,FALSE)</f>
        <v>30929</v>
      </c>
      <c r="AU787" s="22">
        <v>0</v>
      </c>
      <c r="AV787" s="22">
        <v>0</v>
      </c>
    </row>
    <row r="788" spans="1:48" x14ac:dyDescent="0.2">
      <c r="A788" s="20">
        <v>5</v>
      </c>
      <c r="B788" s="20" t="s">
        <v>1465</v>
      </c>
      <c r="C788" s="20">
        <v>5</v>
      </c>
      <c r="D788" s="20" t="s">
        <v>1786</v>
      </c>
      <c r="E788" s="20" t="s">
        <v>1787</v>
      </c>
      <c r="F788" s="20">
        <v>6</v>
      </c>
      <c r="G788" s="20" t="s">
        <v>1803</v>
      </c>
      <c r="H788" s="20" t="s">
        <v>1804</v>
      </c>
      <c r="I788" s="20">
        <v>1</v>
      </c>
      <c r="J788" s="20" t="s">
        <v>1961</v>
      </c>
      <c r="K788" s="20" t="s">
        <v>1805</v>
      </c>
      <c r="L788" s="20" t="s">
        <v>1806</v>
      </c>
      <c r="M788" s="20" t="s">
        <v>44</v>
      </c>
      <c r="N788" s="20">
        <v>7507</v>
      </c>
      <c r="O788" s="20">
        <v>8000</v>
      </c>
      <c r="P788" s="20" t="s">
        <v>1195</v>
      </c>
      <c r="Q788" s="19">
        <f>+VLOOKUP(K788,Responsables!$A:$C,3,TRUE)</f>
        <v>762</v>
      </c>
      <c r="R788" s="19" t="str">
        <f>+VLOOKUP(K788,Responsables!$A:$C,2,TRUE)</f>
        <v>Secretaría de Gestión y Control Territorial</v>
      </c>
      <c r="S788" s="20" t="s">
        <v>46</v>
      </c>
      <c r="T788" s="20" t="s">
        <v>47</v>
      </c>
      <c r="U788" s="20">
        <f>+VLOOKUP(K788,Programación!$A:$F,3,FALSE)</f>
        <v>2000</v>
      </c>
      <c r="V788" s="20">
        <f>+VLOOKUP(K788,Programación!$A:$F,4,FALSE)</f>
        <v>2000</v>
      </c>
      <c r="W788" s="20">
        <f>+VLOOKUP(K788,Programación!$A:$F,5,FALSE)</f>
        <v>2000</v>
      </c>
      <c r="X788" s="20">
        <f>+VLOOKUP(K788,Programación!$A:$F,6,FALSE)</f>
        <v>2000</v>
      </c>
      <c r="Y788" s="20">
        <v>1398</v>
      </c>
      <c r="Z788" s="20">
        <f>+VLOOKUP(K788,Seguimiento!$A:$C,3,FALSE)</f>
        <v>1713</v>
      </c>
      <c r="AA788" s="23">
        <v>0</v>
      </c>
      <c r="AB788" s="22">
        <v>0</v>
      </c>
      <c r="AC788" s="20">
        <v>0.17474999999999999</v>
      </c>
      <c r="AD788" s="20">
        <f>+VLOOKUP(K788,Seguimiento!$A:$J,5,FALSE)</f>
        <v>0.38887500000000003</v>
      </c>
      <c r="AE788" s="22">
        <v>0</v>
      </c>
      <c r="AF788" s="22">
        <v>0</v>
      </c>
      <c r="AG788" s="20">
        <v>0.69899999999999995</v>
      </c>
      <c r="AH788" s="20">
        <f>+VLOOKUP(K788,Seguimiento!$A:$J,6,FALSE)</f>
        <v>0.85650000000000004</v>
      </c>
      <c r="AI788" s="23">
        <v>0</v>
      </c>
      <c r="AJ788" s="23">
        <v>0</v>
      </c>
      <c r="AK788" s="23">
        <v>0</v>
      </c>
      <c r="AL788" s="20">
        <f>+VLOOKUP(K788,Seguimiento!$A:$J,7,FALSE)</f>
        <v>0</v>
      </c>
      <c r="AM788" s="20">
        <f t="shared" si="12"/>
        <v>0.38887500000000003</v>
      </c>
      <c r="AN788" s="22">
        <v>2.8049785918329807E-4</v>
      </c>
      <c r="AO788" s="22">
        <v>0</v>
      </c>
      <c r="AP788" s="22">
        <v>0</v>
      </c>
      <c r="AQ788" s="41">
        <f>+VLOOKUP(K788,Seguimiento!$A:$J,9,FALSE)</f>
        <v>6.60222E-5</v>
      </c>
      <c r="AR788" s="40">
        <f>+VLOOKUP(K788,Seguimiento!$A:$J,10,FALSE)</f>
        <v>3</v>
      </c>
      <c r="AS788" s="20">
        <v>1398</v>
      </c>
      <c r="AT788" s="40">
        <f>+VLOOKUP(K788,Seguimiento!$A:$J,4,FALSE)</f>
        <v>3111</v>
      </c>
      <c r="AU788" s="22">
        <v>0</v>
      </c>
      <c r="AV788" s="22">
        <v>0</v>
      </c>
    </row>
    <row r="789" spans="1:48" x14ac:dyDescent="0.2">
      <c r="A789" s="20">
        <v>5</v>
      </c>
      <c r="B789" s="20" t="s">
        <v>1465</v>
      </c>
      <c r="C789" s="20">
        <v>5</v>
      </c>
      <c r="D789" s="20" t="s">
        <v>1786</v>
      </c>
      <c r="E789" s="20" t="s">
        <v>1787</v>
      </c>
      <c r="F789" s="20">
        <v>3</v>
      </c>
      <c r="G789" s="20" t="s">
        <v>1829</v>
      </c>
      <c r="H789" s="20" t="s">
        <v>1830</v>
      </c>
      <c r="I789" s="20">
        <v>3</v>
      </c>
      <c r="J789" s="20" t="s">
        <v>1961</v>
      </c>
      <c r="K789" s="20" t="s">
        <v>1840</v>
      </c>
      <c r="L789" s="20" t="s">
        <v>1841</v>
      </c>
      <c r="M789" s="20" t="s">
        <v>50</v>
      </c>
      <c r="N789" s="20">
        <v>0</v>
      </c>
      <c r="O789" s="20">
        <v>30</v>
      </c>
      <c r="P789" s="20" t="s">
        <v>147</v>
      </c>
      <c r="Q789" s="19">
        <f>+VLOOKUP(K789,Responsables!$A:$C,3,TRUE)</f>
        <v>761</v>
      </c>
      <c r="R789" s="19" t="str">
        <f>+VLOOKUP(K789,Responsables!$A:$C,2,TRUE)</f>
        <v>Departamento Administrativo de Planeación</v>
      </c>
      <c r="S789" s="20" t="s">
        <v>51</v>
      </c>
      <c r="T789" s="20" t="s">
        <v>47</v>
      </c>
      <c r="U789" s="20">
        <f>+VLOOKUP(K789,Programación!$A:$F,3,FALSE)</f>
        <v>5</v>
      </c>
      <c r="V789" s="20">
        <f>+VLOOKUP(K789,Programación!$A:$F,4,FALSE)</f>
        <v>10</v>
      </c>
      <c r="W789" s="20">
        <f>+VLOOKUP(K789,Programación!$A:$F,5,FALSE)</f>
        <v>20</v>
      </c>
      <c r="X789" s="20">
        <f>+VLOOKUP(K789,Programación!$A:$F,6,FALSE)</f>
        <v>30</v>
      </c>
      <c r="Y789" s="20">
        <v>5</v>
      </c>
      <c r="Z789" s="20">
        <f>+VLOOKUP(K789,Seguimiento!$A:$C,3,FALSE)</f>
        <v>5</v>
      </c>
      <c r="AA789" s="23">
        <v>0</v>
      </c>
      <c r="AB789" s="22">
        <v>0</v>
      </c>
      <c r="AC789" s="20">
        <v>0.16666666666666699</v>
      </c>
      <c r="AD789" s="20">
        <f>+VLOOKUP(K789,Seguimiento!$A:$J,5,FALSE)</f>
        <v>0.16666666699999999</v>
      </c>
      <c r="AE789" s="22">
        <v>0</v>
      </c>
      <c r="AF789" s="22">
        <v>0</v>
      </c>
      <c r="AG789" s="20">
        <v>1</v>
      </c>
      <c r="AH789" s="20">
        <f>+VLOOKUP(K789,Seguimiento!$A:$J,6,FALSE)</f>
        <v>0.5</v>
      </c>
      <c r="AI789" s="23">
        <v>0</v>
      </c>
      <c r="AJ789" s="23">
        <v>0</v>
      </c>
      <c r="AK789" s="23">
        <v>0</v>
      </c>
      <c r="AL789" s="20" t="str">
        <f>+VLOOKUP(K789,Seguimiento!$A:$J,7,FALSE)</f>
        <v>En la actualidad se continua con el proceso de revisión de especificaciones tecnicas para solicitud de estudio de mercado y posteriormente construcción de estudios previos del aplicativo del PEM. Proceso precontractual  de prestación de servicios.</v>
      </c>
      <c r="AM789" s="20">
        <f t="shared" si="12"/>
        <v>0.16666666699999999</v>
      </c>
      <c r="AN789" s="22">
        <v>1.3044330667178351E-4</v>
      </c>
      <c r="AO789" s="22">
        <v>0</v>
      </c>
      <c r="AP789" s="22">
        <v>0</v>
      </c>
      <c r="AQ789" s="41">
        <f>+VLOOKUP(K789,Seguimiento!$A:$J,9,FALSE)</f>
        <v>2.17406E-5</v>
      </c>
      <c r="AR789" s="40">
        <f>+VLOOKUP(K789,Seguimiento!$A:$J,10,FALSE)</f>
        <v>1</v>
      </c>
      <c r="AS789" s="20">
        <v>5</v>
      </c>
      <c r="AT789" s="40">
        <f>+VLOOKUP(K789,Seguimiento!$A:$J,4,FALSE)</f>
        <v>5</v>
      </c>
      <c r="AU789" s="22">
        <v>0</v>
      </c>
      <c r="AV789" s="22">
        <v>0</v>
      </c>
    </row>
    <row r="790" spans="1:48" x14ac:dyDescent="0.2">
      <c r="A790" s="20">
        <v>5</v>
      </c>
      <c r="B790" s="20" t="s">
        <v>1465</v>
      </c>
      <c r="C790" s="20">
        <v>5</v>
      </c>
      <c r="D790" s="20" t="s">
        <v>1786</v>
      </c>
      <c r="E790" s="20" t="s">
        <v>1787</v>
      </c>
      <c r="F790" s="20"/>
      <c r="G790" s="20"/>
      <c r="H790" s="20"/>
      <c r="I790" s="20">
        <v>8</v>
      </c>
      <c r="J790" s="20" t="s">
        <v>1960</v>
      </c>
      <c r="K790" s="20" t="s">
        <v>1856</v>
      </c>
      <c r="L790" s="20" t="s">
        <v>1857</v>
      </c>
      <c r="M790" s="20" t="s">
        <v>50</v>
      </c>
      <c r="N790" s="20">
        <v>-1</v>
      </c>
      <c r="O790" s="20">
        <v>100</v>
      </c>
      <c r="P790" s="20" t="s">
        <v>147</v>
      </c>
      <c r="Q790" s="19">
        <f>+VLOOKUP(K790,Responsables!$A:$C,3,TRUE)</f>
        <v>761</v>
      </c>
      <c r="R790" s="19" t="str">
        <f>+VLOOKUP(K790,Responsables!$A:$C,2,TRUE)</f>
        <v>Departamento Administrativo de Planeación</v>
      </c>
      <c r="S790" s="20" t="s">
        <v>51</v>
      </c>
      <c r="T790" s="20" t="s">
        <v>47</v>
      </c>
      <c r="U790" s="20">
        <f>+VLOOKUP(K790,Programación!$A:$F,3,FALSE)</f>
        <v>25</v>
      </c>
      <c r="V790" s="20">
        <f>+VLOOKUP(K790,Programación!$A:$F,4,FALSE)</f>
        <v>50</v>
      </c>
      <c r="W790" s="20">
        <f>+VLOOKUP(K790,Programación!$A:$F,5,FALSE)</f>
        <v>75</v>
      </c>
      <c r="X790" s="20">
        <f>+VLOOKUP(K790,Programación!$A:$F,6,FALSE)</f>
        <v>100</v>
      </c>
      <c r="Y790" s="20">
        <v>23.92</v>
      </c>
      <c r="Z790" s="20">
        <f>+VLOOKUP(K790,Seguimiento!$A:$C,3,FALSE)</f>
        <v>28.18</v>
      </c>
      <c r="AA790" s="23">
        <v>0</v>
      </c>
      <c r="AB790" s="22">
        <v>0</v>
      </c>
      <c r="AC790" s="20">
        <v>0.2392</v>
      </c>
      <c r="AD790" s="20">
        <f>+VLOOKUP(K790,Seguimiento!$A:$J,5,FALSE)</f>
        <v>0.28179999999999999</v>
      </c>
      <c r="AE790" s="24">
        <v>0</v>
      </c>
      <c r="AF790" s="22">
        <v>0</v>
      </c>
      <c r="AG790" s="20">
        <v>0.95679999999999998</v>
      </c>
      <c r="AH790" s="20">
        <f>+VLOOKUP(K790,Seguimiento!$A:$J,6,FALSE)</f>
        <v>0.56359999999999999</v>
      </c>
      <c r="AI790" s="23">
        <v>0</v>
      </c>
      <c r="AJ790" s="23">
        <v>0</v>
      </c>
      <c r="AK790" s="23">
        <v>0</v>
      </c>
      <c r="AL790" s="20" t="str">
        <f>+VLOOKUP(K790,Seguimiento!$A:$J,7,FALSE)</f>
        <v>De los cinco indicadores de producto que componen la agenda de desarrollo regional , se avanzo en dos,  Alianzas en instrumentos para la gestión del desarrollo articulado con la región generados y el Plan Estratégico Medellín Región.</v>
      </c>
      <c r="AM790" s="20">
        <f t="shared" si="12"/>
        <v>0.28179999999999999</v>
      </c>
      <c r="AN790" s="22">
        <v>0</v>
      </c>
      <c r="AO790" s="22">
        <v>0</v>
      </c>
      <c r="AP790" s="22">
        <v>0</v>
      </c>
      <c r="AQ790" s="41">
        <f>+VLOOKUP(K790,Seguimiento!$A:$J,9,FALSE)</f>
        <v>0</v>
      </c>
      <c r="AR790" s="40">
        <f>+VLOOKUP(K790,Seguimiento!$A:$J,10,FALSE)</f>
        <v>2</v>
      </c>
      <c r="AS790" s="20">
        <v>23.92</v>
      </c>
      <c r="AT790" s="40">
        <f>+VLOOKUP(K790,Seguimiento!$A:$J,4,FALSE)</f>
        <v>28.18</v>
      </c>
      <c r="AU790" s="22">
        <v>0</v>
      </c>
      <c r="AV790" s="22">
        <v>0</v>
      </c>
    </row>
    <row r="791" spans="1:48" x14ac:dyDescent="0.2">
      <c r="A791" s="20">
        <v>5</v>
      </c>
      <c r="B791" s="20" t="s">
        <v>1465</v>
      </c>
      <c r="C791" s="20">
        <v>5</v>
      </c>
      <c r="D791" s="20" t="s">
        <v>1786</v>
      </c>
      <c r="E791" s="20" t="s">
        <v>1787</v>
      </c>
      <c r="F791" s="20">
        <v>3</v>
      </c>
      <c r="G791" s="20" t="s">
        <v>1829</v>
      </c>
      <c r="H791" s="20" t="s">
        <v>1830</v>
      </c>
      <c r="I791" s="20">
        <v>1</v>
      </c>
      <c r="J791" s="20" t="s">
        <v>1961</v>
      </c>
      <c r="K791" s="20" t="s">
        <v>1858</v>
      </c>
      <c r="L791" s="20" t="s">
        <v>1859</v>
      </c>
      <c r="M791" s="20" t="s">
        <v>44</v>
      </c>
      <c r="N791" s="20">
        <v>3</v>
      </c>
      <c r="O791" s="20">
        <v>6</v>
      </c>
      <c r="P791" s="20" t="s">
        <v>147</v>
      </c>
      <c r="Q791" s="19">
        <f>+VLOOKUP(K791,Responsables!$A:$C,3,TRUE)</f>
        <v>761</v>
      </c>
      <c r="R791" s="19" t="str">
        <f>+VLOOKUP(K791,Responsables!$A:$C,2,TRUE)</f>
        <v>Departamento Administrativo de Planeación</v>
      </c>
      <c r="S791" s="20" t="s">
        <v>46</v>
      </c>
      <c r="T791" s="20" t="s">
        <v>47</v>
      </c>
      <c r="U791" s="20">
        <f>+VLOOKUP(K791,Programación!$A:$F,3,FALSE)</f>
        <v>2</v>
      </c>
      <c r="V791" s="20">
        <f>+VLOOKUP(K791,Programación!$A:$F,4,FALSE)</f>
        <v>1</v>
      </c>
      <c r="W791" s="20">
        <f>+VLOOKUP(K791,Programación!$A:$F,5,FALSE)</f>
        <v>2</v>
      </c>
      <c r="X791" s="20">
        <f>+VLOOKUP(K791,Programación!$A:$F,6,FALSE)</f>
        <v>1</v>
      </c>
      <c r="Y791" s="20">
        <v>2</v>
      </c>
      <c r="Z791" s="20">
        <f>+VLOOKUP(K791,Seguimiento!$A:$C,3,FALSE)</f>
        <v>0</v>
      </c>
      <c r="AA791" s="23">
        <v>0</v>
      </c>
      <c r="AB791" s="22">
        <v>0</v>
      </c>
      <c r="AC791" s="20">
        <v>0.33333333333333298</v>
      </c>
      <c r="AD791" s="20">
        <f>+VLOOKUP(K791,Seguimiento!$A:$J,5,FALSE)</f>
        <v>0.33333333300000001</v>
      </c>
      <c r="AE791" s="22">
        <v>0</v>
      </c>
      <c r="AF791" s="22">
        <v>0</v>
      </c>
      <c r="AG791" s="20">
        <v>1</v>
      </c>
      <c r="AH791" s="20">
        <f>+VLOOKUP(K791,Seguimiento!$A:$J,6,FALSE)</f>
        <v>0</v>
      </c>
      <c r="AI791" s="23">
        <v>0</v>
      </c>
      <c r="AJ791" s="23">
        <v>0</v>
      </c>
      <c r="AK791" s="23">
        <v>0</v>
      </c>
      <c r="AL791" s="20" t="str">
        <f>+VLOOKUP(K791,Seguimiento!$A:$J,7,FALSE)</f>
        <v>Proceso precontractual ECV año 2021, Proceso precontractual GEIH año 2021.</v>
      </c>
      <c r="AM791" s="20">
        <f t="shared" si="12"/>
        <v>0.33333333300000001</v>
      </c>
      <c r="AN791" s="22">
        <v>1.8825096881480149E-4</v>
      </c>
      <c r="AO791" s="22">
        <v>0</v>
      </c>
      <c r="AP791" s="22">
        <v>0</v>
      </c>
      <c r="AQ791" s="41">
        <f>+VLOOKUP(K791,Seguimiento!$A:$J,9,FALSE)</f>
        <v>6.2750300000000001E-5</v>
      </c>
      <c r="AR791" s="40">
        <f>+VLOOKUP(K791,Seguimiento!$A:$J,10,FALSE)</f>
        <v>2</v>
      </c>
      <c r="AS791" s="20">
        <v>2</v>
      </c>
      <c r="AT791" s="40">
        <f>+VLOOKUP(K791,Seguimiento!$A:$J,4,FALSE)</f>
        <v>2</v>
      </c>
      <c r="AU791" s="22">
        <v>0</v>
      </c>
      <c r="AV791" s="22">
        <v>0</v>
      </c>
    </row>
    <row r="792" spans="1:48" x14ac:dyDescent="0.2">
      <c r="A792" s="20">
        <v>5</v>
      </c>
      <c r="B792" s="20" t="s">
        <v>1465</v>
      </c>
      <c r="C792" s="20">
        <v>5</v>
      </c>
      <c r="D792" s="20" t="s">
        <v>1786</v>
      </c>
      <c r="E792" s="20" t="s">
        <v>1787</v>
      </c>
      <c r="F792" s="20"/>
      <c r="G792" s="20"/>
      <c r="H792" s="20"/>
      <c r="I792" s="20">
        <v>11</v>
      </c>
      <c r="J792" s="20" t="s">
        <v>1960</v>
      </c>
      <c r="K792" s="20" t="s">
        <v>1849</v>
      </c>
      <c r="L792" s="20" t="s">
        <v>1850</v>
      </c>
      <c r="M792" s="20" t="s">
        <v>50</v>
      </c>
      <c r="N792" s="20">
        <v>100</v>
      </c>
      <c r="O792" s="20">
        <v>100</v>
      </c>
      <c r="P792" s="20" t="s">
        <v>564</v>
      </c>
      <c r="Q792" s="19">
        <f>+VLOOKUP(K792,Responsables!$A:$C,3,TRUE)</f>
        <v>751</v>
      </c>
      <c r="R792" s="19" t="str">
        <f>+VLOOKUP(K792,Responsables!$A:$C,2,TRUE)</f>
        <v>Secretaría de Desarrollo Económico</v>
      </c>
      <c r="S792" s="20" t="s">
        <v>51</v>
      </c>
      <c r="T792" s="20" t="s">
        <v>47</v>
      </c>
      <c r="U792" s="20">
        <f>+VLOOKUP(K792,Programación!$A:$F,3,FALSE)</f>
        <v>30</v>
      </c>
      <c r="V792" s="20">
        <f>+VLOOKUP(K792,Programación!$A:$F,4,FALSE)</f>
        <v>40</v>
      </c>
      <c r="W792" s="20">
        <f>+VLOOKUP(K792,Programación!$A:$F,5,FALSE)</f>
        <v>50</v>
      </c>
      <c r="X792" s="20">
        <f>+VLOOKUP(K792,Programación!$A:$F,6,FALSE)</f>
        <v>100</v>
      </c>
      <c r="Y792" s="20">
        <v>30</v>
      </c>
      <c r="Z792" s="20">
        <f>+VLOOKUP(K792,Seguimiento!$A:$C,3,FALSE)</f>
        <v>75</v>
      </c>
      <c r="AA792" s="23">
        <v>0</v>
      </c>
      <c r="AB792" s="22">
        <v>0</v>
      </c>
      <c r="AC792" s="20">
        <v>0.3</v>
      </c>
      <c r="AD792" s="20">
        <f>+VLOOKUP(K792,Seguimiento!$A:$J,5,FALSE)</f>
        <v>0.75</v>
      </c>
      <c r="AE792" s="24">
        <v>0</v>
      </c>
      <c r="AF792" s="22">
        <v>0</v>
      </c>
      <c r="AG792" s="20">
        <v>1</v>
      </c>
      <c r="AH792" s="20">
        <f>+VLOOKUP(K792,Seguimiento!$A:$J,6,FALSE)</f>
        <v>1.875</v>
      </c>
      <c r="AI792" s="23">
        <v>0</v>
      </c>
      <c r="AJ792" s="23">
        <v>0</v>
      </c>
      <c r="AK792" s="23">
        <v>0</v>
      </c>
      <c r="AL792" s="20" t="str">
        <f>+VLOOKUP(K792,Seguimiento!$A:$J,7,FALSE)</f>
        <v>Al finalizar el mes de marzo de 2021 se ejecutaron las estrategias de comercialización del programa Mercados de Campesinos: mercados tradicionales, plataforma digital y camión móvil.</v>
      </c>
      <c r="AM792" s="20">
        <f t="shared" si="12"/>
        <v>0.75</v>
      </c>
      <c r="AN792" s="22">
        <v>0</v>
      </c>
      <c r="AO792" s="22">
        <v>0</v>
      </c>
      <c r="AP792" s="22">
        <v>0</v>
      </c>
      <c r="AQ792" s="41">
        <f>+VLOOKUP(K792,Seguimiento!$A:$J,9,FALSE)</f>
        <v>0</v>
      </c>
      <c r="AR792" s="40">
        <f>+VLOOKUP(K792,Seguimiento!$A:$J,10,FALSE)</f>
        <v>3</v>
      </c>
      <c r="AS792" s="20">
        <v>30</v>
      </c>
      <c r="AT792" s="40">
        <f>+VLOOKUP(K792,Seguimiento!$A:$J,4,FALSE)</f>
        <v>75</v>
      </c>
      <c r="AU792" s="22">
        <v>0</v>
      </c>
      <c r="AV792" s="22">
        <v>0</v>
      </c>
    </row>
    <row r="793" spans="1:48" x14ac:dyDescent="0.2">
      <c r="A793" s="20">
        <v>5</v>
      </c>
      <c r="B793" s="20" t="s">
        <v>1465</v>
      </c>
      <c r="C793" s="20">
        <v>5</v>
      </c>
      <c r="D793" s="20" t="s">
        <v>1786</v>
      </c>
      <c r="E793" s="20" t="s">
        <v>1787</v>
      </c>
      <c r="F793" s="20">
        <v>4</v>
      </c>
      <c r="G793" s="20" t="s">
        <v>1794</v>
      </c>
      <c r="H793" s="20" t="s">
        <v>1795</v>
      </c>
      <c r="I793" s="20">
        <v>3</v>
      </c>
      <c r="J793" s="20" t="s">
        <v>1961</v>
      </c>
      <c r="K793" s="20" t="s">
        <v>1801</v>
      </c>
      <c r="L793" s="20" t="s">
        <v>1802</v>
      </c>
      <c r="M793" s="20" t="s">
        <v>50</v>
      </c>
      <c r="N793" s="20">
        <v>100</v>
      </c>
      <c r="O793" s="20">
        <v>100</v>
      </c>
      <c r="P793" s="20" t="s">
        <v>216</v>
      </c>
      <c r="Q793" s="19">
        <f>+VLOOKUP(K793,Responsables!$A:$C,3,TRUE)</f>
        <v>704</v>
      </c>
      <c r="R793" s="19" t="str">
        <f>+VLOOKUP(K793,Responsables!$A:$C,2,TRUE)</f>
        <v>Secretaría de Hacienda</v>
      </c>
      <c r="S793" s="20" t="s">
        <v>46</v>
      </c>
      <c r="T793" s="20" t="s">
        <v>47</v>
      </c>
      <c r="U793" s="20">
        <f>+VLOOKUP(K793,Programación!$A:$F,3,FALSE)</f>
        <v>100</v>
      </c>
      <c r="V793" s="20">
        <f>+VLOOKUP(K793,Programación!$A:$F,4,FALSE)</f>
        <v>-1</v>
      </c>
      <c r="W793" s="20">
        <f>+VLOOKUP(K793,Programación!$A:$F,5,FALSE)</f>
        <v>-1</v>
      </c>
      <c r="X793" s="20">
        <f>+VLOOKUP(K793,Programación!$A:$F,6,FALSE)</f>
        <v>100</v>
      </c>
      <c r="Y793" s="20">
        <v>0</v>
      </c>
      <c r="Z793" s="20">
        <v>-1</v>
      </c>
      <c r="AA793" s="23">
        <v>0</v>
      </c>
      <c r="AB793" s="22">
        <v>0</v>
      </c>
      <c r="AC793" s="20">
        <v>0</v>
      </c>
      <c r="AD793" s="20">
        <f>+VLOOKUP(K793,Seguimiento!$A:$J,5,FALSE)</f>
        <v>0</v>
      </c>
      <c r="AE793" s="22">
        <v>0</v>
      </c>
      <c r="AF793" s="22">
        <v>0</v>
      </c>
      <c r="AG793" s="20">
        <v>0</v>
      </c>
      <c r="AH793" s="20">
        <v>-1</v>
      </c>
      <c r="AI793" s="23">
        <v>0</v>
      </c>
      <c r="AJ793" s="23">
        <v>0</v>
      </c>
      <c r="AK793" s="23">
        <v>0</v>
      </c>
      <c r="AL793" s="20">
        <f>+VLOOKUP(K793,Seguimiento!$A:$J,7,FALSE)</f>
        <v>0</v>
      </c>
      <c r="AM793" s="20">
        <f t="shared" si="12"/>
        <v>0</v>
      </c>
      <c r="AN793" s="22">
        <v>8.6975893767810908E-4</v>
      </c>
      <c r="AO793" s="22">
        <v>0</v>
      </c>
      <c r="AP793" s="22">
        <v>0</v>
      </c>
      <c r="AQ793" s="41">
        <f>+VLOOKUP(K793,Seguimiento!$A:$J,9,FALSE)</f>
        <v>0</v>
      </c>
      <c r="AR793" s="40">
        <f>+VLOOKUP(K793,Seguimiento!$A:$J,10,FALSE)</f>
        <v>0</v>
      </c>
      <c r="AS793" s="20">
        <v>0</v>
      </c>
      <c r="AT793" s="40">
        <f>+VLOOKUP(K793,Seguimiento!$A:$J,4,FALSE)</f>
        <v>0</v>
      </c>
      <c r="AU793" s="22">
        <v>0</v>
      </c>
      <c r="AV793" s="22">
        <v>0</v>
      </c>
    </row>
    <row r="794" spans="1:48" x14ac:dyDescent="0.2">
      <c r="A794" s="20">
        <v>5</v>
      </c>
      <c r="B794" s="20" t="s">
        <v>1465</v>
      </c>
      <c r="C794" s="20">
        <v>5</v>
      </c>
      <c r="D794" s="20" t="s">
        <v>1786</v>
      </c>
      <c r="E794" s="20" t="s">
        <v>1787</v>
      </c>
      <c r="F794" s="20">
        <v>2</v>
      </c>
      <c r="G794" s="20" t="s">
        <v>1827</v>
      </c>
      <c r="H794" s="20" t="s">
        <v>1851</v>
      </c>
      <c r="I794" s="20">
        <v>2</v>
      </c>
      <c r="J794" s="20" t="s">
        <v>1961</v>
      </c>
      <c r="K794" s="20" t="s">
        <v>1852</v>
      </c>
      <c r="L794" s="20" t="s">
        <v>1853</v>
      </c>
      <c r="M794" s="20" t="s">
        <v>44</v>
      </c>
      <c r="N794" s="20">
        <v>17423</v>
      </c>
      <c r="O794" s="20">
        <v>70000</v>
      </c>
      <c r="P794" s="20" t="s">
        <v>620</v>
      </c>
      <c r="Q794" s="19">
        <f>+VLOOKUP(K794,Responsables!$A:$C,3,TRUE)</f>
        <v>723</v>
      </c>
      <c r="R794" s="19" t="str">
        <f>+VLOOKUP(K794,Responsables!$A:$C,2,TRUE)</f>
        <v>Secretaría de las Mujeres</v>
      </c>
      <c r="S794" s="20" t="s">
        <v>46</v>
      </c>
      <c r="T794" s="20" t="s">
        <v>47</v>
      </c>
      <c r="U794" s="20">
        <f>+VLOOKUP(K794,Programación!$A:$F,3,FALSE)</f>
        <v>11000</v>
      </c>
      <c r="V794" s="20">
        <f>+VLOOKUP(K794,Programación!$A:$F,4,FALSE)</f>
        <v>20000</v>
      </c>
      <c r="W794" s="20">
        <f>+VLOOKUP(K794,Programación!$A:$F,5,FALSE)</f>
        <v>20000</v>
      </c>
      <c r="X794" s="20">
        <f>+VLOOKUP(K794,Programación!$A:$F,6,FALSE)</f>
        <v>15493</v>
      </c>
      <c r="Y794" s="20">
        <v>14507</v>
      </c>
      <c r="Z794" s="20">
        <f>+VLOOKUP(K794,Seguimiento!$A:$C,3,FALSE)</f>
        <v>10040</v>
      </c>
      <c r="AA794" s="23">
        <v>0</v>
      </c>
      <c r="AB794" s="22">
        <v>0</v>
      </c>
      <c r="AC794" s="20">
        <v>0.20724285714285701</v>
      </c>
      <c r="AD794" s="20">
        <f>+VLOOKUP(K794,Seguimiento!$A:$J,5,FALSE)</f>
        <v>0.35067142899999998</v>
      </c>
      <c r="AE794" s="22">
        <v>0</v>
      </c>
      <c r="AF794" s="22">
        <v>0</v>
      </c>
      <c r="AG794" s="20">
        <v>1.3188181818181799</v>
      </c>
      <c r="AH794" s="20">
        <f>+VLOOKUP(K794,Seguimiento!$A:$J,6,FALSE)</f>
        <v>0.502</v>
      </c>
      <c r="AI794" s="23">
        <v>0</v>
      </c>
      <c r="AJ794" s="23">
        <v>0</v>
      </c>
      <c r="AK794" s="23">
        <v>0</v>
      </c>
      <c r="AL794" s="20">
        <f>+VLOOKUP(K794,Seguimiento!$A:$J,7,FALSE)</f>
        <v>0</v>
      </c>
      <c r="AM794" s="20">
        <f t="shared" si="12"/>
        <v>0.35067142899999998</v>
      </c>
      <c r="AN794" s="22">
        <v>4.8266156624039757E-4</v>
      </c>
      <c r="AO794" s="22">
        <v>0</v>
      </c>
      <c r="AP794" s="22">
        <v>0</v>
      </c>
      <c r="AQ794" s="41">
        <f>+VLOOKUP(K794,Seguimiento!$A:$J,9,FALSE)</f>
        <v>1.09164E-4</v>
      </c>
      <c r="AR794" s="40">
        <f>+VLOOKUP(K794,Seguimiento!$A:$J,10,FALSE)</f>
        <v>3</v>
      </c>
      <c r="AS794" s="20">
        <v>14507</v>
      </c>
      <c r="AT794" s="40">
        <f>+VLOOKUP(K794,Seguimiento!$A:$J,4,FALSE)</f>
        <v>24547</v>
      </c>
      <c r="AU794" s="22">
        <v>0</v>
      </c>
      <c r="AV794" s="22">
        <v>0</v>
      </c>
    </row>
    <row r="795" spans="1:48" x14ac:dyDescent="0.2">
      <c r="A795" s="20">
        <v>5</v>
      </c>
      <c r="B795" s="20" t="s">
        <v>1465</v>
      </c>
      <c r="C795" s="20">
        <v>5</v>
      </c>
      <c r="D795" s="20" t="s">
        <v>1786</v>
      </c>
      <c r="E795" s="20" t="s">
        <v>1787</v>
      </c>
      <c r="F795" s="20">
        <v>6</v>
      </c>
      <c r="G795" s="20" t="s">
        <v>1803</v>
      </c>
      <c r="H795" s="20" t="s">
        <v>1804</v>
      </c>
      <c r="I795" s="20">
        <v>9</v>
      </c>
      <c r="J795" s="20" t="s">
        <v>1961</v>
      </c>
      <c r="K795" s="20" t="s">
        <v>1825</v>
      </c>
      <c r="L795" s="20" t="s">
        <v>1826</v>
      </c>
      <c r="M795" s="20" t="s">
        <v>50</v>
      </c>
      <c r="N795" s="20">
        <v>-2</v>
      </c>
      <c r="O795" s="20">
        <v>100</v>
      </c>
      <c r="P795" s="20" t="s">
        <v>1195</v>
      </c>
      <c r="Q795" s="19">
        <f>+VLOOKUP(K795,Responsables!$A:$C,3,TRUE)</f>
        <v>762</v>
      </c>
      <c r="R795" s="19" t="str">
        <f>+VLOOKUP(K795,Responsables!$A:$C,2,TRUE)</f>
        <v>Secretaría de Gestión y Control Territorial</v>
      </c>
      <c r="S795" s="20" t="s">
        <v>70</v>
      </c>
      <c r="T795" s="20" t="s">
        <v>47</v>
      </c>
      <c r="U795" s="20">
        <f>+VLOOKUP(K795,Programación!$A:$F,3,FALSE)</f>
        <v>100</v>
      </c>
      <c r="V795" s="20">
        <f>+VLOOKUP(K795,Programación!$A:$F,4,FALSE)</f>
        <v>100</v>
      </c>
      <c r="W795" s="20">
        <f>+VLOOKUP(K795,Programación!$A:$F,5,FALSE)</f>
        <v>100</v>
      </c>
      <c r="X795" s="20">
        <f>+VLOOKUP(K795,Programación!$A:$F,6,FALSE)</f>
        <v>100</v>
      </c>
      <c r="Y795" s="20">
        <v>100</v>
      </c>
      <c r="Z795" s="20">
        <f>+VLOOKUP(K795,Seguimiento!$A:$C,3,FALSE)</f>
        <v>134</v>
      </c>
      <c r="AA795" s="23">
        <v>0</v>
      </c>
      <c r="AB795" s="22">
        <v>0</v>
      </c>
      <c r="AC795" s="20">
        <v>0.25</v>
      </c>
      <c r="AD795" s="20">
        <f>+VLOOKUP(K795,Seguimiento!$A:$J,5,FALSE)</f>
        <v>0.41749999999999998</v>
      </c>
      <c r="AE795" s="22">
        <v>0</v>
      </c>
      <c r="AF795" s="22">
        <v>0</v>
      </c>
      <c r="AG795" s="20">
        <v>1</v>
      </c>
      <c r="AH795" s="20">
        <f>+VLOOKUP(K795,Seguimiento!$A:$J,6,FALSE)</f>
        <v>0.67</v>
      </c>
      <c r="AI795" s="23">
        <v>0</v>
      </c>
      <c r="AJ795" s="23">
        <v>0</v>
      </c>
      <c r="AK795" s="23">
        <v>0</v>
      </c>
      <c r="AL795" s="20">
        <f>+VLOOKUP(K795,Seguimiento!$A:$J,7,FALSE)</f>
        <v>0</v>
      </c>
      <c r="AM795" s="20">
        <f t="shared" si="12"/>
        <v>0.41749999999999998</v>
      </c>
      <c r="AN795" s="22">
        <v>4.6820551270970083E-4</v>
      </c>
      <c r="AO795" s="22">
        <v>0</v>
      </c>
      <c r="AP795" s="22">
        <v>0</v>
      </c>
      <c r="AQ795" s="41">
        <f>+VLOOKUP(K795,Seguimiento!$A:$J,9,FALSE)</f>
        <v>1.2700100000000001E-4</v>
      </c>
      <c r="AR795" s="40">
        <f>+VLOOKUP(K795,Seguimiento!$A:$J,10,FALSE)</f>
        <v>3</v>
      </c>
      <c r="AS795" s="20">
        <v>100</v>
      </c>
      <c r="AT795" s="40">
        <f>+VLOOKUP(K795,Seguimiento!$A:$J,4,FALSE)</f>
        <v>134</v>
      </c>
      <c r="AU795" s="22">
        <v>0</v>
      </c>
      <c r="AV795" s="22">
        <v>0</v>
      </c>
    </row>
    <row r="796" spans="1:48" x14ac:dyDescent="0.2">
      <c r="A796" s="20">
        <v>5</v>
      </c>
      <c r="B796" s="20" t="s">
        <v>1465</v>
      </c>
      <c r="C796" s="20">
        <v>6</v>
      </c>
      <c r="D796" s="20" t="s">
        <v>1875</v>
      </c>
      <c r="E796" s="20" t="s">
        <v>1876</v>
      </c>
      <c r="F796" s="20">
        <v>1</v>
      </c>
      <c r="G796" s="20" t="s">
        <v>1892</v>
      </c>
      <c r="H796" s="20" t="s">
        <v>1893</v>
      </c>
      <c r="I796" s="20">
        <v>5</v>
      </c>
      <c r="J796" s="20" t="s">
        <v>1961</v>
      </c>
      <c r="K796" s="20" t="s">
        <v>1894</v>
      </c>
      <c r="L796" s="20" t="s">
        <v>1895</v>
      </c>
      <c r="M796" s="20" t="s">
        <v>50</v>
      </c>
      <c r="N796" s="20">
        <v>-1</v>
      </c>
      <c r="O796" s="20">
        <v>60</v>
      </c>
      <c r="P796" s="20" t="s">
        <v>1881</v>
      </c>
      <c r="Q796" s="19">
        <f>+VLOOKUP(K796,Responsables!$A:$C,3,TRUE)</f>
        <v>702</v>
      </c>
      <c r="R796" s="19" t="str">
        <f>+VLOOKUP(K796,Responsables!$A:$C,2,TRUE)</f>
        <v>Secretaría de Comunicaciones</v>
      </c>
      <c r="S796" s="20" t="s">
        <v>51</v>
      </c>
      <c r="T796" s="20" t="s">
        <v>47</v>
      </c>
      <c r="U796" s="20">
        <f>+VLOOKUP(K796,Programación!$A:$F,3,FALSE)</f>
        <v>15</v>
      </c>
      <c r="V796" s="20">
        <f>+VLOOKUP(K796,Programación!$A:$F,4,FALSE)</f>
        <v>42</v>
      </c>
      <c r="W796" s="20">
        <f>+VLOOKUP(K796,Programación!$A:$F,5,FALSE)</f>
        <v>54</v>
      </c>
      <c r="X796" s="20">
        <f>+VLOOKUP(K796,Programación!$A:$F,6,FALSE)</f>
        <v>60</v>
      </c>
      <c r="Y796" s="20">
        <v>19</v>
      </c>
      <c r="Z796" s="20">
        <f>+VLOOKUP(K796,Seguimiento!$A:$C,3,FALSE)</f>
        <v>27</v>
      </c>
      <c r="AA796" s="23">
        <v>0</v>
      </c>
      <c r="AB796" s="22">
        <v>0</v>
      </c>
      <c r="AC796" s="20">
        <v>0.31666666666666698</v>
      </c>
      <c r="AD796" s="20">
        <f>+VLOOKUP(K796,Seguimiento!$A:$J,5,FALSE)</f>
        <v>0.45</v>
      </c>
      <c r="AE796" s="22">
        <v>0</v>
      </c>
      <c r="AF796" s="22">
        <v>0</v>
      </c>
      <c r="AG796" s="20">
        <v>1.2666666666666699</v>
      </c>
      <c r="AH796" s="20">
        <f>+VLOOKUP(K796,Seguimiento!$A:$J,6,FALSE)</f>
        <v>0.64285714299999996</v>
      </c>
      <c r="AI796" s="23">
        <v>0</v>
      </c>
      <c r="AJ796" s="23">
        <v>0</v>
      </c>
      <c r="AK796" s="23">
        <v>0</v>
      </c>
      <c r="AL796" s="20" t="str">
        <f>+VLOOKUP(K796,Seguimiento!$A:$J,7,FALSE)</f>
        <v>Se asesoran y acompañan a las dependencias de la Administracion para adelantar estrategias de divulgación y comunicación de los planes, programas y proyectos del Conglomerado Público a través de procesos y medios alternativos, independientes, comunitarios y ciudadanos.</v>
      </c>
      <c r="AM796" s="20">
        <f t="shared" si="12"/>
        <v>0.45</v>
      </c>
      <c r="AN796" s="22">
        <v>1.4630622983241378E-4</v>
      </c>
      <c r="AO796" s="22">
        <v>0</v>
      </c>
      <c r="AP796" s="22">
        <v>0</v>
      </c>
      <c r="AQ796" s="41">
        <f>+VLOOKUP(K796,Seguimiento!$A:$J,9,FALSE)</f>
        <v>6.5837800000000002E-5</v>
      </c>
      <c r="AR796" s="40">
        <f>+VLOOKUP(K796,Seguimiento!$A:$J,10,FALSE)</f>
        <v>3</v>
      </c>
      <c r="AS796" s="20">
        <v>19</v>
      </c>
      <c r="AT796" s="40">
        <f>+VLOOKUP(K796,Seguimiento!$A:$J,4,FALSE)</f>
        <v>27</v>
      </c>
      <c r="AU796" s="22">
        <v>0</v>
      </c>
      <c r="AV796" s="22">
        <v>0</v>
      </c>
    </row>
    <row r="797" spans="1:48" x14ac:dyDescent="0.2">
      <c r="A797" s="20">
        <v>5</v>
      </c>
      <c r="B797" s="20" t="s">
        <v>1465</v>
      </c>
      <c r="C797" s="20">
        <v>6</v>
      </c>
      <c r="D797" s="20" t="s">
        <v>1875</v>
      </c>
      <c r="E797" s="20" t="s">
        <v>1876</v>
      </c>
      <c r="F797" s="20">
        <v>1</v>
      </c>
      <c r="G797" s="20" t="s">
        <v>1892</v>
      </c>
      <c r="H797" s="20" t="s">
        <v>1893</v>
      </c>
      <c r="I797" s="20">
        <v>4</v>
      </c>
      <c r="J797" s="20" t="s">
        <v>1961</v>
      </c>
      <c r="K797" s="20" t="s">
        <v>1896</v>
      </c>
      <c r="L797" s="20" t="s">
        <v>1897</v>
      </c>
      <c r="M797" s="20" t="s">
        <v>50</v>
      </c>
      <c r="N797" s="20">
        <v>-1</v>
      </c>
      <c r="O797" s="20">
        <v>35</v>
      </c>
      <c r="P797" s="20" t="s">
        <v>1881</v>
      </c>
      <c r="Q797" s="19">
        <f>+VLOOKUP(K797,Responsables!$A:$C,3,TRUE)</f>
        <v>702</v>
      </c>
      <c r="R797" s="19" t="str">
        <f>+VLOOKUP(K797,Responsables!$A:$C,2,TRUE)</f>
        <v>Secretaría de Comunicaciones</v>
      </c>
      <c r="S797" s="20" t="s">
        <v>51</v>
      </c>
      <c r="T797" s="20" t="s">
        <v>47</v>
      </c>
      <c r="U797" s="20">
        <f>+VLOOKUP(K797,Programación!$A:$F,3,FALSE)</f>
        <v>9</v>
      </c>
      <c r="V797" s="20">
        <f>+VLOOKUP(K797,Programación!$A:$F,4,FALSE)</f>
        <v>25</v>
      </c>
      <c r="W797" s="20">
        <f>+VLOOKUP(K797,Programación!$A:$F,5,FALSE)</f>
        <v>32</v>
      </c>
      <c r="X797" s="20">
        <f>+VLOOKUP(K797,Programación!$A:$F,6,FALSE)</f>
        <v>35</v>
      </c>
      <c r="Y797" s="20">
        <v>17</v>
      </c>
      <c r="Z797" s="20">
        <f>+VLOOKUP(K797,Seguimiento!$A:$C,3,FALSE)</f>
        <v>22</v>
      </c>
      <c r="AA797" s="23">
        <v>0</v>
      </c>
      <c r="AB797" s="22">
        <v>0</v>
      </c>
      <c r="AC797" s="20">
        <v>0.48571428571428599</v>
      </c>
      <c r="AD797" s="20">
        <f>+VLOOKUP(K797,Seguimiento!$A:$J,5,FALSE)</f>
        <v>0.62857142899999996</v>
      </c>
      <c r="AE797" s="22">
        <v>0</v>
      </c>
      <c r="AF797" s="22">
        <v>0</v>
      </c>
      <c r="AG797" s="20">
        <v>1.8888888888888899</v>
      </c>
      <c r="AH797" s="20">
        <f>+VLOOKUP(K797,Seguimiento!$A:$J,6,FALSE)</f>
        <v>0.88</v>
      </c>
      <c r="AI797" s="23">
        <v>0</v>
      </c>
      <c r="AJ797" s="23">
        <v>0</v>
      </c>
      <c r="AK797" s="23">
        <v>0</v>
      </c>
      <c r="AL797" s="20" t="str">
        <f>+VLOOKUP(K797,Seguimiento!$A:$J,7,FALSE)</f>
        <v>Al 30 de junio se cierra el proceso de evaluación de la convocatoria Medellín Palpita con nuevos medios ganadores con relación al 2020. Los gestores realizan acompañamiento permanente a los medios.</v>
      </c>
      <c r="AM797" s="20">
        <f t="shared" si="12"/>
        <v>0.62857142899999996</v>
      </c>
      <c r="AN797" s="22">
        <v>2.4384371638735633E-4</v>
      </c>
      <c r="AO797" s="22">
        <v>0</v>
      </c>
      <c r="AP797" s="22">
        <v>0</v>
      </c>
      <c r="AQ797" s="41">
        <f>+VLOOKUP(K797,Seguimiento!$A:$J,9,FALSE)</f>
        <v>1.2540500000000001E-4</v>
      </c>
      <c r="AR797" s="40">
        <f>+VLOOKUP(K797,Seguimiento!$A:$J,10,FALSE)</f>
        <v>3</v>
      </c>
      <c r="AS797" s="20">
        <v>17</v>
      </c>
      <c r="AT797" s="40">
        <f>+VLOOKUP(K797,Seguimiento!$A:$J,4,FALSE)</f>
        <v>22</v>
      </c>
      <c r="AU797" s="22">
        <v>0</v>
      </c>
      <c r="AV797" s="22">
        <v>0</v>
      </c>
    </row>
    <row r="798" spans="1:48" x14ac:dyDescent="0.2">
      <c r="A798" s="20">
        <v>5</v>
      </c>
      <c r="B798" s="20" t="s">
        <v>1465</v>
      </c>
      <c r="C798" s="20">
        <v>6</v>
      </c>
      <c r="D798" s="20" t="s">
        <v>1875</v>
      </c>
      <c r="E798" s="20" t="s">
        <v>1876</v>
      </c>
      <c r="F798" s="20"/>
      <c r="G798" s="20"/>
      <c r="H798" s="20"/>
      <c r="I798" s="20">
        <v>4</v>
      </c>
      <c r="J798" s="20" t="s">
        <v>1960</v>
      </c>
      <c r="K798" s="20" t="s">
        <v>1900</v>
      </c>
      <c r="L798" s="20" t="s">
        <v>1901</v>
      </c>
      <c r="M798" s="20" t="s">
        <v>50</v>
      </c>
      <c r="N798" s="20">
        <v>-1</v>
      </c>
      <c r="O798" s="20">
        <v>35</v>
      </c>
      <c r="P798" s="20" t="s">
        <v>1881</v>
      </c>
      <c r="Q798" s="19">
        <f>+VLOOKUP(K798,Responsables!$A:$C,3,TRUE)</f>
        <v>702</v>
      </c>
      <c r="R798" s="19" t="str">
        <f>+VLOOKUP(K798,Responsables!$A:$C,2,TRUE)</f>
        <v>Secretaría de Comunicaciones</v>
      </c>
      <c r="S798" s="20" t="s">
        <v>51</v>
      </c>
      <c r="T798" s="20" t="s">
        <v>47</v>
      </c>
      <c r="U798" s="20">
        <f>+VLOOKUP(K798,Programación!$A:$F,3,FALSE)</f>
        <v>9</v>
      </c>
      <c r="V798" s="20">
        <f>+VLOOKUP(K798,Programación!$A:$F,4,FALSE)</f>
        <v>25</v>
      </c>
      <c r="W798" s="20">
        <f>+VLOOKUP(K798,Programación!$A:$F,5,FALSE)</f>
        <v>32</v>
      </c>
      <c r="X798" s="20">
        <f>+VLOOKUP(K798,Programación!$A:$F,6,FALSE)</f>
        <v>35</v>
      </c>
      <c r="Y798" s="20">
        <v>9</v>
      </c>
      <c r="Z798" s="20">
        <f>+VLOOKUP(K798,Seguimiento!$A:$C,3,FALSE)</f>
        <v>9</v>
      </c>
      <c r="AA798" s="23">
        <v>0</v>
      </c>
      <c r="AB798" s="22">
        <v>0</v>
      </c>
      <c r="AC798" s="20">
        <v>0.25714285714285701</v>
      </c>
      <c r="AD798" s="20">
        <f>+VLOOKUP(K798,Seguimiento!$A:$J,5,FALSE)</f>
        <v>0.257142857</v>
      </c>
      <c r="AE798" s="24">
        <v>0</v>
      </c>
      <c r="AF798" s="22">
        <v>0</v>
      </c>
      <c r="AG798" s="20">
        <v>1</v>
      </c>
      <c r="AH798" s="20">
        <f>+VLOOKUP(K798,Seguimiento!$A:$J,6,FALSE)</f>
        <v>0.36</v>
      </c>
      <c r="AI798" s="23">
        <v>0</v>
      </c>
      <c r="AJ798" s="23">
        <v>0</v>
      </c>
      <c r="AK798" s="23">
        <v>0</v>
      </c>
      <c r="AL798" s="20" t="str">
        <f>+VLOOKUP(K798,Seguimiento!$A:$J,7,FALSE)</f>
        <v>A la fecha se continua realizando la encuesta a las redes ciudadanas, mediante la cual se les caracteriza en temas comunicacionales.</v>
      </c>
      <c r="AM798" s="20">
        <f t="shared" si="12"/>
        <v>0.257142857</v>
      </c>
      <c r="AN798" s="22">
        <v>0</v>
      </c>
      <c r="AO798" s="22">
        <v>0</v>
      </c>
      <c r="AP798" s="22">
        <v>0</v>
      </c>
      <c r="AQ798" s="41">
        <f>+VLOOKUP(K798,Seguimiento!$A:$J,9,FALSE)</f>
        <v>0</v>
      </c>
      <c r="AR798" s="40">
        <f>+VLOOKUP(K798,Seguimiento!$A:$J,10,FALSE)</f>
        <v>2</v>
      </c>
      <c r="AS798" s="20">
        <v>9</v>
      </c>
      <c r="AT798" s="40">
        <f>+VLOOKUP(K798,Seguimiento!$A:$J,4,FALSE)</f>
        <v>9</v>
      </c>
      <c r="AU798" s="22">
        <v>0</v>
      </c>
      <c r="AV798" s="22">
        <v>0</v>
      </c>
    </row>
    <row r="799" spans="1:48" x14ac:dyDescent="0.2">
      <c r="A799" s="20">
        <v>5</v>
      </c>
      <c r="B799" s="20" t="s">
        <v>1465</v>
      </c>
      <c r="C799" s="20">
        <v>6</v>
      </c>
      <c r="D799" s="20" t="s">
        <v>1875</v>
      </c>
      <c r="E799" s="20" t="s">
        <v>1876</v>
      </c>
      <c r="F799" s="20">
        <v>3</v>
      </c>
      <c r="G799" s="20" t="s">
        <v>1877</v>
      </c>
      <c r="H799" s="20" t="s">
        <v>1878</v>
      </c>
      <c r="I799" s="20">
        <v>5</v>
      </c>
      <c r="J799" s="20" t="s">
        <v>1961</v>
      </c>
      <c r="K799" s="20" t="s">
        <v>1888</v>
      </c>
      <c r="L799" s="20" t="s">
        <v>1889</v>
      </c>
      <c r="M799" s="20" t="s">
        <v>50</v>
      </c>
      <c r="N799" s="20">
        <v>-1</v>
      </c>
      <c r="O799" s="20">
        <v>50</v>
      </c>
      <c r="P799" s="20" t="s">
        <v>1881</v>
      </c>
      <c r="Q799" s="19">
        <f>+VLOOKUP(K799,Responsables!$A:$C,3,TRUE)</f>
        <v>702</v>
      </c>
      <c r="R799" s="19" t="str">
        <f>+VLOOKUP(K799,Responsables!$A:$C,2,TRUE)</f>
        <v>Secretaría de Comunicaciones</v>
      </c>
      <c r="S799" s="20" t="s">
        <v>51</v>
      </c>
      <c r="T799" s="20" t="s">
        <v>47</v>
      </c>
      <c r="U799" s="20">
        <f>+VLOOKUP(K799,Programación!$A:$F,3,FALSE)</f>
        <v>13</v>
      </c>
      <c r="V799" s="20">
        <f>+VLOOKUP(K799,Programación!$A:$F,4,FALSE)</f>
        <v>35</v>
      </c>
      <c r="W799" s="20">
        <f>+VLOOKUP(K799,Programación!$A:$F,5,FALSE)</f>
        <v>45</v>
      </c>
      <c r="X799" s="20">
        <f>+VLOOKUP(K799,Programación!$A:$F,6,FALSE)</f>
        <v>50</v>
      </c>
      <c r="Y799" s="20">
        <v>10</v>
      </c>
      <c r="Z799" s="20">
        <f>+VLOOKUP(K799,Seguimiento!$A:$C,3,FALSE)</f>
        <v>15</v>
      </c>
      <c r="AA799" s="23">
        <v>0</v>
      </c>
      <c r="AB799" s="22">
        <v>0</v>
      </c>
      <c r="AC799" s="20">
        <v>0.2</v>
      </c>
      <c r="AD799" s="20">
        <f>+VLOOKUP(K799,Seguimiento!$A:$J,5,FALSE)</f>
        <v>0.3</v>
      </c>
      <c r="AE799" s="22">
        <v>0</v>
      </c>
      <c r="AF799" s="22">
        <v>0</v>
      </c>
      <c r="AG799" s="20">
        <v>0.76923076923076905</v>
      </c>
      <c r="AH799" s="20">
        <f>+VLOOKUP(K799,Seguimiento!$A:$J,6,FALSE)</f>
        <v>0.428571429</v>
      </c>
      <c r="AI799" s="23">
        <v>0</v>
      </c>
      <c r="AJ799" s="23">
        <v>0</v>
      </c>
      <c r="AK799" s="23">
        <v>0</v>
      </c>
      <c r="AL799" s="20" t="str">
        <f>+VLOOKUP(K799,Seguimiento!$A:$J,7,FALSE)</f>
        <v>Se realiza reunión de relacionamiento para iniciar proceso de charlas con gestores territoriales de las secretarías de Desarrollo Económico, DAP Y Gestión Humana.</v>
      </c>
      <c r="AM799" s="20">
        <f t="shared" si="12"/>
        <v>0.3</v>
      </c>
      <c r="AN799" s="22">
        <v>2.4384371638735633E-4</v>
      </c>
      <c r="AO799" s="22">
        <v>0</v>
      </c>
      <c r="AP799" s="22">
        <v>0</v>
      </c>
      <c r="AQ799" s="41">
        <f>+VLOOKUP(K799,Seguimiento!$A:$J,9,FALSE)</f>
        <v>4.8768699999999999E-5</v>
      </c>
      <c r="AR799" s="40">
        <f>+VLOOKUP(K799,Seguimiento!$A:$J,10,FALSE)</f>
        <v>2</v>
      </c>
      <c r="AS799" s="20">
        <v>10</v>
      </c>
      <c r="AT799" s="40">
        <f>+VLOOKUP(K799,Seguimiento!$A:$J,4,FALSE)</f>
        <v>15</v>
      </c>
      <c r="AU799" s="22">
        <v>0</v>
      </c>
      <c r="AV799" s="22">
        <v>0</v>
      </c>
    </row>
    <row r="800" spans="1:48" x14ac:dyDescent="0.2">
      <c r="A800" s="20">
        <v>5</v>
      </c>
      <c r="B800" s="20" t="s">
        <v>1465</v>
      </c>
      <c r="C800" s="20">
        <v>6</v>
      </c>
      <c r="D800" s="20" t="s">
        <v>1875</v>
      </c>
      <c r="E800" s="20" t="s">
        <v>1876</v>
      </c>
      <c r="F800" s="20">
        <v>2</v>
      </c>
      <c r="G800" s="20" t="s">
        <v>1884</v>
      </c>
      <c r="H800" s="20" t="s">
        <v>1885</v>
      </c>
      <c r="I800" s="20">
        <v>2</v>
      </c>
      <c r="J800" s="20" t="s">
        <v>1961</v>
      </c>
      <c r="K800" s="20" t="s">
        <v>1886</v>
      </c>
      <c r="L800" s="20" t="s">
        <v>1887</v>
      </c>
      <c r="M800" s="20" t="s">
        <v>44</v>
      </c>
      <c r="N800" s="20">
        <v>-1</v>
      </c>
      <c r="O800" s="20">
        <v>120000</v>
      </c>
      <c r="P800" s="20" t="s">
        <v>1881</v>
      </c>
      <c r="Q800" s="19">
        <f>+VLOOKUP(K800,Responsables!$A:$C,3,TRUE)</f>
        <v>702</v>
      </c>
      <c r="R800" s="19" t="str">
        <f>+VLOOKUP(K800,Responsables!$A:$C,2,TRUE)</f>
        <v>Secretaría de Comunicaciones</v>
      </c>
      <c r="S800" s="20" t="s">
        <v>51</v>
      </c>
      <c r="T800" s="20" t="s">
        <v>47</v>
      </c>
      <c r="U800" s="20">
        <f>+VLOOKUP(K800,Programación!$A:$F,3,FALSE)</f>
        <v>30000</v>
      </c>
      <c r="V800" s="20">
        <f>+VLOOKUP(K800,Programación!$A:$F,4,FALSE)</f>
        <v>84000</v>
      </c>
      <c r="W800" s="20">
        <f>+VLOOKUP(K800,Programación!$A:$F,5,FALSE)</f>
        <v>108000</v>
      </c>
      <c r="X800" s="20">
        <f>+VLOOKUP(K800,Programación!$A:$F,6,FALSE)</f>
        <v>120000</v>
      </c>
      <c r="Y800" s="20">
        <v>37890</v>
      </c>
      <c r="Z800" s="20">
        <f>+VLOOKUP(K800,Seguimiento!$A:$C,3,FALSE)</f>
        <v>63131</v>
      </c>
      <c r="AA800" s="23">
        <v>0</v>
      </c>
      <c r="AB800" s="22">
        <v>0</v>
      </c>
      <c r="AC800" s="20">
        <v>0.31574999999999998</v>
      </c>
      <c r="AD800" s="20">
        <f>+VLOOKUP(K800,Seguimiento!$A:$J,5,FALSE)</f>
        <v>0.52609166699999999</v>
      </c>
      <c r="AE800" s="22">
        <v>0</v>
      </c>
      <c r="AF800" s="22">
        <v>0</v>
      </c>
      <c r="AG800" s="20">
        <v>1.2629999999999999</v>
      </c>
      <c r="AH800" s="20">
        <f>+VLOOKUP(K800,Seguimiento!$A:$J,6,FALSE)</f>
        <v>0.75155952400000003</v>
      </c>
      <c r="AI800" s="23">
        <v>0</v>
      </c>
      <c r="AJ800" s="23">
        <v>0</v>
      </c>
      <c r="AK800" s="23">
        <v>0</v>
      </c>
      <c r="AL800" s="20" t="str">
        <f>+VLOOKUP(K800,Seguimiento!$A:$J,7,FALSE)</f>
        <v>Los productos de comunicación mantienen los incrementos esperados en relación con las demandas de las dependencias y en función de la ejecución de programas y proyectos del Plan de Desarrollo.</v>
      </c>
      <c r="AM800" s="20">
        <f t="shared" si="12"/>
        <v>0.52609166699999999</v>
      </c>
      <c r="AN800" s="22">
        <v>4.8768743277471265E-4</v>
      </c>
      <c r="AO800" s="22">
        <v>0</v>
      </c>
      <c r="AP800" s="22">
        <v>0</v>
      </c>
      <c r="AQ800" s="41">
        <f>+VLOOKUP(K800,Seguimiento!$A:$J,9,FALSE)</f>
        <v>1.9848500000000001E-4</v>
      </c>
      <c r="AR800" s="40">
        <f>+VLOOKUP(K800,Seguimiento!$A:$J,10,FALSE)</f>
        <v>3</v>
      </c>
      <c r="AS800" s="20">
        <v>37890</v>
      </c>
      <c r="AT800" s="40">
        <f>+VLOOKUP(K800,Seguimiento!$A:$J,4,FALSE)</f>
        <v>63131</v>
      </c>
      <c r="AU800" s="22">
        <v>0</v>
      </c>
      <c r="AV800" s="22">
        <v>0</v>
      </c>
    </row>
    <row r="801" spans="1:48" x14ac:dyDescent="0.2">
      <c r="A801" s="20">
        <v>5</v>
      </c>
      <c r="B801" s="20" t="s">
        <v>1465</v>
      </c>
      <c r="C801" s="20">
        <v>6</v>
      </c>
      <c r="D801" s="20" t="s">
        <v>1875</v>
      </c>
      <c r="E801" s="20" t="s">
        <v>1876</v>
      </c>
      <c r="F801" s="20">
        <v>1</v>
      </c>
      <c r="G801" s="20" t="s">
        <v>1892</v>
      </c>
      <c r="H801" s="20" t="s">
        <v>1893</v>
      </c>
      <c r="I801" s="20">
        <v>2</v>
      </c>
      <c r="J801" s="20" t="s">
        <v>1961</v>
      </c>
      <c r="K801" s="20" t="s">
        <v>1898</v>
      </c>
      <c r="L801" s="20" t="s">
        <v>1899</v>
      </c>
      <c r="M801" s="20" t="s">
        <v>50</v>
      </c>
      <c r="N801" s="20">
        <v>-1</v>
      </c>
      <c r="O801" s="20">
        <v>50</v>
      </c>
      <c r="P801" s="20" t="s">
        <v>1881</v>
      </c>
      <c r="Q801" s="19">
        <f>+VLOOKUP(K801,Responsables!$A:$C,3,TRUE)</f>
        <v>702</v>
      </c>
      <c r="R801" s="19" t="str">
        <f>+VLOOKUP(K801,Responsables!$A:$C,2,TRUE)</f>
        <v>Secretaría de Comunicaciones</v>
      </c>
      <c r="S801" s="20" t="s">
        <v>51</v>
      </c>
      <c r="T801" s="20" t="s">
        <v>47</v>
      </c>
      <c r="U801" s="20">
        <f>+VLOOKUP(K801,Programación!$A:$F,3,FALSE)</f>
        <v>13</v>
      </c>
      <c r="V801" s="20">
        <f>+VLOOKUP(K801,Programación!$A:$F,4,FALSE)</f>
        <v>35</v>
      </c>
      <c r="W801" s="20">
        <f>+VLOOKUP(K801,Programación!$A:$F,5,FALSE)</f>
        <v>45</v>
      </c>
      <c r="X801" s="20">
        <f>+VLOOKUP(K801,Programación!$A:$F,6,FALSE)</f>
        <v>50</v>
      </c>
      <c r="Y801" s="20">
        <v>15</v>
      </c>
      <c r="Z801" s="20">
        <f>+VLOOKUP(K801,Seguimiento!$A:$C,3,FALSE)</f>
        <v>23</v>
      </c>
      <c r="AA801" s="23">
        <v>0</v>
      </c>
      <c r="AB801" s="22">
        <v>0</v>
      </c>
      <c r="AC801" s="20">
        <v>0.3</v>
      </c>
      <c r="AD801" s="20">
        <f>+VLOOKUP(K801,Seguimiento!$A:$J,5,FALSE)</f>
        <v>0.46</v>
      </c>
      <c r="AE801" s="22">
        <v>0</v>
      </c>
      <c r="AF801" s="22">
        <v>0</v>
      </c>
      <c r="AG801" s="20">
        <v>1.15384615384615</v>
      </c>
      <c r="AH801" s="20">
        <f>+VLOOKUP(K801,Seguimiento!$A:$J,6,FALSE)</f>
        <v>0.65714285699999997</v>
      </c>
      <c r="AI801" s="23">
        <v>0</v>
      </c>
      <c r="AJ801" s="23">
        <v>0</v>
      </c>
      <c r="AK801" s="23">
        <v>0</v>
      </c>
      <c r="AL801" s="20" t="str">
        <f>+VLOOKUP(K801,Seguimiento!$A:$J,7,FALSE)</f>
        <v>Al 30 de junio de 2021 se realizan 6 +Saberes, estrategia de formación diseñada para fortalecer el conocimiento y las capacidades de los procesos y medios de comunicación alternativos, independientes, comunitarios y ciudadanos.</v>
      </c>
      <c r="AM801" s="20">
        <f t="shared" si="12"/>
        <v>0.46</v>
      </c>
      <c r="AN801" s="22">
        <v>1.4630622983241378E-4</v>
      </c>
      <c r="AO801" s="22">
        <v>0</v>
      </c>
      <c r="AP801" s="22">
        <v>0</v>
      </c>
      <c r="AQ801" s="41">
        <f>+VLOOKUP(K801,Seguimiento!$A:$J,9,FALSE)</f>
        <v>5.2670200000000003E-5</v>
      </c>
      <c r="AR801" s="40">
        <f>+VLOOKUP(K801,Seguimiento!$A:$J,10,FALSE)</f>
        <v>3</v>
      </c>
      <c r="AS801" s="20">
        <v>15</v>
      </c>
      <c r="AT801" s="40">
        <f>+VLOOKUP(K801,Seguimiento!$A:$J,4,FALSE)</f>
        <v>23</v>
      </c>
      <c r="AU801" s="22">
        <v>0</v>
      </c>
      <c r="AV801" s="22">
        <v>0</v>
      </c>
    </row>
    <row r="802" spans="1:48" x14ac:dyDescent="0.2">
      <c r="A802" s="20">
        <v>5</v>
      </c>
      <c r="B802" s="20" t="s">
        <v>1465</v>
      </c>
      <c r="C802" s="20">
        <v>6</v>
      </c>
      <c r="D802" s="20" t="s">
        <v>1875</v>
      </c>
      <c r="E802" s="20" t="s">
        <v>1876</v>
      </c>
      <c r="F802" s="20"/>
      <c r="G802" s="20"/>
      <c r="H802" s="20"/>
      <c r="I802" s="20">
        <v>2</v>
      </c>
      <c r="J802" s="20" t="s">
        <v>1960</v>
      </c>
      <c r="K802" s="20" t="s">
        <v>1884</v>
      </c>
      <c r="L802" s="20" t="s">
        <v>1902</v>
      </c>
      <c r="M802" s="20" t="s">
        <v>50</v>
      </c>
      <c r="N802" s="20">
        <v>-1</v>
      </c>
      <c r="O802" s="20">
        <v>50</v>
      </c>
      <c r="P802" s="20" t="s">
        <v>1881</v>
      </c>
      <c r="Q802" s="19">
        <f>+VLOOKUP(K802,Responsables!$A:$C,3,TRUE)</f>
        <v>702</v>
      </c>
      <c r="R802" s="19" t="str">
        <f>+VLOOKUP(K802,Responsables!$A:$C,2,TRUE)</f>
        <v>Secretaría de Comunicaciones</v>
      </c>
      <c r="S802" s="20" t="s">
        <v>51</v>
      </c>
      <c r="T802" s="20" t="s">
        <v>47</v>
      </c>
      <c r="U802" s="20">
        <f>+VLOOKUP(K802,Programación!$A:$F,3,FALSE)</f>
        <v>13</v>
      </c>
      <c r="V802" s="20">
        <f>+VLOOKUP(K802,Programación!$A:$F,4,FALSE)</f>
        <v>35</v>
      </c>
      <c r="W802" s="20">
        <f>+VLOOKUP(K802,Programación!$A:$F,5,FALSE)</f>
        <v>45</v>
      </c>
      <c r="X802" s="20">
        <f>+VLOOKUP(K802,Programación!$A:$F,6,FALSE)</f>
        <v>50</v>
      </c>
      <c r="Y802" s="20">
        <v>21</v>
      </c>
      <c r="Z802" s="20">
        <f>+VLOOKUP(K802,Seguimiento!$A:$C,3,FALSE)</f>
        <v>21</v>
      </c>
      <c r="AA802" s="23">
        <v>0</v>
      </c>
      <c r="AB802" s="22">
        <v>0</v>
      </c>
      <c r="AC802" s="20">
        <v>0.42</v>
      </c>
      <c r="AD802" s="20">
        <f>+VLOOKUP(K802,Seguimiento!$A:$J,5,FALSE)</f>
        <v>0.42</v>
      </c>
      <c r="AE802" s="24">
        <v>0</v>
      </c>
      <c r="AF802" s="22">
        <v>0</v>
      </c>
      <c r="AG802" s="20">
        <v>1.6153846153846201</v>
      </c>
      <c r="AH802" s="20">
        <f>+VLOOKUP(K802,Seguimiento!$A:$J,6,FALSE)</f>
        <v>0.6</v>
      </c>
      <c r="AI802" s="23">
        <v>0</v>
      </c>
      <c r="AJ802" s="23">
        <v>0</v>
      </c>
      <c r="AK802" s="23">
        <v>0</v>
      </c>
      <c r="AL802" s="20" t="str">
        <f>+VLOOKUP(K802,Seguimiento!$A:$J,7,FALSE)</f>
        <v>Con corte al 30 de junio se  revisa la propuesta de formulario que se aplicará a la ciudadanía por parte de la firma consultora que realizará la encuesta.</v>
      </c>
      <c r="AM802" s="20">
        <f t="shared" si="12"/>
        <v>0.42</v>
      </c>
      <c r="AN802" s="22">
        <v>0</v>
      </c>
      <c r="AO802" s="22">
        <v>0</v>
      </c>
      <c r="AP802" s="22">
        <v>0</v>
      </c>
      <c r="AQ802" s="41">
        <f>+VLOOKUP(K802,Seguimiento!$A:$J,9,FALSE)</f>
        <v>0</v>
      </c>
      <c r="AR802" s="40">
        <f>+VLOOKUP(K802,Seguimiento!$A:$J,10,FALSE)</f>
        <v>3</v>
      </c>
      <c r="AS802" s="20">
        <v>21</v>
      </c>
      <c r="AT802" s="40">
        <f>+VLOOKUP(K802,Seguimiento!$A:$J,4,FALSE)</f>
        <v>21</v>
      </c>
      <c r="AU802" s="22">
        <v>0</v>
      </c>
      <c r="AV802" s="22">
        <v>0</v>
      </c>
    </row>
    <row r="803" spans="1:48" x14ac:dyDescent="0.2">
      <c r="A803" s="20">
        <v>5</v>
      </c>
      <c r="B803" s="20" t="s">
        <v>1465</v>
      </c>
      <c r="C803" s="20">
        <v>6</v>
      </c>
      <c r="D803" s="20" t="s">
        <v>1875</v>
      </c>
      <c r="E803" s="20" t="s">
        <v>1876</v>
      </c>
      <c r="F803" s="20"/>
      <c r="G803" s="20"/>
      <c r="H803" s="20"/>
      <c r="I803" s="20">
        <v>1</v>
      </c>
      <c r="J803" s="20" t="s">
        <v>1960</v>
      </c>
      <c r="K803" s="20" t="s">
        <v>1892</v>
      </c>
      <c r="L803" s="20" t="s">
        <v>1910</v>
      </c>
      <c r="M803" s="20" t="s">
        <v>50</v>
      </c>
      <c r="N803" s="20">
        <v>-1</v>
      </c>
      <c r="O803" s="20">
        <v>65</v>
      </c>
      <c r="P803" s="20" t="s">
        <v>1881</v>
      </c>
      <c r="Q803" s="19">
        <f>+VLOOKUP(K803,Responsables!$A:$C,3,TRUE)</f>
        <v>702</v>
      </c>
      <c r="R803" s="19" t="str">
        <f>+VLOOKUP(K803,Responsables!$A:$C,2,TRUE)</f>
        <v>Secretaría de Comunicaciones</v>
      </c>
      <c r="S803" s="20" t="s">
        <v>70</v>
      </c>
      <c r="T803" s="20" t="s">
        <v>47</v>
      </c>
      <c r="U803" s="20">
        <f>+VLOOKUP(K803,Programación!$A:$F,3,FALSE)</f>
        <v>65</v>
      </c>
      <c r="V803" s="20">
        <f>+VLOOKUP(K803,Programación!$A:$F,4,FALSE)</f>
        <v>65</v>
      </c>
      <c r="W803" s="20">
        <f>+VLOOKUP(K803,Programación!$A:$F,5,FALSE)</f>
        <v>65</v>
      </c>
      <c r="X803" s="20">
        <f>+VLOOKUP(K803,Programación!$A:$F,6,FALSE)</f>
        <v>65</v>
      </c>
      <c r="Y803" s="20">
        <v>71</v>
      </c>
      <c r="Z803" s="20">
        <f>+VLOOKUP(K803,Seguimiento!$A:$C,3,FALSE)</f>
        <v>76</v>
      </c>
      <c r="AA803" s="23">
        <v>0</v>
      </c>
      <c r="AB803" s="22">
        <v>0</v>
      </c>
      <c r="AC803" s="20">
        <v>0.27307692307692299</v>
      </c>
      <c r="AD803" s="20">
        <f>+VLOOKUP(K803,Seguimiento!$A:$J,5,FALSE)</f>
        <v>0.419230769</v>
      </c>
      <c r="AE803" s="24">
        <v>0</v>
      </c>
      <c r="AF803" s="22">
        <v>0</v>
      </c>
      <c r="AG803" s="20">
        <v>1.09230769230769</v>
      </c>
      <c r="AH803" s="20">
        <f>+VLOOKUP(K803,Seguimiento!$A:$J,6,FALSE)</f>
        <v>0.58461538499999999</v>
      </c>
      <c r="AI803" s="23">
        <v>0</v>
      </c>
      <c r="AJ803" s="23">
        <v>0</v>
      </c>
      <c r="AK803" s="23">
        <v>0</v>
      </c>
      <c r="AL803" s="20" t="str">
        <f>+VLOOKUP(K803,Seguimiento!$A:$J,7,FALSE)</f>
        <v>Se continúa con las acciones de divulgación de los programas y proyectos institucionales del Plan de Desarrollo.</v>
      </c>
      <c r="AM803" s="20">
        <f t="shared" si="12"/>
        <v>0.419230769</v>
      </c>
      <c r="AN803" s="22">
        <v>0</v>
      </c>
      <c r="AO803" s="22">
        <v>0</v>
      </c>
      <c r="AP803" s="22">
        <v>0</v>
      </c>
      <c r="AQ803" s="41">
        <f>+VLOOKUP(K803,Seguimiento!$A:$J,9,FALSE)</f>
        <v>0</v>
      </c>
      <c r="AR803" s="40">
        <f>+VLOOKUP(K803,Seguimiento!$A:$J,10,FALSE)</f>
        <v>3</v>
      </c>
      <c r="AS803" s="20">
        <v>71</v>
      </c>
      <c r="AT803" s="40">
        <f>+VLOOKUP(K803,Seguimiento!$A:$J,4,FALSE)</f>
        <v>76</v>
      </c>
      <c r="AU803" s="22">
        <v>0</v>
      </c>
      <c r="AV803" s="22">
        <v>0</v>
      </c>
    </row>
    <row r="804" spans="1:48" x14ac:dyDescent="0.2">
      <c r="A804" s="20">
        <v>5</v>
      </c>
      <c r="B804" s="20" t="s">
        <v>1465</v>
      </c>
      <c r="C804" s="20">
        <v>6</v>
      </c>
      <c r="D804" s="20" t="s">
        <v>1875</v>
      </c>
      <c r="E804" s="20" t="s">
        <v>1876</v>
      </c>
      <c r="F804" s="20">
        <v>3</v>
      </c>
      <c r="G804" s="20" t="s">
        <v>1877</v>
      </c>
      <c r="H804" s="20" t="s">
        <v>1878</v>
      </c>
      <c r="I804" s="20">
        <v>3</v>
      </c>
      <c r="J804" s="20" t="s">
        <v>1961</v>
      </c>
      <c r="K804" s="20" t="s">
        <v>1879</v>
      </c>
      <c r="L804" s="20" t="s">
        <v>1880</v>
      </c>
      <c r="M804" s="20" t="s">
        <v>50</v>
      </c>
      <c r="N804" s="20">
        <v>-1</v>
      </c>
      <c r="O804" s="20">
        <v>35</v>
      </c>
      <c r="P804" s="20" t="s">
        <v>1881</v>
      </c>
      <c r="Q804" s="19">
        <f>+VLOOKUP(K804,Responsables!$A:$C,3,TRUE)</f>
        <v>702</v>
      </c>
      <c r="R804" s="19" t="str">
        <f>+VLOOKUP(K804,Responsables!$A:$C,2,TRUE)</f>
        <v>Secretaría de Comunicaciones</v>
      </c>
      <c r="S804" s="20" t="s">
        <v>51</v>
      </c>
      <c r="T804" s="20" t="s">
        <v>47</v>
      </c>
      <c r="U804" s="20">
        <f>+VLOOKUP(K804,Programación!$A:$F,3,FALSE)</f>
        <v>9</v>
      </c>
      <c r="V804" s="20">
        <f>+VLOOKUP(K804,Programación!$A:$F,4,FALSE)</f>
        <v>25</v>
      </c>
      <c r="W804" s="20">
        <f>+VLOOKUP(K804,Programación!$A:$F,5,FALSE)</f>
        <v>32</v>
      </c>
      <c r="X804" s="20">
        <f>+VLOOKUP(K804,Programación!$A:$F,6,FALSE)</f>
        <v>35</v>
      </c>
      <c r="Y804" s="20">
        <v>20</v>
      </c>
      <c r="Z804" s="20">
        <f>+VLOOKUP(K804,Seguimiento!$A:$C,3,FALSE)</f>
        <v>20</v>
      </c>
      <c r="AA804" s="23">
        <v>0</v>
      </c>
      <c r="AB804" s="22">
        <v>0</v>
      </c>
      <c r="AC804" s="20">
        <v>0.57142857142857095</v>
      </c>
      <c r="AD804" s="20">
        <f>+VLOOKUP(K804,Seguimiento!$A:$J,5,FALSE)</f>
        <v>0.571428571</v>
      </c>
      <c r="AE804" s="22">
        <v>0</v>
      </c>
      <c r="AF804" s="22">
        <v>0</v>
      </c>
      <c r="AG804" s="20">
        <v>2.2222222222222201</v>
      </c>
      <c r="AH804" s="20">
        <f>+VLOOKUP(K804,Seguimiento!$A:$J,6,FALSE)</f>
        <v>0.8</v>
      </c>
      <c r="AI804" s="23">
        <v>0</v>
      </c>
      <c r="AJ804" s="23">
        <v>0</v>
      </c>
      <c r="AK804" s="23">
        <v>0</v>
      </c>
      <c r="AL804" s="20" t="str">
        <f>+VLOOKUP(K804,Seguimiento!$A:$J,7,FALSE)</f>
        <v>Se avanza el la definición del operador que dictará los procesos de formación.</v>
      </c>
      <c r="AM804" s="20">
        <f t="shared" si="12"/>
        <v>0.571428571</v>
      </c>
      <c r="AN804" s="22">
        <v>1.9507497310988507E-4</v>
      </c>
      <c r="AO804" s="22">
        <v>0</v>
      </c>
      <c r="AP804" s="22">
        <v>0</v>
      </c>
      <c r="AQ804" s="41">
        <f>+VLOOKUP(K804,Seguimiento!$A:$J,9,FALSE)</f>
        <v>1.11471E-4</v>
      </c>
      <c r="AR804" s="40">
        <f>+VLOOKUP(K804,Seguimiento!$A:$J,10,FALSE)</f>
        <v>3</v>
      </c>
      <c r="AS804" s="20">
        <v>20</v>
      </c>
      <c r="AT804" s="40">
        <f>+VLOOKUP(K804,Seguimiento!$A:$J,4,FALSE)</f>
        <v>20</v>
      </c>
      <c r="AU804" s="22">
        <v>0</v>
      </c>
      <c r="AV804" s="22">
        <v>0</v>
      </c>
    </row>
    <row r="805" spans="1:48" x14ac:dyDescent="0.2">
      <c r="A805" s="20">
        <v>5</v>
      </c>
      <c r="B805" s="20" t="s">
        <v>1465</v>
      </c>
      <c r="C805" s="20">
        <v>6</v>
      </c>
      <c r="D805" s="20" t="s">
        <v>1875</v>
      </c>
      <c r="E805" s="20" t="s">
        <v>1876</v>
      </c>
      <c r="F805" s="20">
        <v>1</v>
      </c>
      <c r="G805" s="20" t="s">
        <v>1892</v>
      </c>
      <c r="H805" s="20" t="s">
        <v>1893</v>
      </c>
      <c r="I805" s="20">
        <v>1</v>
      </c>
      <c r="J805" s="20" t="s">
        <v>1961</v>
      </c>
      <c r="K805" s="20" t="s">
        <v>1907</v>
      </c>
      <c r="L805" s="20" t="s">
        <v>1908</v>
      </c>
      <c r="M805" s="20" t="s">
        <v>44</v>
      </c>
      <c r="N805" s="20">
        <v>-1</v>
      </c>
      <c r="O805" s="20">
        <v>1</v>
      </c>
      <c r="P805" s="20" t="s">
        <v>1881</v>
      </c>
      <c r="Q805" s="19">
        <f>+VLOOKUP(K805,Responsables!$A:$C,3,TRUE)</f>
        <v>702</v>
      </c>
      <c r="R805" s="19" t="str">
        <f>+VLOOKUP(K805,Responsables!$A:$C,2,TRUE)</f>
        <v>Secretaría de Comunicaciones</v>
      </c>
      <c r="S805" s="20" t="s">
        <v>46</v>
      </c>
      <c r="T805" s="20" t="s">
        <v>47</v>
      </c>
      <c r="U805" s="20">
        <f>+VLOOKUP(K805,Programación!$A:$F,3,FALSE)</f>
        <v>1</v>
      </c>
      <c r="V805" s="20">
        <f>+VLOOKUP(K805,Programación!$A:$F,4,FALSE)</f>
        <v>0</v>
      </c>
      <c r="W805" s="20">
        <f>+VLOOKUP(K805,Programación!$A:$F,5,FALSE)</f>
        <v>0</v>
      </c>
      <c r="X805" s="20">
        <f>+VLOOKUP(K805,Programación!$A:$F,6,FALSE)</f>
        <v>0</v>
      </c>
      <c r="Y805" s="20">
        <v>1</v>
      </c>
      <c r="Z805" s="20">
        <v>-1</v>
      </c>
      <c r="AA805" s="23">
        <v>0</v>
      </c>
      <c r="AB805" s="22">
        <v>0</v>
      </c>
      <c r="AC805" s="20">
        <v>1</v>
      </c>
      <c r="AD805" s="20">
        <f>+VLOOKUP(K805,Seguimiento!$A:$J,5,FALSE)</f>
        <v>1</v>
      </c>
      <c r="AE805" s="22">
        <v>0</v>
      </c>
      <c r="AF805" s="22">
        <v>0</v>
      </c>
      <c r="AG805" s="20">
        <v>1</v>
      </c>
      <c r="AH805" s="20">
        <v>-1</v>
      </c>
      <c r="AI805" s="23">
        <v>0</v>
      </c>
      <c r="AJ805" s="23">
        <v>0</v>
      </c>
      <c r="AK805" s="23">
        <v>0</v>
      </c>
      <c r="AL805" s="20" t="str">
        <f>+VLOOKUP(K805,Seguimiento!$A:$J,7,FALSE)</f>
        <v>Al 31 de diciembre de 2020 se reportó como logrado este indicador. La Resolución No. 202050083370 de 2020 oficializó el Plan de Acción de la Política Pública de procesos y MAICC. Este plan deberá ser actualizado en un plazo de 8 años, por lo cual se define como un indicador no acumulado y no aplica la definición de metas para las siguientes vigencias.</v>
      </c>
      <c r="AM805" s="20">
        <f t="shared" si="12"/>
        <v>1</v>
      </c>
      <c r="AN805" s="22">
        <v>2.4384371638735633E-4</v>
      </c>
      <c r="AO805" s="22">
        <v>0</v>
      </c>
      <c r="AP805" s="22">
        <v>0</v>
      </c>
      <c r="AQ805" s="41">
        <f>+VLOOKUP(K805,Seguimiento!$A:$J,9,FALSE)</f>
        <v>2.4384400000000001E-4</v>
      </c>
      <c r="AR805" s="40">
        <f>+VLOOKUP(K805,Seguimiento!$A:$J,10,FALSE)</f>
        <v>3</v>
      </c>
      <c r="AS805" s="20">
        <v>1</v>
      </c>
      <c r="AT805" s="40">
        <f>+VLOOKUP(K805,Seguimiento!$A:$J,4,FALSE)</f>
        <v>1</v>
      </c>
      <c r="AU805" s="22">
        <v>0</v>
      </c>
      <c r="AV805" s="22">
        <v>0</v>
      </c>
    </row>
    <row r="806" spans="1:48" x14ac:dyDescent="0.2">
      <c r="A806" s="20">
        <v>5</v>
      </c>
      <c r="B806" s="20" t="s">
        <v>1465</v>
      </c>
      <c r="C806" s="20">
        <v>6</v>
      </c>
      <c r="D806" s="20" t="s">
        <v>1875</v>
      </c>
      <c r="E806" s="20" t="s">
        <v>1876</v>
      </c>
      <c r="F806" s="20">
        <v>3</v>
      </c>
      <c r="G806" s="20" t="s">
        <v>1877</v>
      </c>
      <c r="H806" s="20" t="s">
        <v>1878</v>
      </c>
      <c r="I806" s="20">
        <v>4</v>
      </c>
      <c r="J806" s="20" t="s">
        <v>1961</v>
      </c>
      <c r="K806" s="20" t="s">
        <v>1890</v>
      </c>
      <c r="L806" s="20" t="s">
        <v>1891</v>
      </c>
      <c r="M806" s="20" t="s">
        <v>50</v>
      </c>
      <c r="N806" s="20">
        <v>-1</v>
      </c>
      <c r="O806" s="20">
        <v>65</v>
      </c>
      <c r="P806" s="20" t="s">
        <v>1881</v>
      </c>
      <c r="Q806" s="19">
        <f>+VLOOKUP(K806,Responsables!$A:$C,3,TRUE)</f>
        <v>702</v>
      </c>
      <c r="R806" s="19" t="str">
        <f>+VLOOKUP(K806,Responsables!$A:$C,2,TRUE)</f>
        <v>Secretaría de Comunicaciones</v>
      </c>
      <c r="S806" s="20" t="s">
        <v>51</v>
      </c>
      <c r="T806" s="20" t="s">
        <v>47</v>
      </c>
      <c r="U806" s="20">
        <f>+VLOOKUP(K806,Programación!$A:$F,3,FALSE)</f>
        <v>16</v>
      </c>
      <c r="V806" s="20">
        <f>+VLOOKUP(K806,Programación!$A:$F,4,FALSE)</f>
        <v>46</v>
      </c>
      <c r="W806" s="20">
        <f>+VLOOKUP(K806,Programación!$A:$F,5,FALSE)</f>
        <v>59</v>
      </c>
      <c r="X806" s="20">
        <f>+VLOOKUP(K806,Programación!$A:$F,6,FALSE)</f>
        <v>65</v>
      </c>
      <c r="Y806" s="20">
        <v>29</v>
      </c>
      <c r="Z806" s="20">
        <f>+VLOOKUP(K806,Seguimiento!$A:$C,3,FALSE)</f>
        <v>36</v>
      </c>
      <c r="AA806" s="23">
        <v>0</v>
      </c>
      <c r="AB806" s="22">
        <v>0</v>
      </c>
      <c r="AC806" s="20">
        <v>0.44615384615384601</v>
      </c>
      <c r="AD806" s="20">
        <f>+VLOOKUP(K806,Seguimiento!$A:$J,5,FALSE)</f>
        <v>0.55384615400000003</v>
      </c>
      <c r="AE806" s="22">
        <v>0</v>
      </c>
      <c r="AF806" s="22">
        <v>0</v>
      </c>
      <c r="AG806" s="20">
        <v>1.8125</v>
      </c>
      <c r="AH806" s="20">
        <f>+VLOOKUP(K806,Seguimiento!$A:$J,6,FALSE)</f>
        <v>0.78260869600000005</v>
      </c>
      <c r="AI806" s="23">
        <v>0</v>
      </c>
      <c r="AJ806" s="23">
        <v>0</v>
      </c>
      <c r="AK806" s="23">
        <v>0</v>
      </c>
      <c r="AL806" s="20" t="str">
        <f>+VLOOKUP(K806,Seguimiento!$A:$J,7,FALSE)</f>
        <v>Se continua con el acompañamiento a las dependencias de la Administración.</v>
      </c>
      <c r="AM806" s="20">
        <f t="shared" si="12"/>
        <v>0.55384615400000003</v>
      </c>
      <c r="AN806" s="22">
        <v>1.4630622983241378E-4</v>
      </c>
      <c r="AO806" s="22">
        <v>0</v>
      </c>
      <c r="AP806" s="22">
        <v>0</v>
      </c>
      <c r="AQ806" s="41">
        <f>+VLOOKUP(K806,Seguimiento!$A:$J,9,FALSE)</f>
        <v>7.2027700000000002E-5</v>
      </c>
      <c r="AR806" s="40">
        <f>+VLOOKUP(K806,Seguimiento!$A:$J,10,FALSE)</f>
        <v>3</v>
      </c>
      <c r="AS806" s="20">
        <v>29</v>
      </c>
      <c r="AT806" s="40">
        <f>+VLOOKUP(K806,Seguimiento!$A:$J,4,FALSE)</f>
        <v>36</v>
      </c>
      <c r="AU806" s="22">
        <v>0</v>
      </c>
      <c r="AV806" s="22">
        <v>0</v>
      </c>
    </row>
    <row r="807" spans="1:48" x14ac:dyDescent="0.2">
      <c r="A807" s="20">
        <v>5</v>
      </c>
      <c r="B807" s="20" t="s">
        <v>1465</v>
      </c>
      <c r="C807" s="20">
        <v>6</v>
      </c>
      <c r="D807" s="20" t="s">
        <v>1875</v>
      </c>
      <c r="E807" s="20" t="s">
        <v>1876</v>
      </c>
      <c r="F807" s="20">
        <v>2</v>
      </c>
      <c r="G807" s="20" t="s">
        <v>1884</v>
      </c>
      <c r="H807" s="20" t="s">
        <v>1885</v>
      </c>
      <c r="I807" s="20">
        <v>1</v>
      </c>
      <c r="J807" s="20" t="s">
        <v>1961</v>
      </c>
      <c r="K807" s="20" t="s">
        <v>1905</v>
      </c>
      <c r="L807" s="20" t="s">
        <v>1906</v>
      </c>
      <c r="M807" s="20" t="s">
        <v>50</v>
      </c>
      <c r="N807" s="20">
        <v>-1</v>
      </c>
      <c r="O807" s="20">
        <v>65</v>
      </c>
      <c r="P807" s="20" t="s">
        <v>1881</v>
      </c>
      <c r="Q807" s="19">
        <f>+VLOOKUP(K807,Responsables!$A:$C,3,TRUE)</f>
        <v>702</v>
      </c>
      <c r="R807" s="19" t="str">
        <f>+VLOOKUP(K807,Responsables!$A:$C,2,TRUE)</f>
        <v>Secretaría de Comunicaciones</v>
      </c>
      <c r="S807" s="20" t="s">
        <v>70</v>
      </c>
      <c r="T807" s="20" t="s">
        <v>47</v>
      </c>
      <c r="U807" s="20">
        <f>+VLOOKUP(K807,Programación!$A:$F,3,FALSE)</f>
        <v>65</v>
      </c>
      <c r="V807" s="20">
        <f>+VLOOKUP(K807,Programación!$A:$F,4,FALSE)</f>
        <v>65</v>
      </c>
      <c r="W807" s="20">
        <f>+VLOOKUP(K807,Programación!$A:$F,5,FALSE)</f>
        <v>65</v>
      </c>
      <c r="X807" s="20">
        <f>+VLOOKUP(K807,Programación!$A:$F,6,FALSE)</f>
        <v>65</v>
      </c>
      <c r="Y807" s="20">
        <v>69</v>
      </c>
      <c r="Z807" s="20">
        <f>+VLOOKUP(K807,Seguimiento!$A:$C,3,FALSE)</f>
        <v>90.9</v>
      </c>
      <c r="AA807" s="23">
        <v>0</v>
      </c>
      <c r="AB807" s="22">
        <v>0</v>
      </c>
      <c r="AC807" s="20">
        <v>0.265384615384615</v>
      </c>
      <c r="AD807" s="20">
        <f>+VLOOKUP(K807,Seguimiento!$A:$J,5,FALSE)</f>
        <v>0.44019230799999998</v>
      </c>
      <c r="AE807" s="22">
        <v>0</v>
      </c>
      <c r="AF807" s="22">
        <v>0</v>
      </c>
      <c r="AG807" s="20">
        <v>1.06153846153846</v>
      </c>
      <c r="AH807" s="20">
        <f>+VLOOKUP(K807,Seguimiento!$A:$J,6,FALSE)</f>
        <v>0.69923076900000003</v>
      </c>
      <c r="AI807" s="23">
        <v>0</v>
      </c>
      <c r="AJ807" s="23">
        <v>0</v>
      </c>
      <c r="AK807" s="23">
        <v>0</v>
      </c>
      <c r="AL807" s="20" t="str">
        <f>+VLOOKUP(K807,Seguimiento!$A:$J,7,FALSE)</f>
        <v>El porcentaje de dependencias asesoradas es directamente proporcional a las solicitudes hechas por las secretarías y departamentos administrativos con relación a la formulación, acompañamiento y revisión de elementos, planes y medios de las estrategias para divulgación.</v>
      </c>
      <c r="AM807" s="20">
        <f t="shared" si="12"/>
        <v>0.44019230799999998</v>
      </c>
      <c r="AN807" s="22">
        <v>4.8768743277471265E-4</v>
      </c>
      <c r="AO807" s="22">
        <v>0</v>
      </c>
      <c r="AP807" s="22">
        <v>0</v>
      </c>
      <c r="AQ807" s="41">
        <f>+VLOOKUP(K807,Seguimiento!$A:$J,9,FALSE)</f>
        <v>1.7205000000000001E-4</v>
      </c>
      <c r="AR807" s="40">
        <f>+VLOOKUP(K807,Seguimiento!$A:$J,10,FALSE)</f>
        <v>3</v>
      </c>
      <c r="AS807" s="20">
        <v>69</v>
      </c>
      <c r="AT807" s="40">
        <f>+VLOOKUP(K807,Seguimiento!$A:$J,4,FALSE)</f>
        <v>90.9</v>
      </c>
      <c r="AU807" s="22">
        <v>0</v>
      </c>
      <c r="AV807" s="22">
        <v>0</v>
      </c>
    </row>
    <row r="808" spans="1:48" x14ac:dyDescent="0.2">
      <c r="A808" s="20">
        <v>5</v>
      </c>
      <c r="B808" s="20" t="s">
        <v>1465</v>
      </c>
      <c r="C808" s="20">
        <v>6</v>
      </c>
      <c r="D808" s="20" t="s">
        <v>1875</v>
      </c>
      <c r="E808" s="20" t="s">
        <v>1876</v>
      </c>
      <c r="F808" s="20">
        <v>1</v>
      </c>
      <c r="G808" s="20" t="s">
        <v>1892</v>
      </c>
      <c r="H808" s="20" t="s">
        <v>1893</v>
      </c>
      <c r="I808" s="20">
        <v>3</v>
      </c>
      <c r="J808" s="20" t="s">
        <v>1961</v>
      </c>
      <c r="K808" s="20" t="s">
        <v>1911</v>
      </c>
      <c r="L808" s="20" t="s">
        <v>1912</v>
      </c>
      <c r="M808" s="20" t="s">
        <v>44</v>
      </c>
      <c r="N808" s="20">
        <v>10</v>
      </c>
      <c r="O808" s="20">
        <v>4</v>
      </c>
      <c r="P808" s="20" t="s">
        <v>1881</v>
      </c>
      <c r="Q808" s="19">
        <f>+VLOOKUP(K808,Responsables!$A:$C,3,TRUE)</f>
        <v>702</v>
      </c>
      <c r="R808" s="19" t="str">
        <f>+VLOOKUP(K808,Responsables!$A:$C,2,TRUE)</f>
        <v>Secretaría de Comunicaciones</v>
      </c>
      <c r="S808" s="20" t="s">
        <v>46</v>
      </c>
      <c r="T808" s="20" t="s">
        <v>47</v>
      </c>
      <c r="U808" s="20">
        <f>+VLOOKUP(K808,Programación!$A:$F,3,FALSE)</f>
        <v>1</v>
      </c>
      <c r="V808" s="20">
        <f>+VLOOKUP(K808,Programación!$A:$F,4,FALSE)</f>
        <v>1</v>
      </c>
      <c r="W808" s="20">
        <f>+VLOOKUP(K808,Programación!$A:$F,5,FALSE)</f>
        <v>1</v>
      </c>
      <c r="X808" s="20">
        <f>+VLOOKUP(K808,Programación!$A:$F,6,FALSE)</f>
        <v>1</v>
      </c>
      <c r="Y808" s="20">
        <v>1</v>
      </c>
      <c r="Z808" s="20">
        <f>+VLOOKUP(K808,Seguimiento!$A:$C,3,FALSE)</f>
        <v>0.1</v>
      </c>
      <c r="AA808" s="23">
        <v>0</v>
      </c>
      <c r="AB808" s="22">
        <v>0</v>
      </c>
      <c r="AC808" s="20">
        <v>0.25</v>
      </c>
      <c r="AD808" s="20">
        <f>+VLOOKUP(K808,Seguimiento!$A:$J,5,FALSE)</f>
        <v>0.27500000000000002</v>
      </c>
      <c r="AE808" s="22">
        <v>0</v>
      </c>
      <c r="AF808" s="22">
        <v>0</v>
      </c>
      <c r="AG808" s="20">
        <v>1</v>
      </c>
      <c r="AH808" s="20">
        <f>+VLOOKUP(K808,Seguimiento!$A:$J,6,FALSE)</f>
        <v>0.1</v>
      </c>
      <c r="AI808" s="23">
        <v>0</v>
      </c>
      <c r="AJ808" s="23">
        <v>0</v>
      </c>
      <c r="AK808" s="23">
        <v>0</v>
      </c>
      <c r="AL808" s="20" t="str">
        <f>+VLOOKUP(K808,Seguimiento!$A:$J,7,FALSE)</f>
        <v>A junio 30 de 2021 se avanza en la propuesta temática para el encuentro académico que se articula al Premio de Periodismo; se planea para el mes de octubre.</v>
      </c>
      <c r="AM808" s="20">
        <f t="shared" si="12"/>
        <v>0.27500000000000002</v>
      </c>
      <c r="AN808" s="22">
        <v>1.9507497310988507E-4</v>
      </c>
      <c r="AO808" s="22">
        <v>0</v>
      </c>
      <c r="AP808" s="22">
        <v>0</v>
      </c>
      <c r="AQ808" s="41">
        <f>+VLOOKUP(K808,Seguimiento!$A:$J,9,FALSE)</f>
        <v>4.8768699999999999E-5</v>
      </c>
      <c r="AR808" s="40">
        <f>+VLOOKUP(K808,Seguimiento!$A:$J,10,FALSE)</f>
        <v>2</v>
      </c>
      <c r="AS808" s="20">
        <v>1</v>
      </c>
      <c r="AT808" s="40">
        <f>+VLOOKUP(K808,Seguimiento!$A:$J,4,FALSE)</f>
        <v>1.1000000000000001</v>
      </c>
      <c r="AU808" s="22">
        <v>0</v>
      </c>
      <c r="AV808" s="22">
        <v>0</v>
      </c>
    </row>
    <row r="809" spans="1:48" x14ac:dyDescent="0.2">
      <c r="A809" s="20">
        <v>5</v>
      </c>
      <c r="B809" s="20" t="s">
        <v>1465</v>
      </c>
      <c r="C809" s="20">
        <v>6</v>
      </c>
      <c r="D809" s="20" t="s">
        <v>1875</v>
      </c>
      <c r="E809" s="20" t="s">
        <v>1876</v>
      </c>
      <c r="F809" s="20">
        <v>3</v>
      </c>
      <c r="G809" s="20" t="s">
        <v>1877</v>
      </c>
      <c r="H809" s="20" t="s">
        <v>1878</v>
      </c>
      <c r="I809" s="20">
        <v>1</v>
      </c>
      <c r="J809" s="20" t="s">
        <v>1961</v>
      </c>
      <c r="K809" s="20" t="s">
        <v>1903</v>
      </c>
      <c r="L809" s="20" t="s">
        <v>1904</v>
      </c>
      <c r="M809" s="20" t="s">
        <v>44</v>
      </c>
      <c r="N809" s="20">
        <v>-1</v>
      </c>
      <c r="O809" s="20">
        <v>1</v>
      </c>
      <c r="P809" s="20" t="s">
        <v>1881</v>
      </c>
      <c r="Q809" s="19">
        <f>+VLOOKUP(K809,Responsables!$A:$C,3,TRUE)</f>
        <v>702</v>
      </c>
      <c r="R809" s="19" t="str">
        <f>+VLOOKUP(K809,Responsables!$A:$C,2,TRUE)</f>
        <v>Secretaría de Comunicaciones</v>
      </c>
      <c r="S809" s="20" t="s">
        <v>70</v>
      </c>
      <c r="T809" s="20" t="s">
        <v>47</v>
      </c>
      <c r="U809" s="20">
        <f>+VLOOKUP(K809,Programación!$A:$F,3,FALSE)</f>
        <v>1</v>
      </c>
      <c r="V809" s="20">
        <f>+VLOOKUP(K809,Programación!$A:$F,4,FALSE)</f>
        <v>1</v>
      </c>
      <c r="W809" s="20">
        <f>+VLOOKUP(K809,Programación!$A:$F,5,FALSE)</f>
        <v>1</v>
      </c>
      <c r="X809" s="20">
        <f>+VLOOKUP(K809,Programación!$A:$F,6,FALSE)</f>
        <v>1</v>
      </c>
      <c r="Y809" s="20">
        <v>1</v>
      </c>
      <c r="Z809" s="20">
        <f>+VLOOKUP(K809,Seguimiento!$A:$C,3,FALSE)</f>
        <v>1</v>
      </c>
      <c r="AA809" s="23">
        <v>0</v>
      </c>
      <c r="AB809" s="22">
        <v>0</v>
      </c>
      <c r="AC809" s="20">
        <v>0.25</v>
      </c>
      <c r="AD809" s="20">
        <f>+VLOOKUP(K809,Seguimiento!$A:$J,5,FALSE)</f>
        <v>0.375</v>
      </c>
      <c r="AE809" s="22">
        <v>0</v>
      </c>
      <c r="AF809" s="22">
        <v>0</v>
      </c>
      <c r="AG809" s="20">
        <v>1</v>
      </c>
      <c r="AH809" s="20">
        <f>+VLOOKUP(K809,Seguimiento!$A:$J,6,FALSE)</f>
        <v>0.5</v>
      </c>
      <c r="AI809" s="23">
        <v>0</v>
      </c>
      <c r="AJ809" s="23">
        <v>0</v>
      </c>
      <c r="AK809" s="23">
        <v>0</v>
      </c>
      <c r="AL809" s="20" t="str">
        <f>+VLOOKUP(K809,Seguimiento!$A:$J,7,FALSE)</f>
        <v>El cumplimiento de este indicador se da a través de base de datos de las redes ciudadanas identificadas en la ciudad, instrumentos para diagnósticar a las redes ciudadanas en cuanto a temas de comunicaciones y el diligenciamiento del mismo y un documento diagnóstico.</v>
      </c>
      <c r="AM809" s="20">
        <f t="shared" si="12"/>
        <v>0.375</v>
      </c>
      <c r="AN809" s="22">
        <v>1.9507497310988507E-4</v>
      </c>
      <c r="AO809" s="22">
        <v>0</v>
      </c>
      <c r="AP809" s="22">
        <v>0</v>
      </c>
      <c r="AQ809" s="41">
        <f>+VLOOKUP(K809,Seguimiento!$A:$J,9,FALSE)</f>
        <v>6.0960900000000001E-5</v>
      </c>
      <c r="AR809" s="40">
        <f>+VLOOKUP(K809,Seguimiento!$A:$J,10,FALSE)</f>
        <v>3</v>
      </c>
      <c r="AS809" s="20">
        <v>1</v>
      </c>
      <c r="AT809" s="40">
        <f>+VLOOKUP(K809,Seguimiento!$A:$J,4,FALSE)</f>
        <v>1</v>
      </c>
      <c r="AU809" s="22">
        <v>0</v>
      </c>
      <c r="AV809" s="22">
        <v>0</v>
      </c>
    </row>
    <row r="810" spans="1:48" x14ac:dyDescent="0.2">
      <c r="A810" s="20">
        <v>5</v>
      </c>
      <c r="B810" s="20" t="s">
        <v>1465</v>
      </c>
      <c r="C810" s="20">
        <v>6</v>
      </c>
      <c r="D810" s="20" t="s">
        <v>1875</v>
      </c>
      <c r="E810" s="20" t="s">
        <v>1876</v>
      </c>
      <c r="F810" s="20">
        <v>3</v>
      </c>
      <c r="G810" s="20" t="s">
        <v>1877</v>
      </c>
      <c r="H810" s="20" t="s">
        <v>1878</v>
      </c>
      <c r="I810" s="20">
        <v>2</v>
      </c>
      <c r="J810" s="20" t="s">
        <v>1961</v>
      </c>
      <c r="K810" s="20" t="s">
        <v>1882</v>
      </c>
      <c r="L810" s="20" t="s">
        <v>1883</v>
      </c>
      <c r="M810" s="20" t="s">
        <v>50</v>
      </c>
      <c r="N810" s="20">
        <v>-1</v>
      </c>
      <c r="O810" s="20">
        <v>30</v>
      </c>
      <c r="P810" s="20" t="s">
        <v>1881</v>
      </c>
      <c r="Q810" s="19">
        <f>+VLOOKUP(K810,Responsables!$A:$C,3,TRUE)</f>
        <v>702</v>
      </c>
      <c r="R810" s="19" t="str">
        <f>+VLOOKUP(K810,Responsables!$A:$C,2,TRUE)</f>
        <v>Secretaría de Comunicaciones</v>
      </c>
      <c r="S810" s="20" t="s">
        <v>51</v>
      </c>
      <c r="T810" s="20" t="s">
        <v>47</v>
      </c>
      <c r="U810" s="20">
        <f>+VLOOKUP(K810,Programación!$A:$F,3,FALSE)</f>
        <v>8</v>
      </c>
      <c r="V810" s="20">
        <f>+VLOOKUP(K810,Programación!$A:$F,4,FALSE)</f>
        <v>21</v>
      </c>
      <c r="W810" s="20">
        <f>+VLOOKUP(K810,Programación!$A:$F,5,FALSE)</f>
        <v>27</v>
      </c>
      <c r="X810" s="20">
        <f>+VLOOKUP(K810,Programación!$A:$F,6,FALSE)</f>
        <v>30</v>
      </c>
      <c r="Y810" s="20">
        <v>9</v>
      </c>
      <c r="Z810" s="20">
        <f>+VLOOKUP(K810,Seguimiento!$A:$C,3,FALSE)</f>
        <v>9</v>
      </c>
      <c r="AA810" s="23">
        <v>0</v>
      </c>
      <c r="AB810" s="22">
        <v>0</v>
      </c>
      <c r="AC810" s="20">
        <v>0.3</v>
      </c>
      <c r="AD810" s="20">
        <f>+VLOOKUP(K810,Seguimiento!$A:$J,5,FALSE)</f>
        <v>0.3</v>
      </c>
      <c r="AE810" s="22">
        <v>0</v>
      </c>
      <c r="AF810" s="22">
        <v>0</v>
      </c>
      <c r="AG810" s="20">
        <v>1.125</v>
      </c>
      <c r="AH810" s="20">
        <f>+VLOOKUP(K810,Seguimiento!$A:$J,6,FALSE)</f>
        <v>0.428571429</v>
      </c>
      <c r="AI810" s="23">
        <v>0</v>
      </c>
      <c r="AJ810" s="23">
        <v>0</v>
      </c>
      <c r="AK810" s="23">
        <v>0</v>
      </c>
      <c r="AL810" s="20" t="str">
        <f>+VLOOKUP(K810,Seguimiento!$A:$J,7,FALSE)</f>
        <v>En el mes de junio las redes ciudadanas continuan enviando la información sobre sus necesidades en temas comunicacionales. Se realiza análisis de los datos recopilados.</v>
      </c>
      <c r="AM810" s="20">
        <f t="shared" si="12"/>
        <v>0.3</v>
      </c>
      <c r="AN810" s="22">
        <v>1.9507497310988507E-4</v>
      </c>
      <c r="AO810" s="22">
        <v>0</v>
      </c>
      <c r="AP810" s="22">
        <v>0</v>
      </c>
      <c r="AQ810" s="41">
        <f>+VLOOKUP(K810,Seguimiento!$A:$J,9,FALSE)</f>
        <v>5.8522500000000001E-5</v>
      </c>
      <c r="AR810" s="40">
        <f>+VLOOKUP(K810,Seguimiento!$A:$J,10,FALSE)</f>
        <v>2</v>
      </c>
      <c r="AS810" s="20">
        <v>9</v>
      </c>
      <c r="AT810" s="40">
        <f>+VLOOKUP(K810,Seguimiento!$A:$J,4,FALSE)</f>
        <v>9</v>
      </c>
      <c r="AU810" s="22">
        <v>0</v>
      </c>
      <c r="AV810" s="22">
        <v>0</v>
      </c>
    </row>
    <row r="811" spans="1:48" x14ac:dyDescent="0.2">
      <c r="A811" s="20">
        <v>5</v>
      </c>
      <c r="B811" s="20" t="s">
        <v>1465</v>
      </c>
      <c r="C811" s="20">
        <v>6</v>
      </c>
      <c r="D811" s="20" t="s">
        <v>1875</v>
      </c>
      <c r="E811" s="20" t="s">
        <v>1876</v>
      </c>
      <c r="F811" s="20"/>
      <c r="G811" s="20"/>
      <c r="H811" s="20"/>
      <c r="I811" s="20">
        <v>3</v>
      </c>
      <c r="J811" s="20" t="s">
        <v>1960</v>
      </c>
      <c r="K811" s="20" t="s">
        <v>1877</v>
      </c>
      <c r="L811" s="20" t="s">
        <v>1909</v>
      </c>
      <c r="M811" s="20" t="s">
        <v>50</v>
      </c>
      <c r="N811" s="20">
        <v>-1</v>
      </c>
      <c r="O811" s="20">
        <v>60</v>
      </c>
      <c r="P811" s="20" t="s">
        <v>1881</v>
      </c>
      <c r="Q811" s="19">
        <f>+VLOOKUP(K811,Responsables!$A:$C,3,TRUE)</f>
        <v>702</v>
      </c>
      <c r="R811" s="19" t="str">
        <f>+VLOOKUP(K811,Responsables!$A:$C,2,TRUE)</f>
        <v>Secretaría de Comunicaciones</v>
      </c>
      <c r="S811" s="20" t="s">
        <v>70</v>
      </c>
      <c r="T811" s="20" t="s">
        <v>47</v>
      </c>
      <c r="U811" s="20">
        <f>+VLOOKUP(K811,Programación!$A:$F,3,FALSE)</f>
        <v>60</v>
      </c>
      <c r="V811" s="20">
        <f>+VLOOKUP(K811,Programación!$A:$F,4,FALSE)</f>
        <v>60</v>
      </c>
      <c r="W811" s="20">
        <f>+VLOOKUP(K811,Programación!$A:$F,5,FALSE)</f>
        <v>60</v>
      </c>
      <c r="X811" s="20">
        <f>+VLOOKUP(K811,Programación!$A:$F,6,FALSE)</f>
        <v>60</v>
      </c>
      <c r="Y811" s="20">
        <v>69</v>
      </c>
      <c r="Z811" s="20">
        <f>+VLOOKUP(K811,Seguimiento!$A:$C,3,FALSE)</f>
        <v>90.9</v>
      </c>
      <c r="AA811" s="23">
        <v>0</v>
      </c>
      <c r="AB811" s="22">
        <v>0</v>
      </c>
      <c r="AC811" s="20">
        <v>0.28749999999999998</v>
      </c>
      <c r="AD811" s="20">
        <f>+VLOOKUP(K811,Seguimiento!$A:$J,5,FALSE)</f>
        <v>0.47687499999999999</v>
      </c>
      <c r="AE811" s="24">
        <v>0</v>
      </c>
      <c r="AF811" s="22">
        <v>0</v>
      </c>
      <c r="AG811" s="20">
        <v>1.1499999999999999</v>
      </c>
      <c r="AH811" s="20">
        <f>+VLOOKUP(K811,Seguimiento!$A:$J,6,FALSE)</f>
        <v>0.75749999999999995</v>
      </c>
      <c r="AI811" s="23">
        <v>0</v>
      </c>
      <c r="AJ811" s="23">
        <v>0</v>
      </c>
      <c r="AK811" s="23">
        <v>0</v>
      </c>
      <c r="AL811" s="20" t="str">
        <f>+VLOOKUP(K811,Seguimiento!$A:$J,7,FALSE)</f>
        <v>Da cuenta de la cantidad de ejecuciones de las dependencias asociadas a programas y proyectos y la necesidad de operación de estrategias de comunicación.</v>
      </c>
      <c r="AM811" s="20">
        <f t="shared" si="12"/>
        <v>0.47687499999999999</v>
      </c>
      <c r="AN811" s="22">
        <v>0</v>
      </c>
      <c r="AO811" s="22">
        <v>0</v>
      </c>
      <c r="AP811" s="22">
        <v>0</v>
      </c>
      <c r="AQ811" s="41">
        <f>+VLOOKUP(K811,Seguimiento!$A:$J,9,FALSE)</f>
        <v>0</v>
      </c>
      <c r="AR811" s="40">
        <f>+VLOOKUP(K811,Seguimiento!$A:$J,10,FALSE)</f>
        <v>3</v>
      </c>
      <c r="AS811" s="20">
        <v>69</v>
      </c>
      <c r="AT811" s="40">
        <f>+VLOOKUP(K811,Seguimiento!$A:$J,4,FALSE)</f>
        <v>90.9</v>
      </c>
      <c r="AU811" s="22">
        <v>0</v>
      </c>
      <c r="AV811" s="22">
        <v>0</v>
      </c>
    </row>
  </sheetData>
  <autoFilter ref="A1:AV811" xr:uid="{00000000-0009-0000-0000-000003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24864-578C-564E-8E6B-3F4DB0B49AA8}">
  <dimension ref="A1:C811"/>
  <sheetViews>
    <sheetView workbookViewId="0">
      <selection activeCell="I55" sqref="I55"/>
    </sheetView>
  </sheetViews>
  <sheetFormatPr baseColWidth="10" defaultRowHeight="16" x14ac:dyDescent="0.2"/>
  <cols>
    <col min="1" max="1" width="25" customWidth="1"/>
    <col min="2" max="2" width="30.6640625" customWidth="1"/>
    <col min="3" max="3" width="25.83203125" bestFit="1" customWidth="1"/>
  </cols>
  <sheetData>
    <row r="1" spans="1:3" x14ac:dyDescent="0.2">
      <c r="A1" s="29" t="s">
        <v>10</v>
      </c>
      <c r="B1" s="28" t="s">
        <v>16</v>
      </c>
      <c r="C1" s="29" t="s">
        <v>2081</v>
      </c>
    </row>
    <row r="2" spans="1:3" x14ac:dyDescent="0.2">
      <c r="A2" t="s">
        <v>65</v>
      </c>
      <c r="B2" t="s">
        <v>45</v>
      </c>
      <c r="C2">
        <v>751</v>
      </c>
    </row>
    <row r="3" spans="1:3" x14ac:dyDescent="0.2">
      <c r="A3" t="s">
        <v>90</v>
      </c>
      <c r="B3" t="s">
        <v>69</v>
      </c>
      <c r="C3">
        <v>915</v>
      </c>
    </row>
    <row r="4" spans="1:3" x14ac:dyDescent="0.2">
      <c r="A4" t="s">
        <v>75</v>
      </c>
      <c r="B4" t="s">
        <v>45</v>
      </c>
      <c r="C4">
        <v>751</v>
      </c>
    </row>
    <row r="5" spans="1:3" x14ac:dyDescent="0.2">
      <c r="A5" t="s">
        <v>73</v>
      </c>
      <c r="B5" t="s">
        <v>45</v>
      </c>
      <c r="C5">
        <v>751</v>
      </c>
    </row>
    <row r="6" spans="1:3" x14ac:dyDescent="0.2">
      <c r="A6" t="s">
        <v>71</v>
      </c>
      <c r="B6" t="s">
        <v>45</v>
      </c>
      <c r="C6">
        <v>751</v>
      </c>
    </row>
    <row r="7" spans="1:3" x14ac:dyDescent="0.2">
      <c r="A7" t="s">
        <v>67</v>
      </c>
      <c r="B7" t="s">
        <v>69</v>
      </c>
      <c r="C7">
        <v>915</v>
      </c>
    </row>
    <row r="8" spans="1:3" x14ac:dyDescent="0.2">
      <c r="A8" t="s">
        <v>40</v>
      </c>
      <c r="B8" t="s">
        <v>45</v>
      </c>
      <c r="C8">
        <v>751</v>
      </c>
    </row>
    <row r="9" spans="1:3" x14ac:dyDescent="0.2">
      <c r="A9" t="s">
        <v>63</v>
      </c>
      <c r="B9" t="s">
        <v>45</v>
      </c>
      <c r="C9">
        <v>751</v>
      </c>
    </row>
    <row r="10" spans="1:3" x14ac:dyDescent="0.2">
      <c r="A10" t="s">
        <v>42</v>
      </c>
      <c r="B10" t="s">
        <v>45</v>
      </c>
      <c r="C10">
        <v>751</v>
      </c>
    </row>
    <row r="11" spans="1:3" x14ac:dyDescent="0.2">
      <c r="A11" t="s">
        <v>61</v>
      </c>
      <c r="B11" t="s">
        <v>45</v>
      </c>
      <c r="C11">
        <v>751</v>
      </c>
    </row>
    <row r="12" spans="1:3" x14ac:dyDescent="0.2">
      <c r="A12" t="s">
        <v>88</v>
      </c>
      <c r="B12" t="s">
        <v>45</v>
      </c>
      <c r="C12">
        <v>751</v>
      </c>
    </row>
    <row r="13" spans="1:3" x14ac:dyDescent="0.2">
      <c r="A13" t="s">
        <v>59</v>
      </c>
      <c r="B13" t="s">
        <v>45</v>
      </c>
      <c r="C13">
        <v>751</v>
      </c>
    </row>
    <row r="14" spans="1:3" x14ac:dyDescent="0.2">
      <c r="A14" t="s">
        <v>57</v>
      </c>
      <c r="B14" t="s">
        <v>45</v>
      </c>
      <c r="C14">
        <v>751</v>
      </c>
    </row>
    <row r="15" spans="1:3" x14ac:dyDescent="0.2">
      <c r="A15" t="s">
        <v>55</v>
      </c>
      <c r="B15" t="s">
        <v>45</v>
      </c>
      <c r="C15">
        <v>751</v>
      </c>
    </row>
    <row r="16" spans="1:3" x14ac:dyDescent="0.2">
      <c r="A16" t="s">
        <v>52</v>
      </c>
      <c r="B16" t="s">
        <v>54</v>
      </c>
      <c r="C16">
        <v>706</v>
      </c>
    </row>
    <row r="17" spans="1:3" x14ac:dyDescent="0.2">
      <c r="A17" t="s">
        <v>48</v>
      </c>
      <c r="B17" t="s">
        <v>45</v>
      </c>
      <c r="C17">
        <v>751</v>
      </c>
    </row>
    <row r="18" spans="1:3" x14ac:dyDescent="0.2">
      <c r="A18" t="s">
        <v>84</v>
      </c>
      <c r="B18" t="s">
        <v>45</v>
      </c>
      <c r="C18">
        <v>751</v>
      </c>
    </row>
    <row r="19" spans="1:3" x14ac:dyDescent="0.2">
      <c r="A19" t="s">
        <v>81</v>
      </c>
      <c r="B19" t="s">
        <v>83</v>
      </c>
      <c r="C19">
        <v>754</v>
      </c>
    </row>
    <row r="20" spans="1:3" x14ac:dyDescent="0.2">
      <c r="A20" t="s">
        <v>79</v>
      </c>
      <c r="B20" t="s">
        <v>45</v>
      </c>
      <c r="C20">
        <v>751</v>
      </c>
    </row>
    <row r="21" spans="1:3" x14ac:dyDescent="0.2">
      <c r="A21" t="s">
        <v>77</v>
      </c>
      <c r="B21" t="s">
        <v>45</v>
      </c>
      <c r="C21">
        <v>751</v>
      </c>
    </row>
    <row r="22" spans="1:3" x14ac:dyDescent="0.2">
      <c r="A22" t="s">
        <v>134</v>
      </c>
      <c r="B22" t="s">
        <v>45</v>
      </c>
      <c r="C22">
        <v>751</v>
      </c>
    </row>
    <row r="23" spans="1:3" x14ac:dyDescent="0.2">
      <c r="A23" t="s">
        <v>158</v>
      </c>
      <c r="B23" t="s">
        <v>45</v>
      </c>
      <c r="C23">
        <v>751</v>
      </c>
    </row>
    <row r="24" spans="1:3" x14ac:dyDescent="0.2">
      <c r="A24" t="s">
        <v>160</v>
      </c>
      <c r="B24" t="s">
        <v>45</v>
      </c>
      <c r="C24">
        <v>751</v>
      </c>
    </row>
    <row r="25" spans="1:3" x14ac:dyDescent="0.2">
      <c r="A25" t="s">
        <v>162</v>
      </c>
      <c r="B25" t="s">
        <v>45</v>
      </c>
      <c r="C25">
        <v>751</v>
      </c>
    </row>
    <row r="26" spans="1:3" x14ac:dyDescent="0.2">
      <c r="A26" t="s">
        <v>164</v>
      </c>
      <c r="B26" t="s">
        <v>45</v>
      </c>
      <c r="C26">
        <v>751</v>
      </c>
    </row>
    <row r="27" spans="1:3" x14ac:dyDescent="0.2">
      <c r="A27" t="s">
        <v>140</v>
      </c>
      <c r="B27" t="s">
        <v>45</v>
      </c>
      <c r="C27">
        <v>751</v>
      </c>
    </row>
    <row r="28" spans="1:3" x14ac:dyDescent="0.2">
      <c r="A28" t="s">
        <v>148</v>
      </c>
      <c r="B28" t="s">
        <v>45</v>
      </c>
      <c r="C28">
        <v>751</v>
      </c>
    </row>
    <row r="29" spans="1:3" x14ac:dyDescent="0.2">
      <c r="A29" t="s">
        <v>145</v>
      </c>
      <c r="B29" t="s">
        <v>147</v>
      </c>
      <c r="C29">
        <v>761</v>
      </c>
    </row>
    <row r="30" spans="1:3" x14ac:dyDescent="0.2">
      <c r="A30" t="s">
        <v>136</v>
      </c>
      <c r="B30" t="s">
        <v>45</v>
      </c>
      <c r="C30">
        <v>751</v>
      </c>
    </row>
    <row r="31" spans="1:3" x14ac:dyDescent="0.2">
      <c r="A31" t="s">
        <v>94</v>
      </c>
      <c r="B31" t="s">
        <v>45</v>
      </c>
      <c r="C31">
        <v>751</v>
      </c>
    </row>
    <row r="32" spans="1:3" x14ac:dyDescent="0.2">
      <c r="A32" t="s">
        <v>114</v>
      </c>
      <c r="B32" t="s">
        <v>45</v>
      </c>
      <c r="C32">
        <v>751</v>
      </c>
    </row>
    <row r="33" spans="1:3" x14ac:dyDescent="0.2">
      <c r="A33" t="s">
        <v>96</v>
      </c>
      <c r="B33" t="s">
        <v>45</v>
      </c>
      <c r="C33">
        <v>751</v>
      </c>
    </row>
    <row r="34" spans="1:3" x14ac:dyDescent="0.2">
      <c r="A34" t="s">
        <v>112</v>
      </c>
      <c r="B34" t="s">
        <v>45</v>
      </c>
      <c r="C34">
        <v>751</v>
      </c>
    </row>
    <row r="35" spans="1:3" x14ac:dyDescent="0.2">
      <c r="A35" t="s">
        <v>116</v>
      </c>
      <c r="B35" t="s">
        <v>45</v>
      </c>
      <c r="C35">
        <v>751</v>
      </c>
    </row>
    <row r="36" spans="1:3" x14ac:dyDescent="0.2">
      <c r="A36" t="s">
        <v>105</v>
      </c>
      <c r="B36" t="s">
        <v>45</v>
      </c>
      <c r="C36">
        <v>751</v>
      </c>
    </row>
    <row r="37" spans="1:3" x14ac:dyDescent="0.2">
      <c r="A37" t="s">
        <v>103</v>
      </c>
      <c r="B37" t="s">
        <v>100</v>
      </c>
      <c r="C37">
        <v>713</v>
      </c>
    </row>
    <row r="38" spans="1:3" x14ac:dyDescent="0.2">
      <c r="A38" t="s">
        <v>101</v>
      </c>
      <c r="B38" t="s">
        <v>100</v>
      </c>
      <c r="C38">
        <v>713</v>
      </c>
    </row>
    <row r="39" spans="1:3" x14ac:dyDescent="0.2">
      <c r="A39" t="s">
        <v>98</v>
      </c>
      <c r="B39" t="s">
        <v>100</v>
      </c>
      <c r="C39">
        <v>713</v>
      </c>
    </row>
    <row r="40" spans="1:3" x14ac:dyDescent="0.2">
      <c r="A40" t="s">
        <v>108</v>
      </c>
      <c r="B40" t="s">
        <v>100</v>
      </c>
      <c r="C40">
        <v>713</v>
      </c>
    </row>
    <row r="41" spans="1:3" x14ac:dyDescent="0.2">
      <c r="A41" t="s">
        <v>110</v>
      </c>
      <c r="B41" t="s">
        <v>45</v>
      </c>
      <c r="C41">
        <v>751</v>
      </c>
    </row>
    <row r="42" spans="1:3" x14ac:dyDescent="0.2">
      <c r="A42" t="s">
        <v>118</v>
      </c>
      <c r="B42" t="s">
        <v>45</v>
      </c>
      <c r="C42">
        <v>751</v>
      </c>
    </row>
    <row r="43" spans="1:3" x14ac:dyDescent="0.2">
      <c r="A43" t="s">
        <v>120</v>
      </c>
      <c r="B43" t="s">
        <v>83</v>
      </c>
      <c r="C43">
        <v>754</v>
      </c>
    </row>
    <row r="44" spans="1:3" x14ac:dyDescent="0.2">
      <c r="A44" t="s">
        <v>142</v>
      </c>
      <c r="B44" t="s">
        <v>83</v>
      </c>
      <c r="C44">
        <v>754</v>
      </c>
    </row>
    <row r="45" spans="1:3" x14ac:dyDescent="0.2">
      <c r="A45" t="s">
        <v>122</v>
      </c>
      <c r="B45" t="s">
        <v>45</v>
      </c>
      <c r="C45">
        <v>751</v>
      </c>
    </row>
    <row r="46" spans="1:3" x14ac:dyDescent="0.2">
      <c r="A46" t="s">
        <v>138</v>
      </c>
      <c r="B46" t="s">
        <v>45</v>
      </c>
      <c r="C46">
        <v>751</v>
      </c>
    </row>
    <row r="47" spans="1:3" x14ac:dyDescent="0.2">
      <c r="A47" t="s">
        <v>132</v>
      </c>
      <c r="B47" t="s">
        <v>45</v>
      </c>
      <c r="C47">
        <v>751</v>
      </c>
    </row>
    <row r="48" spans="1:3" x14ac:dyDescent="0.2">
      <c r="A48" t="s">
        <v>130</v>
      </c>
      <c r="B48" t="s">
        <v>45</v>
      </c>
      <c r="C48">
        <v>751</v>
      </c>
    </row>
    <row r="49" spans="1:3" x14ac:dyDescent="0.2">
      <c r="A49" t="s">
        <v>127</v>
      </c>
      <c r="B49" t="s">
        <v>45</v>
      </c>
      <c r="C49">
        <v>751</v>
      </c>
    </row>
    <row r="50" spans="1:3" x14ac:dyDescent="0.2">
      <c r="A50" t="s">
        <v>124</v>
      </c>
      <c r="B50" t="s">
        <v>126</v>
      </c>
      <c r="C50">
        <v>902</v>
      </c>
    </row>
    <row r="51" spans="1:3" x14ac:dyDescent="0.2">
      <c r="A51" t="s">
        <v>152</v>
      </c>
      <c r="B51" t="s">
        <v>83</v>
      </c>
      <c r="C51">
        <v>754</v>
      </c>
    </row>
    <row r="52" spans="1:3" x14ac:dyDescent="0.2">
      <c r="A52" t="s">
        <v>154</v>
      </c>
      <c r="B52" t="s">
        <v>83</v>
      </c>
      <c r="C52">
        <v>754</v>
      </c>
    </row>
    <row r="53" spans="1:3" x14ac:dyDescent="0.2">
      <c r="A53" t="s">
        <v>156</v>
      </c>
      <c r="B53" t="s">
        <v>45</v>
      </c>
      <c r="C53">
        <v>751</v>
      </c>
    </row>
    <row r="54" spans="1:3" x14ac:dyDescent="0.2">
      <c r="A54" t="s">
        <v>166</v>
      </c>
      <c r="B54" t="s">
        <v>126</v>
      </c>
      <c r="C54">
        <v>902</v>
      </c>
    </row>
    <row r="55" spans="1:3" x14ac:dyDescent="0.2">
      <c r="A55" t="s">
        <v>246</v>
      </c>
      <c r="B55" t="s">
        <v>45</v>
      </c>
      <c r="C55">
        <v>751</v>
      </c>
    </row>
    <row r="56" spans="1:3" x14ac:dyDescent="0.2">
      <c r="A56" t="s">
        <v>268</v>
      </c>
      <c r="B56" t="s">
        <v>45</v>
      </c>
      <c r="C56">
        <v>751</v>
      </c>
    </row>
    <row r="57" spans="1:3" x14ac:dyDescent="0.2">
      <c r="A57" t="s">
        <v>258</v>
      </c>
      <c r="B57" t="s">
        <v>45</v>
      </c>
      <c r="C57">
        <v>751</v>
      </c>
    </row>
    <row r="58" spans="1:3" x14ac:dyDescent="0.2">
      <c r="A58" t="s">
        <v>263</v>
      </c>
      <c r="B58" t="s">
        <v>45</v>
      </c>
      <c r="C58">
        <v>751</v>
      </c>
    </row>
    <row r="59" spans="1:3" x14ac:dyDescent="0.2">
      <c r="A59" t="s">
        <v>276</v>
      </c>
      <c r="B59" t="s">
        <v>83</v>
      </c>
      <c r="C59">
        <v>754</v>
      </c>
    </row>
    <row r="60" spans="1:3" x14ac:dyDescent="0.2">
      <c r="A60" t="s">
        <v>274</v>
      </c>
      <c r="B60" t="s">
        <v>45</v>
      </c>
      <c r="C60">
        <v>751</v>
      </c>
    </row>
    <row r="61" spans="1:3" x14ac:dyDescent="0.2">
      <c r="A61" t="s">
        <v>272</v>
      </c>
      <c r="B61" t="s">
        <v>175</v>
      </c>
      <c r="C61">
        <v>951</v>
      </c>
    </row>
    <row r="62" spans="1:3" x14ac:dyDescent="0.2">
      <c r="A62" t="s">
        <v>270</v>
      </c>
      <c r="B62" t="s">
        <v>45</v>
      </c>
      <c r="C62">
        <v>751</v>
      </c>
    </row>
    <row r="63" spans="1:3" x14ac:dyDescent="0.2">
      <c r="A63" t="s">
        <v>239</v>
      </c>
      <c r="B63" t="s">
        <v>45</v>
      </c>
      <c r="C63">
        <v>751</v>
      </c>
    </row>
    <row r="64" spans="1:3" x14ac:dyDescent="0.2">
      <c r="A64" t="s">
        <v>242</v>
      </c>
      <c r="B64" t="s">
        <v>45</v>
      </c>
      <c r="C64">
        <v>751</v>
      </c>
    </row>
    <row r="65" spans="1:3" x14ac:dyDescent="0.2">
      <c r="A65" t="s">
        <v>278</v>
      </c>
      <c r="B65" t="s">
        <v>45</v>
      </c>
      <c r="C65">
        <v>751</v>
      </c>
    </row>
    <row r="66" spans="1:3" x14ac:dyDescent="0.2">
      <c r="A66" t="s">
        <v>260</v>
      </c>
      <c r="B66" t="s">
        <v>45</v>
      </c>
      <c r="C66">
        <v>751</v>
      </c>
    </row>
    <row r="67" spans="1:3" x14ac:dyDescent="0.2">
      <c r="A67" t="s">
        <v>244</v>
      </c>
      <c r="B67" t="s">
        <v>175</v>
      </c>
      <c r="C67">
        <v>951</v>
      </c>
    </row>
    <row r="68" spans="1:3" x14ac:dyDescent="0.2">
      <c r="A68" t="s">
        <v>171</v>
      </c>
      <c r="B68" t="s">
        <v>175</v>
      </c>
      <c r="C68">
        <v>951</v>
      </c>
    </row>
    <row r="69" spans="1:3" x14ac:dyDescent="0.2">
      <c r="A69" t="s">
        <v>233</v>
      </c>
      <c r="B69" t="s">
        <v>175</v>
      </c>
      <c r="C69">
        <v>951</v>
      </c>
    </row>
    <row r="70" spans="1:3" x14ac:dyDescent="0.2">
      <c r="A70" t="s">
        <v>189</v>
      </c>
      <c r="B70" t="s">
        <v>175</v>
      </c>
      <c r="C70">
        <v>951</v>
      </c>
    </row>
    <row r="71" spans="1:3" x14ac:dyDescent="0.2">
      <c r="A71" t="s">
        <v>193</v>
      </c>
      <c r="B71" t="s">
        <v>175</v>
      </c>
      <c r="C71">
        <v>951</v>
      </c>
    </row>
    <row r="72" spans="1:3" x14ac:dyDescent="0.2">
      <c r="A72" t="s">
        <v>197</v>
      </c>
      <c r="B72" t="s">
        <v>175</v>
      </c>
      <c r="C72">
        <v>951</v>
      </c>
    </row>
    <row r="73" spans="1:3" x14ac:dyDescent="0.2">
      <c r="A73" t="s">
        <v>173</v>
      </c>
      <c r="B73" t="s">
        <v>175</v>
      </c>
      <c r="C73">
        <v>951</v>
      </c>
    </row>
    <row r="74" spans="1:3" x14ac:dyDescent="0.2">
      <c r="A74" t="s">
        <v>180</v>
      </c>
      <c r="B74" t="s">
        <v>175</v>
      </c>
      <c r="C74">
        <v>951</v>
      </c>
    </row>
    <row r="75" spans="1:3" x14ac:dyDescent="0.2">
      <c r="A75" t="s">
        <v>195</v>
      </c>
      <c r="B75" t="s">
        <v>45</v>
      </c>
      <c r="C75">
        <v>751</v>
      </c>
    </row>
    <row r="76" spans="1:3" x14ac:dyDescent="0.2">
      <c r="A76" t="s">
        <v>206</v>
      </c>
      <c r="B76" t="s">
        <v>45</v>
      </c>
      <c r="C76">
        <v>751</v>
      </c>
    </row>
    <row r="77" spans="1:3" x14ac:dyDescent="0.2">
      <c r="A77" t="s">
        <v>191</v>
      </c>
      <c r="B77" t="s">
        <v>45</v>
      </c>
      <c r="C77">
        <v>751</v>
      </c>
    </row>
    <row r="78" spans="1:3" x14ac:dyDescent="0.2">
      <c r="A78" t="s">
        <v>186</v>
      </c>
      <c r="B78" t="s">
        <v>188</v>
      </c>
      <c r="C78">
        <v>749</v>
      </c>
    </row>
    <row r="79" spans="1:3" x14ac:dyDescent="0.2">
      <c r="A79" t="s">
        <v>184</v>
      </c>
      <c r="B79" t="s">
        <v>45</v>
      </c>
      <c r="C79">
        <v>751</v>
      </c>
    </row>
    <row r="80" spans="1:3" x14ac:dyDescent="0.2">
      <c r="A80" t="s">
        <v>182</v>
      </c>
      <c r="B80" t="s">
        <v>45</v>
      </c>
      <c r="C80">
        <v>751</v>
      </c>
    </row>
    <row r="81" spans="1:3" x14ac:dyDescent="0.2">
      <c r="A81" t="s">
        <v>176</v>
      </c>
      <c r="B81" t="s">
        <v>45</v>
      </c>
      <c r="C81">
        <v>751</v>
      </c>
    </row>
    <row r="82" spans="1:3" x14ac:dyDescent="0.2">
      <c r="A82" t="s">
        <v>178</v>
      </c>
      <c r="B82" t="s">
        <v>45</v>
      </c>
      <c r="C82">
        <v>751</v>
      </c>
    </row>
    <row r="83" spans="1:3" x14ac:dyDescent="0.2">
      <c r="A83" t="s">
        <v>248</v>
      </c>
      <c r="B83" t="s">
        <v>221</v>
      </c>
      <c r="C83" s="30">
        <v>771</v>
      </c>
    </row>
    <row r="84" spans="1:3" x14ac:dyDescent="0.2">
      <c r="A84" t="s">
        <v>199</v>
      </c>
      <c r="B84" t="s">
        <v>45</v>
      </c>
      <c r="C84">
        <v>751</v>
      </c>
    </row>
    <row r="85" spans="1:3" x14ac:dyDescent="0.2">
      <c r="A85" t="s">
        <v>208</v>
      </c>
      <c r="B85" t="s">
        <v>45</v>
      </c>
      <c r="C85">
        <v>751</v>
      </c>
    </row>
    <row r="86" spans="1:3" x14ac:dyDescent="0.2">
      <c r="A86" t="s">
        <v>210</v>
      </c>
      <c r="B86" t="s">
        <v>45</v>
      </c>
      <c r="C86">
        <v>751</v>
      </c>
    </row>
    <row r="87" spans="1:3" x14ac:dyDescent="0.2">
      <c r="A87" t="s">
        <v>212</v>
      </c>
      <c r="B87" t="s">
        <v>45</v>
      </c>
      <c r="C87">
        <v>751</v>
      </c>
    </row>
    <row r="88" spans="1:3" x14ac:dyDescent="0.2">
      <c r="A88" t="s">
        <v>217</v>
      </c>
      <c r="B88" t="s">
        <v>45</v>
      </c>
      <c r="C88">
        <v>751</v>
      </c>
    </row>
    <row r="89" spans="1:3" x14ac:dyDescent="0.2">
      <c r="A89" t="s">
        <v>235</v>
      </c>
      <c r="B89" t="s">
        <v>45</v>
      </c>
      <c r="C89">
        <v>751</v>
      </c>
    </row>
    <row r="90" spans="1:3" x14ac:dyDescent="0.2">
      <c r="A90" t="s">
        <v>231</v>
      </c>
      <c r="B90" t="s">
        <v>45</v>
      </c>
      <c r="C90">
        <v>751</v>
      </c>
    </row>
    <row r="91" spans="1:3" x14ac:dyDescent="0.2">
      <c r="A91" t="s">
        <v>219</v>
      </c>
      <c r="B91" t="s">
        <v>222</v>
      </c>
      <c r="C91">
        <v>741</v>
      </c>
    </row>
    <row r="92" spans="1:3" x14ac:dyDescent="0.2">
      <c r="A92" t="s">
        <v>201</v>
      </c>
      <c r="B92" t="s">
        <v>45</v>
      </c>
      <c r="C92">
        <v>751</v>
      </c>
    </row>
    <row r="93" spans="1:3" x14ac:dyDescent="0.2">
      <c r="A93" t="s">
        <v>229</v>
      </c>
      <c r="B93" t="s">
        <v>45</v>
      </c>
      <c r="C93">
        <v>751</v>
      </c>
    </row>
    <row r="94" spans="1:3" x14ac:dyDescent="0.2">
      <c r="A94" t="s">
        <v>227</v>
      </c>
      <c r="B94" t="s">
        <v>45</v>
      </c>
      <c r="C94">
        <v>751</v>
      </c>
    </row>
    <row r="95" spans="1:3" x14ac:dyDescent="0.2">
      <c r="A95" t="s">
        <v>225</v>
      </c>
      <c r="B95" t="s">
        <v>45</v>
      </c>
      <c r="C95">
        <v>751</v>
      </c>
    </row>
    <row r="96" spans="1:3" x14ac:dyDescent="0.2">
      <c r="A96" t="s">
        <v>223</v>
      </c>
      <c r="B96" t="s">
        <v>45</v>
      </c>
      <c r="C96">
        <v>751</v>
      </c>
    </row>
    <row r="97" spans="1:3" x14ac:dyDescent="0.2">
      <c r="A97" t="s">
        <v>203</v>
      </c>
      <c r="B97" t="s">
        <v>83</v>
      </c>
      <c r="C97">
        <v>754</v>
      </c>
    </row>
    <row r="98" spans="1:3" x14ac:dyDescent="0.2">
      <c r="A98" t="s">
        <v>214</v>
      </c>
      <c r="B98" t="s">
        <v>45</v>
      </c>
      <c r="C98">
        <v>751</v>
      </c>
    </row>
    <row r="99" spans="1:3" x14ac:dyDescent="0.2">
      <c r="A99" t="s">
        <v>253</v>
      </c>
      <c r="B99" t="s">
        <v>45</v>
      </c>
      <c r="C99">
        <v>751</v>
      </c>
    </row>
    <row r="100" spans="1:3" x14ac:dyDescent="0.2">
      <c r="A100" t="s">
        <v>255</v>
      </c>
      <c r="B100" t="s">
        <v>45</v>
      </c>
      <c r="C100">
        <v>751</v>
      </c>
    </row>
    <row r="101" spans="1:3" x14ac:dyDescent="0.2">
      <c r="A101" t="s">
        <v>265</v>
      </c>
      <c r="B101" t="s">
        <v>83</v>
      </c>
      <c r="C101">
        <v>754</v>
      </c>
    </row>
    <row r="102" spans="1:3" x14ac:dyDescent="0.2">
      <c r="A102" t="s">
        <v>284</v>
      </c>
      <c r="B102" t="s">
        <v>1963</v>
      </c>
      <c r="C102">
        <v>752</v>
      </c>
    </row>
    <row r="103" spans="1:3" x14ac:dyDescent="0.2">
      <c r="A103" t="s">
        <v>303</v>
      </c>
      <c r="B103" t="s">
        <v>1963</v>
      </c>
      <c r="C103">
        <v>752</v>
      </c>
    </row>
    <row r="104" spans="1:3" x14ac:dyDescent="0.2">
      <c r="A104" t="s">
        <v>286</v>
      </c>
      <c r="B104" t="s">
        <v>1963</v>
      </c>
      <c r="C104">
        <v>752</v>
      </c>
    </row>
    <row r="105" spans="1:3" x14ac:dyDescent="0.2">
      <c r="A105" t="s">
        <v>300</v>
      </c>
      <c r="B105" t="s">
        <v>216</v>
      </c>
      <c r="C105">
        <v>704</v>
      </c>
    </row>
    <row r="106" spans="1:3" x14ac:dyDescent="0.2">
      <c r="A106" t="s">
        <v>294</v>
      </c>
      <c r="B106" t="s">
        <v>1963</v>
      </c>
      <c r="C106">
        <v>752</v>
      </c>
    </row>
    <row r="107" spans="1:3" x14ac:dyDescent="0.2">
      <c r="A107" t="s">
        <v>307</v>
      </c>
      <c r="B107" t="s">
        <v>1963</v>
      </c>
      <c r="C107">
        <v>752</v>
      </c>
    </row>
    <row r="108" spans="1:3" x14ac:dyDescent="0.2">
      <c r="A108" t="s">
        <v>298</v>
      </c>
      <c r="B108" t="s">
        <v>1963</v>
      </c>
      <c r="C108">
        <v>752</v>
      </c>
    </row>
    <row r="109" spans="1:3" x14ac:dyDescent="0.2">
      <c r="A109" t="s">
        <v>296</v>
      </c>
      <c r="B109" t="s">
        <v>1963</v>
      </c>
      <c r="C109">
        <v>752</v>
      </c>
    </row>
    <row r="110" spans="1:3" x14ac:dyDescent="0.2">
      <c r="A110" t="s">
        <v>282</v>
      </c>
      <c r="B110" t="s">
        <v>1963</v>
      </c>
      <c r="C110">
        <v>752</v>
      </c>
    </row>
    <row r="111" spans="1:3" x14ac:dyDescent="0.2">
      <c r="A111" t="s">
        <v>292</v>
      </c>
      <c r="B111" t="s">
        <v>1963</v>
      </c>
      <c r="C111">
        <v>752</v>
      </c>
    </row>
    <row r="112" spans="1:3" x14ac:dyDescent="0.2">
      <c r="A112" t="s">
        <v>289</v>
      </c>
      <c r="B112" t="s">
        <v>1963</v>
      </c>
      <c r="C112">
        <v>752</v>
      </c>
    </row>
    <row r="113" spans="1:3" x14ac:dyDescent="0.2">
      <c r="A113" t="s">
        <v>311</v>
      </c>
      <c r="B113" t="s">
        <v>313</v>
      </c>
      <c r="C113">
        <v>711</v>
      </c>
    </row>
    <row r="114" spans="1:3" x14ac:dyDescent="0.2">
      <c r="A114" t="s">
        <v>323</v>
      </c>
      <c r="B114" t="s">
        <v>313</v>
      </c>
      <c r="C114">
        <v>711</v>
      </c>
    </row>
    <row r="115" spans="1:3" x14ac:dyDescent="0.2">
      <c r="A115" t="s">
        <v>329</v>
      </c>
      <c r="B115" t="s">
        <v>313</v>
      </c>
      <c r="C115">
        <v>711</v>
      </c>
    </row>
    <row r="116" spans="1:3" x14ac:dyDescent="0.2">
      <c r="A116" t="s">
        <v>321</v>
      </c>
      <c r="B116" t="s">
        <v>313</v>
      </c>
      <c r="C116">
        <v>711</v>
      </c>
    </row>
    <row r="117" spans="1:3" x14ac:dyDescent="0.2">
      <c r="A117" t="s">
        <v>319</v>
      </c>
      <c r="B117" t="s">
        <v>45</v>
      </c>
      <c r="C117">
        <v>751</v>
      </c>
    </row>
    <row r="118" spans="1:3" x14ac:dyDescent="0.2">
      <c r="A118" t="s">
        <v>317</v>
      </c>
      <c r="B118" t="s">
        <v>313</v>
      </c>
      <c r="C118">
        <v>711</v>
      </c>
    </row>
    <row r="119" spans="1:3" x14ac:dyDescent="0.2">
      <c r="A119" t="s">
        <v>315</v>
      </c>
      <c r="B119" t="s">
        <v>313</v>
      </c>
      <c r="C119">
        <v>711</v>
      </c>
    </row>
    <row r="120" spans="1:3" x14ac:dyDescent="0.2">
      <c r="A120" t="s">
        <v>325</v>
      </c>
      <c r="B120" t="s">
        <v>313</v>
      </c>
      <c r="C120">
        <v>711</v>
      </c>
    </row>
    <row r="121" spans="1:3" x14ac:dyDescent="0.2">
      <c r="A121" t="s">
        <v>327</v>
      </c>
      <c r="B121" t="s">
        <v>313</v>
      </c>
      <c r="C121">
        <v>711</v>
      </c>
    </row>
    <row r="122" spans="1:3" x14ac:dyDescent="0.2">
      <c r="A122" t="s">
        <v>351</v>
      </c>
      <c r="B122" t="s">
        <v>313</v>
      </c>
      <c r="C122">
        <v>711</v>
      </c>
    </row>
    <row r="123" spans="1:3" x14ac:dyDescent="0.2">
      <c r="A123" t="s">
        <v>358</v>
      </c>
      <c r="B123" t="s">
        <v>313</v>
      </c>
      <c r="C123">
        <v>711</v>
      </c>
    </row>
    <row r="124" spans="1:3" x14ac:dyDescent="0.2">
      <c r="A124" t="s">
        <v>353</v>
      </c>
      <c r="B124" t="s">
        <v>313</v>
      </c>
      <c r="C124">
        <v>711</v>
      </c>
    </row>
    <row r="125" spans="1:3" x14ac:dyDescent="0.2">
      <c r="A125" t="s">
        <v>334</v>
      </c>
      <c r="B125" t="s">
        <v>313</v>
      </c>
      <c r="C125">
        <v>711</v>
      </c>
    </row>
    <row r="126" spans="1:3" x14ac:dyDescent="0.2">
      <c r="A126" t="s">
        <v>345</v>
      </c>
      <c r="B126" t="s">
        <v>313</v>
      </c>
      <c r="C126">
        <v>711</v>
      </c>
    </row>
    <row r="127" spans="1:3" x14ac:dyDescent="0.2">
      <c r="A127" t="s">
        <v>337</v>
      </c>
      <c r="B127" t="s">
        <v>313</v>
      </c>
      <c r="C127">
        <v>711</v>
      </c>
    </row>
    <row r="128" spans="1:3" x14ac:dyDescent="0.2">
      <c r="A128" t="s">
        <v>339</v>
      </c>
      <c r="B128" t="s">
        <v>313</v>
      </c>
      <c r="C128">
        <v>711</v>
      </c>
    </row>
    <row r="129" spans="1:3" x14ac:dyDescent="0.2">
      <c r="A129" t="s">
        <v>341</v>
      </c>
      <c r="B129" t="s">
        <v>313</v>
      </c>
      <c r="C129">
        <v>711</v>
      </c>
    </row>
    <row r="130" spans="1:3" x14ac:dyDescent="0.2">
      <c r="A130" t="s">
        <v>343</v>
      </c>
      <c r="B130" t="s">
        <v>313</v>
      </c>
      <c r="C130">
        <v>711</v>
      </c>
    </row>
    <row r="131" spans="1:3" x14ac:dyDescent="0.2">
      <c r="A131" t="s">
        <v>347</v>
      </c>
      <c r="B131" t="s">
        <v>313</v>
      </c>
      <c r="C131">
        <v>711</v>
      </c>
    </row>
    <row r="132" spans="1:3" x14ac:dyDescent="0.2">
      <c r="A132" t="s">
        <v>349</v>
      </c>
      <c r="B132" t="s">
        <v>313</v>
      </c>
      <c r="C132">
        <v>711</v>
      </c>
    </row>
    <row r="133" spans="1:3" x14ac:dyDescent="0.2">
      <c r="A133" t="s">
        <v>360</v>
      </c>
      <c r="B133" t="s">
        <v>313</v>
      </c>
      <c r="C133">
        <v>711</v>
      </c>
    </row>
    <row r="134" spans="1:3" x14ac:dyDescent="0.2">
      <c r="A134" t="s">
        <v>364</v>
      </c>
      <c r="B134" t="s">
        <v>313</v>
      </c>
      <c r="C134">
        <v>711</v>
      </c>
    </row>
    <row r="135" spans="1:3" x14ac:dyDescent="0.2">
      <c r="A135" t="s">
        <v>392</v>
      </c>
      <c r="B135" t="s">
        <v>313</v>
      </c>
      <c r="C135">
        <v>711</v>
      </c>
    </row>
    <row r="136" spans="1:3" x14ac:dyDescent="0.2">
      <c r="A136" t="s">
        <v>403</v>
      </c>
      <c r="B136" t="s">
        <v>313</v>
      </c>
      <c r="C136">
        <v>711</v>
      </c>
    </row>
    <row r="137" spans="1:3" x14ac:dyDescent="0.2">
      <c r="A137" t="s">
        <v>382</v>
      </c>
      <c r="B137" t="s">
        <v>313</v>
      </c>
      <c r="C137">
        <v>711</v>
      </c>
    </row>
    <row r="138" spans="1:3" x14ac:dyDescent="0.2">
      <c r="A138" t="s">
        <v>366</v>
      </c>
      <c r="B138" t="s">
        <v>313</v>
      </c>
      <c r="C138">
        <v>711</v>
      </c>
    </row>
    <row r="139" spans="1:3" x14ac:dyDescent="0.2">
      <c r="A139" t="s">
        <v>368</v>
      </c>
      <c r="B139" t="s">
        <v>313</v>
      </c>
      <c r="C139">
        <v>711</v>
      </c>
    </row>
    <row r="140" spans="1:3" x14ac:dyDescent="0.2">
      <c r="A140" t="s">
        <v>377</v>
      </c>
      <c r="B140" t="s">
        <v>69</v>
      </c>
      <c r="C140">
        <v>915</v>
      </c>
    </row>
    <row r="141" spans="1:3" x14ac:dyDescent="0.2">
      <c r="A141" t="s">
        <v>370</v>
      </c>
      <c r="B141" t="s">
        <v>313</v>
      </c>
      <c r="C141">
        <v>711</v>
      </c>
    </row>
    <row r="142" spans="1:3" x14ac:dyDescent="0.2">
      <c r="A142" t="s">
        <v>372</v>
      </c>
      <c r="B142" t="s">
        <v>374</v>
      </c>
      <c r="C142">
        <v>953</v>
      </c>
    </row>
    <row r="143" spans="1:3" x14ac:dyDescent="0.2">
      <c r="A143" t="s">
        <v>375</v>
      </c>
      <c r="B143" t="s">
        <v>374</v>
      </c>
      <c r="C143">
        <v>953</v>
      </c>
    </row>
    <row r="144" spans="1:3" x14ac:dyDescent="0.2">
      <c r="A144" t="s">
        <v>390</v>
      </c>
      <c r="B144" t="s">
        <v>69</v>
      </c>
      <c r="C144">
        <v>915</v>
      </c>
    </row>
    <row r="145" spans="1:3" x14ac:dyDescent="0.2">
      <c r="A145" t="s">
        <v>384</v>
      </c>
      <c r="B145" t="s">
        <v>69</v>
      </c>
      <c r="C145">
        <v>915</v>
      </c>
    </row>
    <row r="146" spans="1:3" x14ac:dyDescent="0.2">
      <c r="A146" t="s">
        <v>386</v>
      </c>
      <c r="B146" t="s">
        <v>69</v>
      </c>
      <c r="C146">
        <v>915</v>
      </c>
    </row>
    <row r="147" spans="1:3" x14ac:dyDescent="0.2">
      <c r="A147" t="s">
        <v>388</v>
      </c>
      <c r="B147" t="s">
        <v>313</v>
      </c>
      <c r="C147">
        <v>711</v>
      </c>
    </row>
    <row r="148" spans="1:3" x14ac:dyDescent="0.2">
      <c r="A148" t="s">
        <v>379</v>
      </c>
      <c r="B148" t="s">
        <v>313</v>
      </c>
      <c r="C148">
        <v>711</v>
      </c>
    </row>
    <row r="149" spans="1:3" x14ac:dyDescent="0.2">
      <c r="A149" t="s">
        <v>405</v>
      </c>
      <c r="B149" t="s">
        <v>313</v>
      </c>
      <c r="C149">
        <v>711</v>
      </c>
    </row>
    <row r="150" spans="1:3" x14ac:dyDescent="0.2">
      <c r="A150" t="s">
        <v>400</v>
      </c>
      <c r="B150" t="s">
        <v>313</v>
      </c>
      <c r="C150">
        <v>711</v>
      </c>
    </row>
    <row r="151" spans="1:3" x14ac:dyDescent="0.2">
      <c r="A151" t="s">
        <v>398</v>
      </c>
      <c r="B151" t="s">
        <v>313</v>
      </c>
      <c r="C151">
        <v>711</v>
      </c>
    </row>
    <row r="152" spans="1:3" x14ac:dyDescent="0.2">
      <c r="A152" t="s">
        <v>396</v>
      </c>
      <c r="B152" t="s">
        <v>313</v>
      </c>
      <c r="C152">
        <v>711</v>
      </c>
    </row>
    <row r="153" spans="1:3" x14ac:dyDescent="0.2">
      <c r="A153" t="s">
        <v>394</v>
      </c>
      <c r="B153" t="s">
        <v>313</v>
      </c>
      <c r="C153">
        <v>711</v>
      </c>
    </row>
    <row r="154" spans="1:3" x14ac:dyDescent="0.2">
      <c r="A154" t="s">
        <v>413</v>
      </c>
      <c r="B154" t="s">
        <v>313</v>
      </c>
      <c r="C154">
        <v>711</v>
      </c>
    </row>
    <row r="155" spans="1:3" x14ac:dyDescent="0.2">
      <c r="A155" t="s">
        <v>456</v>
      </c>
      <c r="B155" t="s">
        <v>313</v>
      </c>
      <c r="C155">
        <v>711</v>
      </c>
    </row>
    <row r="156" spans="1:3" x14ac:dyDescent="0.2">
      <c r="A156" t="s">
        <v>421</v>
      </c>
      <c r="B156" t="s">
        <v>69</v>
      </c>
      <c r="C156">
        <v>915</v>
      </c>
    </row>
    <row r="157" spans="1:3" x14ac:dyDescent="0.2">
      <c r="A157" t="s">
        <v>446</v>
      </c>
      <c r="B157" t="s">
        <v>313</v>
      </c>
      <c r="C157">
        <v>711</v>
      </c>
    </row>
    <row r="158" spans="1:3" x14ac:dyDescent="0.2">
      <c r="A158" t="s">
        <v>458</v>
      </c>
      <c r="B158" t="s">
        <v>313</v>
      </c>
      <c r="C158">
        <v>711</v>
      </c>
    </row>
    <row r="159" spans="1:3" x14ac:dyDescent="0.2">
      <c r="A159" t="s">
        <v>451</v>
      </c>
      <c r="B159" t="s">
        <v>69</v>
      </c>
      <c r="C159">
        <v>915</v>
      </c>
    </row>
    <row r="160" spans="1:3" x14ac:dyDescent="0.2">
      <c r="A160" t="s">
        <v>431</v>
      </c>
      <c r="B160" t="s">
        <v>374</v>
      </c>
      <c r="C160">
        <v>953</v>
      </c>
    </row>
    <row r="161" spans="1:3" x14ac:dyDescent="0.2">
      <c r="A161" t="s">
        <v>435</v>
      </c>
      <c r="B161" t="s">
        <v>374</v>
      </c>
      <c r="C161">
        <v>953</v>
      </c>
    </row>
    <row r="162" spans="1:3" x14ac:dyDescent="0.2">
      <c r="A162" t="s">
        <v>415</v>
      </c>
      <c r="B162" t="s">
        <v>374</v>
      </c>
      <c r="C162">
        <v>953</v>
      </c>
    </row>
    <row r="163" spans="1:3" x14ac:dyDescent="0.2">
      <c r="A163" t="s">
        <v>448</v>
      </c>
      <c r="B163" t="s">
        <v>374</v>
      </c>
      <c r="C163">
        <v>953</v>
      </c>
    </row>
    <row r="164" spans="1:3" x14ac:dyDescent="0.2">
      <c r="A164" t="s">
        <v>417</v>
      </c>
      <c r="B164" t="s">
        <v>69</v>
      </c>
      <c r="C164">
        <v>915</v>
      </c>
    </row>
    <row r="165" spans="1:3" x14ac:dyDescent="0.2">
      <c r="A165" t="s">
        <v>419</v>
      </c>
      <c r="B165" t="s">
        <v>313</v>
      </c>
      <c r="C165">
        <v>711</v>
      </c>
    </row>
    <row r="166" spans="1:3" x14ac:dyDescent="0.2">
      <c r="A166" t="s">
        <v>423</v>
      </c>
      <c r="B166" t="s">
        <v>313</v>
      </c>
      <c r="C166">
        <v>711</v>
      </c>
    </row>
    <row r="167" spans="1:3" x14ac:dyDescent="0.2">
      <c r="A167" t="s">
        <v>425</v>
      </c>
      <c r="B167" t="s">
        <v>313</v>
      </c>
      <c r="C167">
        <v>711</v>
      </c>
    </row>
    <row r="168" spans="1:3" x14ac:dyDescent="0.2">
      <c r="A168" t="s">
        <v>427</v>
      </c>
      <c r="B168" t="s">
        <v>313</v>
      </c>
      <c r="C168">
        <v>711</v>
      </c>
    </row>
    <row r="169" spans="1:3" x14ac:dyDescent="0.2">
      <c r="A169" t="s">
        <v>429</v>
      </c>
      <c r="B169" t="s">
        <v>313</v>
      </c>
      <c r="C169">
        <v>711</v>
      </c>
    </row>
    <row r="170" spans="1:3" x14ac:dyDescent="0.2">
      <c r="A170" t="s">
        <v>443</v>
      </c>
      <c r="B170" t="s">
        <v>313</v>
      </c>
      <c r="C170">
        <v>711</v>
      </c>
    </row>
    <row r="171" spans="1:3" x14ac:dyDescent="0.2">
      <c r="A171" t="s">
        <v>409</v>
      </c>
      <c r="B171" t="s">
        <v>69</v>
      </c>
      <c r="C171">
        <v>915</v>
      </c>
    </row>
    <row r="172" spans="1:3" x14ac:dyDescent="0.2">
      <c r="A172" t="s">
        <v>433</v>
      </c>
      <c r="B172" t="s">
        <v>313</v>
      </c>
      <c r="C172">
        <v>711</v>
      </c>
    </row>
    <row r="173" spans="1:3" x14ac:dyDescent="0.2">
      <c r="A173" t="s">
        <v>411</v>
      </c>
      <c r="B173" t="s">
        <v>313</v>
      </c>
      <c r="C173">
        <v>711</v>
      </c>
    </row>
    <row r="174" spans="1:3" x14ac:dyDescent="0.2">
      <c r="A174" t="s">
        <v>437</v>
      </c>
      <c r="B174" t="s">
        <v>313</v>
      </c>
      <c r="C174">
        <v>711</v>
      </c>
    </row>
    <row r="175" spans="1:3" x14ac:dyDescent="0.2">
      <c r="A175" t="s">
        <v>439</v>
      </c>
      <c r="B175" t="s">
        <v>313</v>
      </c>
      <c r="C175">
        <v>711</v>
      </c>
    </row>
    <row r="176" spans="1:3" x14ac:dyDescent="0.2">
      <c r="A176" t="s">
        <v>441</v>
      </c>
      <c r="B176" t="s">
        <v>313</v>
      </c>
      <c r="C176">
        <v>711</v>
      </c>
    </row>
    <row r="177" spans="1:3" x14ac:dyDescent="0.2">
      <c r="A177" t="s">
        <v>454</v>
      </c>
      <c r="B177" t="s">
        <v>313</v>
      </c>
      <c r="C177">
        <v>711</v>
      </c>
    </row>
    <row r="178" spans="1:3" x14ac:dyDescent="0.2">
      <c r="A178" t="s">
        <v>460</v>
      </c>
      <c r="B178" t="s">
        <v>313</v>
      </c>
      <c r="C178">
        <v>711</v>
      </c>
    </row>
    <row r="179" spans="1:3" x14ac:dyDescent="0.2">
      <c r="A179" t="s">
        <v>468</v>
      </c>
      <c r="B179" t="s">
        <v>313</v>
      </c>
      <c r="C179">
        <v>711</v>
      </c>
    </row>
    <row r="180" spans="1:3" x14ac:dyDescent="0.2">
      <c r="A180" t="s">
        <v>466</v>
      </c>
      <c r="B180" t="s">
        <v>313</v>
      </c>
      <c r="C180">
        <v>711</v>
      </c>
    </row>
    <row r="181" spans="1:3" x14ac:dyDescent="0.2">
      <c r="A181" t="s">
        <v>464</v>
      </c>
      <c r="B181" t="s">
        <v>313</v>
      </c>
      <c r="C181">
        <v>711</v>
      </c>
    </row>
    <row r="182" spans="1:3" x14ac:dyDescent="0.2">
      <c r="A182" t="s">
        <v>462</v>
      </c>
      <c r="B182" t="s">
        <v>313</v>
      </c>
      <c r="C182">
        <v>711</v>
      </c>
    </row>
    <row r="183" spans="1:3" x14ac:dyDescent="0.2">
      <c r="A183" t="s">
        <v>472</v>
      </c>
      <c r="B183" t="s">
        <v>313</v>
      </c>
      <c r="C183">
        <v>711</v>
      </c>
    </row>
    <row r="184" spans="1:3" x14ac:dyDescent="0.2">
      <c r="A184" t="s">
        <v>487</v>
      </c>
      <c r="B184" t="s">
        <v>313</v>
      </c>
      <c r="C184">
        <v>711</v>
      </c>
    </row>
    <row r="185" spans="1:3" x14ac:dyDescent="0.2">
      <c r="A185" t="s">
        <v>489</v>
      </c>
      <c r="B185" t="s">
        <v>313</v>
      </c>
      <c r="C185">
        <v>711</v>
      </c>
    </row>
    <row r="186" spans="1:3" x14ac:dyDescent="0.2">
      <c r="A186" t="s">
        <v>474</v>
      </c>
      <c r="B186" t="s">
        <v>313</v>
      </c>
      <c r="C186">
        <v>711</v>
      </c>
    </row>
    <row r="187" spans="1:3" x14ac:dyDescent="0.2">
      <c r="A187" t="s">
        <v>476</v>
      </c>
      <c r="B187" t="s">
        <v>313</v>
      </c>
      <c r="C187">
        <v>711</v>
      </c>
    </row>
    <row r="188" spans="1:3" x14ac:dyDescent="0.2">
      <c r="A188" t="s">
        <v>478</v>
      </c>
      <c r="B188" t="s">
        <v>313</v>
      </c>
      <c r="C188">
        <v>711</v>
      </c>
    </row>
    <row r="189" spans="1:3" x14ac:dyDescent="0.2">
      <c r="A189" t="s">
        <v>480</v>
      </c>
      <c r="B189" t="s">
        <v>313</v>
      </c>
      <c r="C189">
        <v>711</v>
      </c>
    </row>
    <row r="190" spans="1:3" x14ac:dyDescent="0.2">
      <c r="A190" t="s">
        <v>482</v>
      </c>
      <c r="B190" t="s">
        <v>313</v>
      </c>
      <c r="C190">
        <v>711</v>
      </c>
    </row>
    <row r="191" spans="1:3" x14ac:dyDescent="0.2">
      <c r="A191" t="s">
        <v>491</v>
      </c>
      <c r="B191" t="s">
        <v>313</v>
      </c>
      <c r="C191">
        <v>711</v>
      </c>
    </row>
    <row r="192" spans="1:3" x14ac:dyDescent="0.2">
      <c r="A192" t="s">
        <v>495</v>
      </c>
      <c r="B192" t="s">
        <v>313</v>
      </c>
      <c r="C192">
        <v>711</v>
      </c>
    </row>
    <row r="193" spans="1:3" x14ac:dyDescent="0.2">
      <c r="A193" t="s">
        <v>511</v>
      </c>
      <c r="B193" t="s">
        <v>69</v>
      </c>
      <c r="C193">
        <v>915</v>
      </c>
    </row>
    <row r="194" spans="1:3" x14ac:dyDescent="0.2">
      <c r="A194" t="s">
        <v>515</v>
      </c>
      <c r="B194" t="s">
        <v>374</v>
      </c>
      <c r="C194">
        <v>953</v>
      </c>
    </row>
    <row r="195" spans="1:3" x14ac:dyDescent="0.2">
      <c r="A195" t="s">
        <v>499</v>
      </c>
      <c r="B195" t="s">
        <v>374</v>
      </c>
      <c r="C195">
        <v>953</v>
      </c>
    </row>
    <row r="196" spans="1:3" x14ac:dyDescent="0.2">
      <c r="A196" t="s">
        <v>497</v>
      </c>
      <c r="B196" t="s">
        <v>313</v>
      </c>
      <c r="C196">
        <v>711</v>
      </c>
    </row>
    <row r="197" spans="1:3" x14ac:dyDescent="0.2">
      <c r="A197" t="s">
        <v>501</v>
      </c>
      <c r="B197" t="s">
        <v>69</v>
      </c>
      <c r="C197">
        <v>915</v>
      </c>
    </row>
    <row r="198" spans="1:3" x14ac:dyDescent="0.2">
      <c r="A198" t="s">
        <v>503</v>
      </c>
      <c r="B198" t="s">
        <v>69</v>
      </c>
      <c r="C198">
        <v>915</v>
      </c>
    </row>
    <row r="199" spans="1:3" x14ac:dyDescent="0.2">
      <c r="A199" t="s">
        <v>507</v>
      </c>
      <c r="B199" t="s">
        <v>313</v>
      </c>
      <c r="C199">
        <v>711</v>
      </c>
    </row>
    <row r="200" spans="1:3" x14ac:dyDescent="0.2">
      <c r="A200" t="s">
        <v>505</v>
      </c>
      <c r="B200" t="s">
        <v>313</v>
      </c>
      <c r="C200">
        <v>711</v>
      </c>
    </row>
    <row r="201" spans="1:3" x14ac:dyDescent="0.2">
      <c r="A201" t="s">
        <v>517</v>
      </c>
      <c r="B201" t="s">
        <v>313</v>
      </c>
      <c r="C201">
        <v>711</v>
      </c>
    </row>
    <row r="202" spans="1:3" x14ac:dyDescent="0.2">
      <c r="A202" t="s">
        <v>509</v>
      </c>
      <c r="B202" t="s">
        <v>313</v>
      </c>
      <c r="C202">
        <v>711</v>
      </c>
    </row>
    <row r="203" spans="1:3" x14ac:dyDescent="0.2">
      <c r="A203" t="s">
        <v>521</v>
      </c>
      <c r="B203" t="s">
        <v>374</v>
      </c>
      <c r="C203">
        <v>953</v>
      </c>
    </row>
    <row r="204" spans="1:3" x14ac:dyDescent="0.2">
      <c r="A204" t="s">
        <v>535</v>
      </c>
      <c r="B204" t="s">
        <v>374</v>
      </c>
      <c r="C204">
        <v>953</v>
      </c>
    </row>
    <row r="205" spans="1:3" x14ac:dyDescent="0.2">
      <c r="A205" t="s">
        <v>532</v>
      </c>
      <c r="B205" t="s">
        <v>374</v>
      </c>
      <c r="C205">
        <v>953</v>
      </c>
    </row>
    <row r="206" spans="1:3" x14ac:dyDescent="0.2">
      <c r="A206" t="s">
        <v>530</v>
      </c>
      <c r="B206" t="s">
        <v>374</v>
      </c>
      <c r="C206">
        <v>953</v>
      </c>
    </row>
    <row r="207" spans="1:3" x14ac:dyDescent="0.2">
      <c r="A207" t="s">
        <v>528</v>
      </c>
      <c r="B207" t="s">
        <v>374</v>
      </c>
      <c r="C207">
        <v>953</v>
      </c>
    </row>
    <row r="208" spans="1:3" x14ac:dyDescent="0.2">
      <c r="A208" t="s">
        <v>523</v>
      </c>
      <c r="B208" t="s">
        <v>69</v>
      </c>
      <c r="C208">
        <v>915</v>
      </c>
    </row>
    <row r="209" spans="1:3" x14ac:dyDescent="0.2">
      <c r="A209" t="s">
        <v>525</v>
      </c>
      <c r="B209" t="s">
        <v>527</v>
      </c>
      <c r="C209">
        <v>911</v>
      </c>
    </row>
    <row r="210" spans="1:3" x14ac:dyDescent="0.2">
      <c r="A210" t="s">
        <v>537</v>
      </c>
      <c r="B210" t="s">
        <v>374</v>
      </c>
      <c r="C210">
        <v>953</v>
      </c>
    </row>
    <row r="211" spans="1:3" x14ac:dyDescent="0.2">
      <c r="A211" t="s">
        <v>584</v>
      </c>
      <c r="B211" t="s">
        <v>100</v>
      </c>
      <c r="C211">
        <v>713</v>
      </c>
    </row>
    <row r="212" spans="1:3" x14ac:dyDescent="0.2">
      <c r="A212" t="s">
        <v>588</v>
      </c>
      <c r="B212" t="s">
        <v>100</v>
      </c>
      <c r="C212">
        <v>713</v>
      </c>
    </row>
    <row r="213" spans="1:3" x14ac:dyDescent="0.2">
      <c r="A213" t="s">
        <v>590</v>
      </c>
      <c r="B213" t="s">
        <v>100</v>
      </c>
      <c r="C213">
        <v>713</v>
      </c>
    </row>
    <row r="214" spans="1:3" x14ac:dyDescent="0.2">
      <c r="A214" t="s">
        <v>592</v>
      </c>
      <c r="B214" t="s">
        <v>100</v>
      </c>
      <c r="C214">
        <v>713</v>
      </c>
    </row>
    <row r="215" spans="1:3" x14ac:dyDescent="0.2">
      <c r="A215" t="s">
        <v>580</v>
      </c>
      <c r="B215" t="s">
        <v>100</v>
      </c>
      <c r="C215">
        <v>713</v>
      </c>
    </row>
    <row r="216" spans="1:3" x14ac:dyDescent="0.2">
      <c r="A216" t="s">
        <v>594</v>
      </c>
      <c r="B216" t="s">
        <v>100</v>
      </c>
      <c r="C216">
        <v>713</v>
      </c>
    </row>
    <row r="217" spans="1:3" x14ac:dyDescent="0.2">
      <c r="A217" t="s">
        <v>596</v>
      </c>
      <c r="B217" t="s">
        <v>100</v>
      </c>
      <c r="C217">
        <v>713</v>
      </c>
    </row>
    <row r="218" spans="1:3" x14ac:dyDescent="0.2">
      <c r="A218" t="s">
        <v>598</v>
      </c>
      <c r="B218" t="s">
        <v>100</v>
      </c>
      <c r="C218">
        <v>713</v>
      </c>
    </row>
    <row r="219" spans="1:3" x14ac:dyDescent="0.2">
      <c r="A219" t="s">
        <v>600</v>
      </c>
      <c r="B219" t="s">
        <v>100</v>
      </c>
      <c r="C219">
        <v>713</v>
      </c>
    </row>
    <row r="220" spans="1:3" x14ac:dyDescent="0.2">
      <c r="A220" t="s">
        <v>602</v>
      </c>
      <c r="B220" t="s">
        <v>100</v>
      </c>
      <c r="C220">
        <v>713</v>
      </c>
    </row>
    <row r="221" spans="1:3" x14ac:dyDescent="0.2">
      <c r="A221" t="s">
        <v>582</v>
      </c>
      <c r="B221" t="s">
        <v>100</v>
      </c>
      <c r="C221">
        <v>713</v>
      </c>
    </row>
    <row r="222" spans="1:3" x14ac:dyDescent="0.2">
      <c r="A222" t="s">
        <v>546</v>
      </c>
      <c r="B222" t="s">
        <v>100</v>
      </c>
      <c r="C222">
        <v>713</v>
      </c>
    </row>
    <row r="223" spans="1:3" x14ac:dyDescent="0.2">
      <c r="A223" t="s">
        <v>569</v>
      </c>
      <c r="B223" t="s">
        <v>100</v>
      </c>
      <c r="C223">
        <v>713</v>
      </c>
    </row>
    <row r="224" spans="1:3" x14ac:dyDescent="0.2">
      <c r="A224" t="s">
        <v>548</v>
      </c>
      <c r="B224" t="s">
        <v>100</v>
      </c>
      <c r="C224">
        <v>713</v>
      </c>
    </row>
    <row r="225" spans="1:3" x14ac:dyDescent="0.2">
      <c r="A225" t="s">
        <v>550</v>
      </c>
      <c r="B225" t="s">
        <v>100</v>
      </c>
      <c r="C225">
        <v>713</v>
      </c>
    </row>
    <row r="226" spans="1:3" x14ac:dyDescent="0.2">
      <c r="A226" t="s">
        <v>552</v>
      </c>
      <c r="B226" t="s">
        <v>100</v>
      </c>
      <c r="C226">
        <v>713</v>
      </c>
    </row>
    <row r="227" spans="1:3" x14ac:dyDescent="0.2">
      <c r="A227" t="s">
        <v>554</v>
      </c>
      <c r="B227" t="s">
        <v>100</v>
      </c>
      <c r="C227">
        <v>713</v>
      </c>
    </row>
    <row r="228" spans="1:3" x14ac:dyDescent="0.2">
      <c r="A228" t="s">
        <v>556</v>
      </c>
      <c r="B228" t="s">
        <v>100</v>
      </c>
      <c r="C228">
        <v>713</v>
      </c>
    </row>
    <row r="229" spans="1:3" x14ac:dyDescent="0.2">
      <c r="A229" t="s">
        <v>558</v>
      </c>
      <c r="B229" t="s">
        <v>100</v>
      </c>
      <c r="C229">
        <v>713</v>
      </c>
    </row>
    <row r="230" spans="1:3" x14ac:dyDescent="0.2">
      <c r="A230" t="s">
        <v>577</v>
      </c>
      <c r="B230" t="s">
        <v>147</v>
      </c>
      <c r="C230">
        <v>761</v>
      </c>
    </row>
    <row r="231" spans="1:3" x14ac:dyDescent="0.2">
      <c r="A231" t="s">
        <v>560</v>
      </c>
      <c r="B231" t="s">
        <v>126</v>
      </c>
      <c r="C231">
        <v>902</v>
      </c>
    </row>
    <row r="232" spans="1:3" x14ac:dyDescent="0.2">
      <c r="A232" t="s">
        <v>543</v>
      </c>
      <c r="B232" t="s">
        <v>545</v>
      </c>
      <c r="C232">
        <v>918</v>
      </c>
    </row>
    <row r="233" spans="1:3" x14ac:dyDescent="0.2">
      <c r="A233" t="s">
        <v>562</v>
      </c>
      <c r="B233" t="s">
        <v>564</v>
      </c>
      <c r="C233">
        <v>753</v>
      </c>
    </row>
    <row r="234" spans="1:3" x14ac:dyDescent="0.2">
      <c r="A234" t="s">
        <v>573</v>
      </c>
      <c r="B234" t="s">
        <v>100</v>
      </c>
      <c r="C234">
        <v>713</v>
      </c>
    </row>
    <row r="235" spans="1:3" x14ac:dyDescent="0.2">
      <c r="A235" t="s">
        <v>567</v>
      </c>
      <c r="B235" t="s">
        <v>100</v>
      </c>
      <c r="C235">
        <v>713</v>
      </c>
    </row>
    <row r="236" spans="1:3" x14ac:dyDescent="0.2">
      <c r="A236" t="s">
        <v>604</v>
      </c>
      <c r="B236" t="s">
        <v>222</v>
      </c>
      <c r="C236">
        <v>741</v>
      </c>
    </row>
    <row r="237" spans="1:3" x14ac:dyDescent="0.2">
      <c r="A237" t="s">
        <v>575</v>
      </c>
      <c r="B237" t="s">
        <v>100</v>
      </c>
      <c r="C237">
        <v>713</v>
      </c>
    </row>
    <row r="238" spans="1:3" x14ac:dyDescent="0.2">
      <c r="A238" t="s">
        <v>571</v>
      </c>
      <c r="B238" t="s">
        <v>100</v>
      </c>
      <c r="C238">
        <v>713</v>
      </c>
    </row>
    <row r="239" spans="1:3" x14ac:dyDescent="0.2">
      <c r="A239" t="s">
        <v>612</v>
      </c>
      <c r="B239" t="s">
        <v>100</v>
      </c>
      <c r="C239">
        <v>713</v>
      </c>
    </row>
    <row r="240" spans="1:3" x14ac:dyDescent="0.2">
      <c r="A240" t="s">
        <v>633</v>
      </c>
      <c r="B240" t="s">
        <v>100</v>
      </c>
      <c r="C240">
        <v>713</v>
      </c>
    </row>
    <row r="241" spans="1:3" x14ac:dyDescent="0.2">
      <c r="A241" t="s">
        <v>614</v>
      </c>
      <c r="B241" t="s">
        <v>1936</v>
      </c>
      <c r="C241">
        <v>725</v>
      </c>
    </row>
    <row r="242" spans="1:3" x14ac:dyDescent="0.2">
      <c r="A242" t="s">
        <v>627</v>
      </c>
      <c r="B242" t="s">
        <v>100</v>
      </c>
      <c r="C242">
        <v>713</v>
      </c>
    </row>
    <row r="243" spans="1:3" x14ac:dyDescent="0.2">
      <c r="A243" t="s">
        <v>625</v>
      </c>
      <c r="B243" t="s">
        <v>100</v>
      </c>
      <c r="C243">
        <v>713</v>
      </c>
    </row>
    <row r="244" spans="1:3" x14ac:dyDescent="0.2">
      <c r="A244" t="s">
        <v>623</v>
      </c>
      <c r="B244" t="s">
        <v>100</v>
      </c>
      <c r="C244">
        <v>713</v>
      </c>
    </row>
    <row r="245" spans="1:3" x14ac:dyDescent="0.2">
      <c r="A245" t="s">
        <v>608</v>
      </c>
      <c r="B245" t="s">
        <v>221</v>
      </c>
      <c r="C245">
        <v>771</v>
      </c>
    </row>
    <row r="246" spans="1:3" x14ac:dyDescent="0.2">
      <c r="A246" t="s">
        <v>621</v>
      </c>
      <c r="B246" t="s">
        <v>221</v>
      </c>
      <c r="C246">
        <v>771</v>
      </c>
    </row>
    <row r="247" spans="1:3" x14ac:dyDescent="0.2">
      <c r="A247" t="s">
        <v>610</v>
      </c>
      <c r="B247" t="s">
        <v>221</v>
      </c>
      <c r="C247">
        <v>771</v>
      </c>
    </row>
    <row r="248" spans="1:3" x14ac:dyDescent="0.2">
      <c r="A248" t="s">
        <v>616</v>
      </c>
      <c r="B248" t="s">
        <v>620</v>
      </c>
      <c r="C248">
        <v>723</v>
      </c>
    </row>
    <row r="249" spans="1:3" x14ac:dyDescent="0.2">
      <c r="A249" t="s">
        <v>618</v>
      </c>
      <c r="B249" t="s">
        <v>620</v>
      </c>
      <c r="C249">
        <v>723</v>
      </c>
    </row>
    <row r="250" spans="1:3" x14ac:dyDescent="0.2">
      <c r="A250" t="s">
        <v>635</v>
      </c>
      <c r="B250" t="s">
        <v>620</v>
      </c>
      <c r="C250">
        <v>723</v>
      </c>
    </row>
    <row r="251" spans="1:3" x14ac:dyDescent="0.2">
      <c r="A251" t="s">
        <v>667</v>
      </c>
      <c r="B251" t="s">
        <v>644</v>
      </c>
      <c r="C251">
        <v>721</v>
      </c>
    </row>
    <row r="252" spans="1:3" x14ac:dyDescent="0.2">
      <c r="A252" t="s">
        <v>740</v>
      </c>
      <c r="B252" t="s">
        <v>644</v>
      </c>
      <c r="C252">
        <v>721</v>
      </c>
    </row>
    <row r="253" spans="1:3" x14ac:dyDescent="0.2">
      <c r="A253" t="s">
        <v>709</v>
      </c>
      <c r="B253" t="s">
        <v>644</v>
      </c>
      <c r="C253">
        <v>721</v>
      </c>
    </row>
    <row r="254" spans="1:3" x14ac:dyDescent="0.2">
      <c r="A254" t="s">
        <v>700</v>
      </c>
      <c r="B254" t="s">
        <v>644</v>
      </c>
      <c r="C254">
        <v>721</v>
      </c>
    </row>
    <row r="255" spans="1:3" x14ac:dyDescent="0.2">
      <c r="A255" t="s">
        <v>673</v>
      </c>
      <c r="B255" t="s">
        <v>644</v>
      </c>
      <c r="C255">
        <v>721</v>
      </c>
    </row>
    <row r="256" spans="1:3" x14ac:dyDescent="0.2">
      <c r="A256" t="s">
        <v>671</v>
      </c>
      <c r="B256" t="s">
        <v>644</v>
      </c>
      <c r="C256">
        <v>721</v>
      </c>
    </row>
    <row r="257" spans="1:3" x14ac:dyDescent="0.2">
      <c r="A257" t="s">
        <v>669</v>
      </c>
      <c r="B257" t="s">
        <v>644</v>
      </c>
      <c r="C257">
        <v>721</v>
      </c>
    </row>
    <row r="258" spans="1:3" x14ac:dyDescent="0.2">
      <c r="A258" t="s">
        <v>727</v>
      </c>
      <c r="B258" t="s">
        <v>644</v>
      </c>
      <c r="C258">
        <v>721</v>
      </c>
    </row>
    <row r="259" spans="1:3" x14ac:dyDescent="0.2">
      <c r="A259" t="s">
        <v>730</v>
      </c>
      <c r="B259" t="s">
        <v>644</v>
      </c>
      <c r="C259">
        <v>721</v>
      </c>
    </row>
    <row r="260" spans="1:3" x14ac:dyDescent="0.2">
      <c r="A260" t="s">
        <v>732</v>
      </c>
      <c r="B260" t="s">
        <v>644</v>
      </c>
      <c r="C260">
        <v>721</v>
      </c>
    </row>
    <row r="261" spans="1:3" x14ac:dyDescent="0.2">
      <c r="A261" t="s">
        <v>738</v>
      </c>
      <c r="B261" t="s">
        <v>644</v>
      </c>
      <c r="C261">
        <v>721</v>
      </c>
    </row>
    <row r="262" spans="1:3" x14ac:dyDescent="0.2">
      <c r="A262" t="s">
        <v>759</v>
      </c>
      <c r="B262" t="s">
        <v>644</v>
      </c>
      <c r="C262">
        <v>721</v>
      </c>
    </row>
    <row r="263" spans="1:3" x14ac:dyDescent="0.2">
      <c r="A263" t="s">
        <v>757</v>
      </c>
      <c r="B263" t="s">
        <v>644</v>
      </c>
      <c r="C263">
        <v>721</v>
      </c>
    </row>
    <row r="264" spans="1:3" x14ac:dyDescent="0.2">
      <c r="A264" t="s">
        <v>755</v>
      </c>
      <c r="B264" t="s">
        <v>644</v>
      </c>
      <c r="C264">
        <v>721</v>
      </c>
    </row>
    <row r="265" spans="1:3" x14ac:dyDescent="0.2">
      <c r="A265" t="s">
        <v>753</v>
      </c>
      <c r="B265" t="s">
        <v>644</v>
      </c>
      <c r="C265">
        <v>721</v>
      </c>
    </row>
    <row r="266" spans="1:3" x14ac:dyDescent="0.2">
      <c r="A266" t="s">
        <v>750</v>
      </c>
      <c r="B266" t="s">
        <v>644</v>
      </c>
      <c r="C266">
        <v>721</v>
      </c>
    </row>
    <row r="267" spans="1:3" x14ac:dyDescent="0.2">
      <c r="A267" t="s">
        <v>748</v>
      </c>
      <c r="B267" t="s">
        <v>644</v>
      </c>
      <c r="C267">
        <v>721</v>
      </c>
    </row>
    <row r="268" spans="1:3" x14ac:dyDescent="0.2">
      <c r="A268" t="s">
        <v>640</v>
      </c>
      <c r="B268" t="s">
        <v>644</v>
      </c>
      <c r="C268">
        <v>721</v>
      </c>
    </row>
    <row r="269" spans="1:3" x14ac:dyDescent="0.2">
      <c r="A269" t="s">
        <v>665</v>
      </c>
      <c r="B269" t="s">
        <v>644</v>
      </c>
      <c r="C269">
        <v>721</v>
      </c>
    </row>
    <row r="270" spans="1:3" x14ac:dyDescent="0.2">
      <c r="A270" t="s">
        <v>642</v>
      </c>
      <c r="B270" t="s">
        <v>644</v>
      </c>
      <c r="C270">
        <v>721</v>
      </c>
    </row>
    <row r="271" spans="1:3" x14ac:dyDescent="0.2">
      <c r="A271" t="s">
        <v>659</v>
      </c>
      <c r="B271" t="s">
        <v>644</v>
      </c>
      <c r="C271">
        <v>721</v>
      </c>
    </row>
    <row r="272" spans="1:3" x14ac:dyDescent="0.2">
      <c r="A272" t="s">
        <v>746</v>
      </c>
      <c r="B272" t="s">
        <v>693</v>
      </c>
      <c r="C272">
        <v>905</v>
      </c>
    </row>
    <row r="273" spans="1:3" x14ac:dyDescent="0.2">
      <c r="A273" t="s">
        <v>744</v>
      </c>
      <c r="B273" t="s">
        <v>644</v>
      </c>
      <c r="C273">
        <v>721</v>
      </c>
    </row>
    <row r="274" spans="1:3" x14ac:dyDescent="0.2">
      <c r="A274" t="s">
        <v>735</v>
      </c>
      <c r="B274" t="s">
        <v>644</v>
      </c>
      <c r="C274">
        <v>721</v>
      </c>
    </row>
    <row r="275" spans="1:3" x14ac:dyDescent="0.2">
      <c r="A275" t="s">
        <v>742</v>
      </c>
      <c r="B275" t="s">
        <v>644</v>
      </c>
      <c r="C275">
        <v>721</v>
      </c>
    </row>
    <row r="276" spans="1:3" x14ac:dyDescent="0.2">
      <c r="A276" t="s">
        <v>649</v>
      </c>
      <c r="B276" t="s">
        <v>644</v>
      </c>
      <c r="C276">
        <v>721</v>
      </c>
    </row>
    <row r="277" spans="1:3" x14ac:dyDescent="0.2">
      <c r="A277" t="s">
        <v>675</v>
      </c>
      <c r="B277" t="s">
        <v>644</v>
      </c>
      <c r="C277">
        <v>721</v>
      </c>
    </row>
    <row r="278" spans="1:3" x14ac:dyDescent="0.2">
      <c r="A278" t="s">
        <v>657</v>
      </c>
      <c r="B278" t="s">
        <v>644</v>
      </c>
      <c r="C278">
        <v>721</v>
      </c>
    </row>
    <row r="279" spans="1:3" x14ac:dyDescent="0.2">
      <c r="A279" t="s">
        <v>655</v>
      </c>
      <c r="B279" t="s">
        <v>644</v>
      </c>
      <c r="C279">
        <v>721</v>
      </c>
    </row>
    <row r="280" spans="1:3" x14ac:dyDescent="0.2">
      <c r="A280" t="s">
        <v>653</v>
      </c>
      <c r="B280" t="s">
        <v>644</v>
      </c>
      <c r="C280">
        <v>721</v>
      </c>
    </row>
    <row r="281" spans="1:3" x14ac:dyDescent="0.2">
      <c r="A281" t="s">
        <v>651</v>
      </c>
      <c r="B281" t="s">
        <v>644</v>
      </c>
      <c r="C281">
        <v>721</v>
      </c>
    </row>
    <row r="282" spans="1:3" x14ac:dyDescent="0.2">
      <c r="A282" t="s">
        <v>645</v>
      </c>
      <c r="B282" t="s">
        <v>644</v>
      </c>
      <c r="C282">
        <v>721</v>
      </c>
    </row>
    <row r="283" spans="1:3" x14ac:dyDescent="0.2">
      <c r="A283" t="s">
        <v>647</v>
      </c>
      <c r="B283" t="s">
        <v>644</v>
      </c>
      <c r="C283">
        <v>721</v>
      </c>
    </row>
    <row r="284" spans="1:3" x14ac:dyDescent="0.2">
      <c r="A284" t="s">
        <v>677</v>
      </c>
      <c r="B284" t="s">
        <v>644</v>
      </c>
      <c r="C284">
        <v>721</v>
      </c>
    </row>
    <row r="285" spans="1:3" x14ac:dyDescent="0.2">
      <c r="A285" t="s">
        <v>706</v>
      </c>
      <c r="B285" t="s">
        <v>644</v>
      </c>
      <c r="C285">
        <v>721</v>
      </c>
    </row>
    <row r="286" spans="1:3" x14ac:dyDescent="0.2">
      <c r="A286" t="s">
        <v>661</v>
      </c>
      <c r="B286" t="s">
        <v>644</v>
      </c>
      <c r="C286">
        <v>721</v>
      </c>
    </row>
    <row r="287" spans="1:3" x14ac:dyDescent="0.2">
      <c r="A287" t="s">
        <v>679</v>
      </c>
      <c r="B287" t="s">
        <v>644</v>
      </c>
      <c r="C287">
        <v>721</v>
      </c>
    </row>
    <row r="288" spans="1:3" x14ac:dyDescent="0.2">
      <c r="A288" t="s">
        <v>663</v>
      </c>
      <c r="B288" t="s">
        <v>644</v>
      </c>
      <c r="C288">
        <v>721</v>
      </c>
    </row>
    <row r="289" spans="1:3" x14ac:dyDescent="0.2">
      <c r="A289" t="s">
        <v>681</v>
      </c>
      <c r="B289" t="s">
        <v>644</v>
      </c>
      <c r="C289">
        <v>721</v>
      </c>
    </row>
    <row r="290" spans="1:3" x14ac:dyDescent="0.2">
      <c r="A290" t="s">
        <v>683</v>
      </c>
      <c r="B290" t="s">
        <v>644</v>
      </c>
      <c r="C290">
        <v>721</v>
      </c>
    </row>
    <row r="291" spans="1:3" x14ac:dyDescent="0.2">
      <c r="A291" t="s">
        <v>685</v>
      </c>
      <c r="B291" t="s">
        <v>644</v>
      </c>
      <c r="C291">
        <v>721</v>
      </c>
    </row>
    <row r="292" spans="1:3" x14ac:dyDescent="0.2">
      <c r="A292" t="s">
        <v>687</v>
      </c>
      <c r="B292" t="s">
        <v>644</v>
      </c>
      <c r="C292">
        <v>721</v>
      </c>
    </row>
    <row r="293" spans="1:3" x14ac:dyDescent="0.2">
      <c r="A293" t="s">
        <v>698</v>
      </c>
      <c r="B293" t="s">
        <v>644</v>
      </c>
      <c r="C293">
        <v>721</v>
      </c>
    </row>
    <row r="294" spans="1:3" x14ac:dyDescent="0.2">
      <c r="A294" t="s">
        <v>694</v>
      </c>
      <c r="B294" t="s">
        <v>644</v>
      </c>
      <c r="C294">
        <v>721</v>
      </c>
    </row>
    <row r="295" spans="1:3" x14ac:dyDescent="0.2">
      <c r="A295" t="s">
        <v>689</v>
      </c>
      <c r="B295" t="s">
        <v>644</v>
      </c>
      <c r="C295">
        <v>721</v>
      </c>
    </row>
    <row r="296" spans="1:3" x14ac:dyDescent="0.2">
      <c r="A296" t="s">
        <v>711</v>
      </c>
      <c r="B296" t="s">
        <v>693</v>
      </c>
      <c r="C296">
        <v>905</v>
      </c>
    </row>
    <row r="297" spans="1:3" x14ac:dyDescent="0.2">
      <c r="A297" t="s">
        <v>702</v>
      </c>
      <c r="B297" t="s">
        <v>693</v>
      </c>
      <c r="C297">
        <v>905</v>
      </c>
    </row>
    <row r="298" spans="1:3" x14ac:dyDescent="0.2">
      <c r="A298" t="s">
        <v>704</v>
      </c>
      <c r="B298" t="s">
        <v>693</v>
      </c>
      <c r="C298">
        <v>905</v>
      </c>
    </row>
    <row r="299" spans="1:3" x14ac:dyDescent="0.2">
      <c r="A299" t="s">
        <v>696</v>
      </c>
      <c r="B299" t="s">
        <v>693</v>
      </c>
      <c r="C299">
        <v>905</v>
      </c>
    </row>
    <row r="300" spans="1:3" x14ac:dyDescent="0.2">
      <c r="A300" t="s">
        <v>691</v>
      </c>
      <c r="B300" t="s">
        <v>693</v>
      </c>
      <c r="C300">
        <v>905</v>
      </c>
    </row>
    <row r="301" spans="1:3" x14ac:dyDescent="0.2">
      <c r="A301" t="s">
        <v>719</v>
      </c>
      <c r="B301" t="s">
        <v>644</v>
      </c>
      <c r="C301">
        <v>721</v>
      </c>
    </row>
    <row r="302" spans="1:3" x14ac:dyDescent="0.2">
      <c r="A302" t="s">
        <v>721</v>
      </c>
      <c r="B302" t="s">
        <v>644</v>
      </c>
      <c r="C302">
        <v>721</v>
      </c>
    </row>
    <row r="303" spans="1:3" x14ac:dyDescent="0.2">
      <c r="A303" t="s">
        <v>724</v>
      </c>
      <c r="B303" t="s">
        <v>644</v>
      </c>
      <c r="C303">
        <v>721</v>
      </c>
    </row>
    <row r="304" spans="1:3" x14ac:dyDescent="0.2">
      <c r="A304" t="s">
        <v>823</v>
      </c>
      <c r="B304" t="s">
        <v>768</v>
      </c>
      <c r="C304">
        <v>724</v>
      </c>
    </row>
    <row r="305" spans="1:3" x14ac:dyDescent="0.2">
      <c r="A305" t="s">
        <v>826</v>
      </c>
      <c r="B305" t="s">
        <v>768</v>
      </c>
      <c r="C305">
        <v>724</v>
      </c>
    </row>
    <row r="306" spans="1:3" x14ac:dyDescent="0.2">
      <c r="A306" t="s">
        <v>828</v>
      </c>
      <c r="B306" t="s">
        <v>768</v>
      </c>
      <c r="C306">
        <v>724</v>
      </c>
    </row>
    <row r="307" spans="1:3" x14ac:dyDescent="0.2">
      <c r="A307" t="s">
        <v>842</v>
      </c>
      <c r="B307" t="s">
        <v>768</v>
      </c>
      <c r="C307">
        <v>724</v>
      </c>
    </row>
    <row r="308" spans="1:3" x14ac:dyDescent="0.2">
      <c r="A308" t="s">
        <v>830</v>
      </c>
      <c r="B308" t="s">
        <v>768</v>
      </c>
      <c r="C308">
        <v>724</v>
      </c>
    </row>
    <row r="309" spans="1:3" x14ac:dyDescent="0.2">
      <c r="A309" t="s">
        <v>832</v>
      </c>
      <c r="B309" t="s">
        <v>768</v>
      </c>
      <c r="C309">
        <v>724</v>
      </c>
    </row>
    <row r="310" spans="1:3" x14ac:dyDescent="0.2">
      <c r="A310" t="s">
        <v>805</v>
      </c>
      <c r="B310" t="s">
        <v>817</v>
      </c>
      <c r="C310">
        <v>712</v>
      </c>
    </row>
    <row r="311" spans="1:3" x14ac:dyDescent="0.2">
      <c r="A311" t="s">
        <v>834</v>
      </c>
      <c r="B311" t="s">
        <v>768</v>
      </c>
      <c r="C311">
        <v>724</v>
      </c>
    </row>
    <row r="312" spans="1:3" x14ac:dyDescent="0.2">
      <c r="A312" t="s">
        <v>836</v>
      </c>
      <c r="B312" t="s">
        <v>768</v>
      </c>
      <c r="C312">
        <v>724</v>
      </c>
    </row>
    <row r="313" spans="1:3" x14ac:dyDescent="0.2">
      <c r="A313" t="s">
        <v>838</v>
      </c>
      <c r="B313" t="s">
        <v>768</v>
      </c>
      <c r="C313">
        <v>724</v>
      </c>
    </row>
    <row r="314" spans="1:3" x14ac:dyDescent="0.2">
      <c r="A314" t="s">
        <v>840</v>
      </c>
      <c r="B314" t="s">
        <v>768</v>
      </c>
      <c r="C314">
        <v>724</v>
      </c>
    </row>
    <row r="315" spans="1:3" x14ac:dyDescent="0.2">
      <c r="A315" t="s">
        <v>845</v>
      </c>
      <c r="B315" t="s">
        <v>1936</v>
      </c>
      <c r="C315">
        <v>725</v>
      </c>
    </row>
    <row r="316" spans="1:3" x14ac:dyDescent="0.2">
      <c r="A316" t="s">
        <v>818</v>
      </c>
      <c r="B316" t="s">
        <v>1936</v>
      </c>
      <c r="C316">
        <v>725</v>
      </c>
    </row>
    <row r="317" spans="1:3" x14ac:dyDescent="0.2">
      <c r="A317" t="s">
        <v>807</v>
      </c>
      <c r="B317" t="s">
        <v>768</v>
      </c>
      <c r="C317">
        <v>724</v>
      </c>
    </row>
    <row r="318" spans="1:3" x14ac:dyDescent="0.2">
      <c r="A318" t="s">
        <v>764</v>
      </c>
      <c r="B318" t="s">
        <v>768</v>
      </c>
      <c r="C318">
        <v>724</v>
      </c>
    </row>
    <row r="319" spans="1:3" x14ac:dyDescent="0.2">
      <c r="A319" t="s">
        <v>766</v>
      </c>
      <c r="B319" t="s">
        <v>768</v>
      </c>
      <c r="C319">
        <v>724</v>
      </c>
    </row>
    <row r="320" spans="1:3" x14ac:dyDescent="0.2">
      <c r="A320" t="s">
        <v>787</v>
      </c>
      <c r="B320" t="s">
        <v>768</v>
      </c>
      <c r="C320">
        <v>724</v>
      </c>
    </row>
    <row r="321" spans="1:3" x14ac:dyDescent="0.2">
      <c r="A321" t="s">
        <v>777</v>
      </c>
      <c r="B321" t="s">
        <v>768</v>
      </c>
      <c r="C321">
        <v>724</v>
      </c>
    </row>
    <row r="322" spans="1:3" x14ac:dyDescent="0.2">
      <c r="A322" t="s">
        <v>779</v>
      </c>
      <c r="B322" t="s">
        <v>768</v>
      </c>
      <c r="C322">
        <v>724</v>
      </c>
    </row>
    <row r="323" spans="1:3" x14ac:dyDescent="0.2">
      <c r="A323" t="s">
        <v>781</v>
      </c>
      <c r="B323" t="s">
        <v>768</v>
      </c>
      <c r="C323">
        <v>724</v>
      </c>
    </row>
    <row r="324" spans="1:3" x14ac:dyDescent="0.2">
      <c r="A324" t="s">
        <v>783</v>
      </c>
      <c r="B324" t="s">
        <v>768</v>
      </c>
      <c r="C324">
        <v>724</v>
      </c>
    </row>
    <row r="325" spans="1:3" x14ac:dyDescent="0.2">
      <c r="A325" t="s">
        <v>773</v>
      </c>
      <c r="B325" t="s">
        <v>768</v>
      </c>
      <c r="C325">
        <v>724</v>
      </c>
    </row>
    <row r="326" spans="1:3" x14ac:dyDescent="0.2">
      <c r="A326" t="s">
        <v>785</v>
      </c>
      <c r="B326" t="s">
        <v>768</v>
      </c>
      <c r="C326">
        <v>724</v>
      </c>
    </row>
    <row r="327" spans="1:3" x14ac:dyDescent="0.2">
      <c r="A327" t="s">
        <v>775</v>
      </c>
      <c r="B327" t="s">
        <v>768</v>
      </c>
      <c r="C327">
        <v>724</v>
      </c>
    </row>
    <row r="328" spans="1:3" x14ac:dyDescent="0.2">
      <c r="A328" t="s">
        <v>789</v>
      </c>
      <c r="B328" t="s">
        <v>768</v>
      </c>
      <c r="C328">
        <v>724</v>
      </c>
    </row>
    <row r="329" spans="1:3" x14ac:dyDescent="0.2">
      <c r="A329" t="s">
        <v>791</v>
      </c>
      <c r="B329" t="s">
        <v>768</v>
      </c>
      <c r="C329">
        <v>724</v>
      </c>
    </row>
    <row r="330" spans="1:3" x14ac:dyDescent="0.2">
      <c r="A330" t="s">
        <v>793</v>
      </c>
      <c r="B330" t="s">
        <v>768</v>
      </c>
      <c r="C330">
        <v>724</v>
      </c>
    </row>
    <row r="331" spans="1:3" x14ac:dyDescent="0.2">
      <c r="A331" t="s">
        <v>795</v>
      </c>
      <c r="B331" t="s">
        <v>768</v>
      </c>
      <c r="C331">
        <v>724</v>
      </c>
    </row>
    <row r="332" spans="1:3" x14ac:dyDescent="0.2">
      <c r="A332" t="s">
        <v>797</v>
      </c>
      <c r="B332" t="s">
        <v>768</v>
      </c>
      <c r="C332">
        <v>724</v>
      </c>
    </row>
    <row r="333" spans="1:3" x14ac:dyDescent="0.2">
      <c r="A333" t="s">
        <v>799</v>
      </c>
      <c r="B333" t="s">
        <v>768</v>
      </c>
      <c r="C333">
        <v>724</v>
      </c>
    </row>
    <row r="334" spans="1:3" x14ac:dyDescent="0.2">
      <c r="A334" t="s">
        <v>811</v>
      </c>
      <c r="B334" t="s">
        <v>768</v>
      </c>
      <c r="C334">
        <v>724</v>
      </c>
    </row>
    <row r="335" spans="1:3" x14ac:dyDescent="0.2">
      <c r="A335" t="s">
        <v>801</v>
      </c>
      <c r="B335" t="s">
        <v>768</v>
      </c>
      <c r="C335">
        <v>724</v>
      </c>
    </row>
    <row r="336" spans="1:3" x14ac:dyDescent="0.2">
      <c r="A336" t="s">
        <v>771</v>
      </c>
      <c r="B336" t="s">
        <v>768</v>
      </c>
      <c r="C336">
        <v>724</v>
      </c>
    </row>
    <row r="337" spans="1:3" x14ac:dyDescent="0.2">
      <c r="A337" t="s">
        <v>809</v>
      </c>
      <c r="B337" t="s">
        <v>768</v>
      </c>
      <c r="C337">
        <v>724</v>
      </c>
    </row>
    <row r="338" spans="1:3" x14ac:dyDescent="0.2">
      <c r="A338" t="s">
        <v>803</v>
      </c>
      <c r="B338" t="s">
        <v>768</v>
      </c>
      <c r="C338">
        <v>724</v>
      </c>
    </row>
    <row r="339" spans="1:3" x14ac:dyDescent="0.2">
      <c r="A339" t="s">
        <v>814</v>
      </c>
      <c r="B339" t="s">
        <v>768</v>
      </c>
      <c r="C339">
        <v>724</v>
      </c>
    </row>
    <row r="340" spans="1:3" x14ac:dyDescent="0.2">
      <c r="A340" t="s">
        <v>886</v>
      </c>
      <c r="B340" t="s">
        <v>620</v>
      </c>
      <c r="C340">
        <v>723</v>
      </c>
    </row>
    <row r="341" spans="1:3" x14ac:dyDescent="0.2">
      <c r="A341" t="s">
        <v>899</v>
      </c>
      <c r="B341" t="s">
        <v>620</v>
      </c>
      <c r="C341">
        <v>723</v>
      </c>
    </row>
    <row r="342" spans="1:3" x14ac:dyDescent="0.2">
      <c r="A342" t="s">
        <v>901</v>
      </c>
      <c r="B342" t="s">
        <v>620</v>
      </c>
      <c r="C342">
        <v>723</v>
      </c>
    </row>
    <row r="343" spans="1:3" x14ac:dyDescent="0.2">
      <c r="A343" t="s">
        <v>903</v>
      </c>
      <c r="B343" t="s">
        <v>620</v>
      </c>
      <c r="C343">
        <v>723</v>
      </c>
    </row>
    <row r="344" spans="1:3" x14ac:dyDescent="0.2">
      <c r="A344" t="s">
        <v>905</v>
      </c>
      <c r="B344" t="s">
        <v>620</v>
      </c>
      <c r="C344">
        <v>723</v>
      </c>
    </row>
    <row r="345" spans="1:3" x14ac:dyDescent="0.2">
      <c r="A345" t="s">
        <v>907</v>
      </c>
      <c r="B345" t="s">
        <v>620</v>
      </c>
      <c r="C345">
        <v>723</v>
      </c>
    </row>
    <row r="346" spans="1:3" x14ac:dyDescent="0.2">
      <c r="A346" t="s">
        <v>909</v>
      </c>
      <c r="B346" t="s">
        <v>620</v>
      </c>
      <c r="C346">
        <v>723</v>
      </c>
    </row>
    <row r="347" spans="1:3" x14ac:dyDescent="0.2">
      <c r="A347" t="s">
        <v>911</v>
      </c>
      <c r="B347" t="s">
        <v>620</v>
      </c>
      <c r="C347">
        <v>723</v>
      </c>
    </row>
    <row r="348" spans="1:3" x14ac:dyDescent="0.2">
      <c r="A348" t="s">
        <v>888</v>
      </c>
      <c r="B348" t="s">
        <v>620</v>
      </c>
      <c r="C348">
        <v>723</v>
      </c>
    </row>
    <row r="349" spans="1:3" x14ac:dyDescent="0.2">
      <c r="A349" t="s">
        <v>892</v>
      </c>
      <c r="B349" t="s">
        <v>620</v>
      </c>
      <c r="C349">
        <v>723</v>
      </c>
    </row>
    <row r="350" spans="1:3" x14ac:dyDescent="0.2">
      <c r="A350" t="s">
        <v>849</v>
      </c>
      <c r="B350" t="s">
        <v>817</v>
      </c>
      <c r="C350">
        <v>712</v>
      </c>
    </row>
    <row r="351" spans="1:3" x14ac:dyDescent="0.2">
      <c r="A351" t="s">
        <v>877</v>
      </c>
      <c r="B351" t="s">
        <v>620</v>
      </c>
      <c r="C351">
        <v>723</v>
      </c>
    </row>
    <row r="352" spans="1:3" x14ac:dyDescent="0.2">
      <c r="A352" t="s">
        <v>851</v>
      </c>
      <c r="B352" t="s">
        <v>620</v>
      </c>
      <c r="C352">
        <v>723</v>
      </c>
    </row>
    <row r="353" spans="1:3" x14ac:dyDescent="0.2">
      <c r="A353" t="s">
        <v>863</v>
      </c>
      <c r="B353" t="s">
        <v>620</v>
      </c>
      <c r="C353">
        <v>723</v>
      </c>
    </row>
    <row r="354" spans="1:3" x14ac:dyDescent="0.2">
      <c r="A354" t="s">
        <v>865</v>
      </c>
      <c r="B354" t="s">
        <v>620</v>
      </c>
      <c r="C354">
        <v>723</v>
      </c>
    </row>
    <row r="355" spans="1:3" x14ac:dyDescent="0.2">
      <c r="A355" t="s">
        <v>861</v>
      </c>
      <c r="B355" t="s">
        <v>620</v>
      </c>
      <c r="C355">
        <v>723</v>
      </c>
    </row>
    <row r="356" spans="1:3" x14ac:dyDescent="0.2">
      <c r="A356" t="s">
        <v>853</v>
      </c>
      <c r="B356" t="s">
        <v>620</v>
      </c>
      <c r="C356">
        <v>723</v>
      </c>
    </row>
    <row r="357" spans="1:3" x14ac:dyDescent="0.2">
      <c r="A357" t="s">
        <v>859</v>
      </c>
      <c r="B357" t="s">
        <v>620</v>
      </c>
      <c r="C357">
        <v>723</v>
      </c>
    </row>
    <row r="358" spans="1:3" x14ac:dyDescent="0.2">
      <c r="A358" t="s">
        <v>857</v>
      </c>
      <c r="B358" t="s">
        <v>620</v>
      </c>
      <c r="C358">
        <v>723</v>
      </c>
    </row>
    <row r="359" spans="1:3" x14ac:dyDescent="0.2">
      <c r="A359" t="s">
        <v>855</v>
      </c>
      <c r="B359" t="s">
        <v>620</v>
      </c>
      <c r="C359">
        <v>723</v>
      </c>
    </row>
    <row r="360" spans="1:3" x14ac:dyDescent="0.2">
      <c r="A360" t="s">
        <v>881</v>
      </c>
      <c r="B360" t="s">
        <v>620</v>
      </c>
      <c r="C360">
        <v>723</v>
      </c>
    </row>
    <row r="361" spans="1:3" x14ac:dyDescent="0.2">
      <c r="A361" t="s">
        <v>867</v>
      </c>
      <c r="B361" t="s">
        <v>620</v>
      </c>
      <c r="C361">
        <v>723</v>
      </c>
    </row>
    <row r="362" spans="1:3" x14ac:dyDescent="0.2">
      <c r="A362" t="s">
        <v>869</v>
      </c>
      <c r="B362" t="s">
        <v>620</v>
      </c>
      <c r="C362">
        <v>723</v>
      </c>
    </row>
    <row r="363" spans="1:3" x14ac:dyDescent="0.2">
      <c r="A363" t="s">
        <v>890</v>
      </c>
      <c r="B363" t="s">
        <v>620</v>
      </c>
      <c r="C363">
        <v>723</v>
      </c>
    </row>
    <row r="364" spans="1:3" x14ac:dyDescent="0.2">
      <c r="A364" t="s">
        <v>871</v>
      </c>
      <c r="B364" t="s">
        <v>620</v>
      </c>
      <c r="C364">
        <v>723</v>
      </c>
    </row>
    <row r="365" spans="1:3" x14ac:dyDescent="0.2">
      <c r="A365" t="s">
        <v>873</v>
      </c>
      <c r="B365" t="s">
        <v>620</v>
      </c>
      <c r="C365">
        <v>723</v>
      </c>
    </row>
    <row r="366" spans="1:3" x14ac:dyDescent="0.2">
      <c r="A366" t="s">
        <v>875</v>
      </c>
      <c r="B366" t="s">
        <v>620</v>
      </c>
      <c r="C366">
        <v>723</v>
      </c>
    </row>
    <row r="367" spans="1:3" x14ac:dyDescent="0.2">
      <c r="A367" t="s">
        <v>883</v>
      </c>
      <c r="B367" t="s">
        <v>620</v>
      </c>
      <c r="C367">
        <v>723</v>
      </c>
    </row>
    <row r="368" spans="1:3" x14ac:dyDescent="0.2">
      <c r="A368" t="s">
        <v>879</v>
      </c>
      <c r="B368" t="s">
        <v>620</v>
      </c>
      <c r="C368">
        <v>723</v>
      </c>
    </row>
    <row r="369" spans="1:3" x14ac:dyDescent="0.2">
      <c r="A369" t="s">
        <v>920</v>
      </c>
      <c r="B369" t="s">
        <v>919</v>
      </c>
      <c r="C369">
        <v>722</v>
      </c>
    </row>
    <row r="370" spans="1:3" x14ac:dyDescent="0.2">
      <c r="A370" t="s">
        <v>944</v>
      </c>
      <c r="B370" t="s">
        <v>919</v>
      </c>
      <c r="C370">
        <v>722</v>
      </c>
    </row>
    <row r="371" spans="1:3" x14ac:dyDescent="0.2">
      <c r="A371" t="s">
        <v>958</v>
      </c>
      <c r="B371" t="s">
        <v>919</v>
      </c>
      <c r="C371">
        <v>722</v>
      </c>
    </row>
    <row r="372" spans="1:3" x14ac:dyDescent="0.2">
      <c r="A372" t="s">
        <v>934</v>
      </c>
      <c r="B372" t="s">
        <v>1936</v>
      </c>
      <c r="C372">
        <v>725</v>
      </c>
    </row>
    <row r="373" spans="1:3" x14ac:dyDescent="0.2">
      <c r="A373" t="s">
        <v>924</v>
      </c>
      <c r="B373" t="s">
        <v>919</v>
      </c>
      <c r="C373">
        <v>722</v>
      </c>
    </row>
    <row r="374" spans="1:3" x14ac:dyDescent="0.2">
      <c r="A374" t="s">
        <v>926</v>
      </c>
      <c r="B374" t="s">
        <v>919</v>
      </c>
      <c r="C374">
        <v>722</v>
      </c>
    </row>
    <row r="375" spans="1:3" x14ac:dyDescent="0.2">
      <c r="A375" t="s">
        <v>928</v>
      </c>
      <c r="B375" t="s">
        <v>1936</v>
      </c>
      <c r="C375">
        <v>725</v>
      </c>
    </row>
    <row r="376" spans="1:3" x14ac:dyDescent="0.2">
      <c r="A376" t="s">
        <v>930</v>
      </c>
      <c r="B376" t="s">
        <v>919</v>
      </c>
      <c r="C376">
        <v>722</v>
      </c>
    </row>
    <row r="377" spans="1:3" x14ac:dyDescent="0.2">
      <c r="A377" t="s">
        <v>932</v>
      </c>
      <c r="B377" t="s">
        <v>919</v>
      </c>
      <c r="C377">
        <v>722</v>
      </c>
    </row>
    <row r="378" spans="1:3" x14ac:dyDescent="0.2">
      <c r="A378" t="s">
        <v>922</v>
      </c>
      <c r="B378" t="s">
        <v>1936</v>
      </c>
      <c r="C378">
        <v>725</v>
      </c>
    </row>
    <row r="379" spans="1:3" x14ac:dyDescent="0.2">
      <c r="A379" t="s">
        <v>936</v>
      </c>
      <c r="B379" t="s">
        <v>919</v>
      </c>
      <c r="C379">
        <v>722</v>
      </c>
    </row>
    <row r="380" spans="1:3" x14ac:dyDescent="0.2">
      <c r="A380" t="s">
        <v>948</v>
      </c>
      <c r="B380" t="s">
        <v>644</v>
      </c>
      <c r="C380">
        <v>721</v>
      </c>
    </row>
    <row r="381" spans="1:3" x14ac:dyDescent="0.2">
      <c r="A381" t="s">
        <v>978</v>
      </c>
      <c r="B381" t="s">
        <v>644</v>
      </c>
      <c r="C381">
        <v>721</v>
      </c>
    </row>
    <row r="382" spans="1:3" x14ac:dyDescent="0.2">
      <c r="A382" t="s">
        <v>968</v>
      </c>
      <c r="B382" t="s">
        <v>644</v>
      </c>
      <c r="C382">
        <v>721</v>
      </c>
    </row>
    <row r="383" spans="1:3" x14ac:dyDescent="0.2">
      <c r="A383" t="s">
        <v>980</v>
      </c>
      <c r="B383" t="s">
        <v>919</v>
      </c>
      <c r="C383">
        <v>722</v>
      </c>
    </row>
    <row r="384" spans="1:3" x14ac:dyDescent="0.2">
      <c r="A384" t="s">
        <v>983</v>
      </c>
      <c r="B384" t="s">
        <v>919</v>
      </c>
      <c r="C384">
        <v>722</v>
      </c>
    </row>
    <row r="385" spans="1:3" x14ac:dyDescent="0.2">
      <c r="A385" t="s">
        <v>986</v>
      </c>
      <c r="B385" t="s">
        <v>919</v>
      </c>
      <c r="C385">
        <v>722</v>
      </c>
    </row>
    <row r="386" spans="1:3" x14ac:dyDescent="0.2">
      <c r="A386" t="s">
        <v>988</v>
      </c>
      <c r="B386" t="s">
        <v>644</v>
      </c>
      <c r="C386">
        <v>721</v>
      </c>
    </row>
    <row r="387" spans="1:3" x14ac:dyDescent="0.2">
      <c r="A387" t="s">
        <v>972</v>
      </c>
      <c r="B387" t="s">
        <v>919</v>
      </c>
      <c r="C387">
        <v>722</v>
      </c>
    </row>
    <row r="388" spans="1:3" x14ac:dyDescent="0.2">
      <c r="A388" t="s">
        <v>915</v>
      </c>
      <c r="B388" t="s">
        <v>919</v>
      </c>
      <c r="C388">
        <v>722</v>
      </c>
    </row>
    <row r="389" spans="1:3" x14ac:dyDescent="0.2">
      <c r="A389" t="s">
        <v>938</v>
      </c>
      <c r="B389" t="s">
        <v>919</v>
      </c>
      <c r="C389">
        <v>722</v>
      </c>
    </row>
    <row r="390" spans="1:3" x14ac:dyDescent="0.2">
      <c r="A390" t="s">
        <v>960</v>
      </c>
      <c r="B390" t="s">
        <v>919</v>
      </c>
      <c r="C390">
        <v>722</v>
      </c>
    </row>
    <row r="391" spans="1:3" x14ac:dyDescent="0.2">
      <c r="A391" t="s">
        <v>1050</v>
      </c>
      <c r="B391" t="s">
        <v>919</v>
      </c>
      <c r="C391">
        <v>722</v>
      </c>
    </row>
    <row r="392" spans="1:3" x14ac:dyDescent="0.2">
      <c r="A392" t="s">
        <v>1042</v>
      </c>
      <c r="B392" t="s">
        <v>919</v>
      </c>
      <c r="C392">
        <v>722</v>
      </c>
    </row>
    <row r="393" spans="1:3" x14ac:dyDescent="0.2">
      <c r="A393" t="s">
        <v>1044</v>
      </c>
      <c r="B393" t="s">
        <v>919</v>
      </c>
      <c r="C393">
        <v>722</v>
      </c>
    </row>
    <row r="394" spans="1:3" x14ac:dyDescent="0.2">
      <c r="A394" t="s">
        <v>1046</v>
      </c>
      <c r="B394" t="s">
        <v>919</v>
      </c>
      <c r="C394">
        <v>722</v>
      </c>
    </row>
    <row r="395" spans="1:3" x14ac:dyDescent="0.2">
      <c r="A395" t="s">
        <v>1062</v>
      </c>
      <c r="B395" t="s">
        <v>919</v>
      </c>
      <c r="C395">
        <v>722</v>
      </c>
    </row>
    <row r="396" spans="1:3" x14ac:dyDescent="0.2">
      <c r="A396" t="s">
        <v>1048</v>
      </c>
      <c r="B396" t="s">
        <v>919</v>
      </c>
      <c r="C396">
        <v>722</v>
      </c>
    </row>
    <row r="397" spans="1:3" x14ac:dyDescent="0.2">
      <c r="A397" t="s">
        <v>1036</v>
      </c>
      <c r="B397" t="s">
        <v>919</v>
      </c>
      <c r="C397">
        <v>722</v>
      </c>
    </row>
    <row r="398" spans="1:3" x14ac:dyDescent="0.2">
      <c r="A398" t="s">
        <v>1052</v>
      </c>
      <c r="B398" t="s">
        <v>919</v>
      </c>
      <c r="C398">
        <v>722</v>
      </c>
    </row>
    <row r="399" spans="1:3" x14ac:dyDescent="0.2">
      <c r="A399" t="s">
        <v>1054</v>
      </c>
      <c r="B399" t="s">
        <v>1056</v>
      </c>
      <c r="C399">
        <v>748</v>
      </c>
    </row>
    <row r="400" spans="1:3" x14ac:dyDescent="0.2">
      <c r="A400" t="s">
        <v>940</v>
      </c>
      <c r="B400" t="s">
        <v>919</v>
      </c>
      <c r="C400">
        <v>722</v>
      </c>
    </row>
    <row r="401" spans="1:3" x14ac:dyDescent="0.2">
      <c r="A401" t="s">
        <v>1076</v>
      </c>
      <c r="B401" t="s">
        <v>221</v>
      </c>
      <c r="C401">
        <v>771</v>
      </c>
    </row>
    <row r="402" spans="1:3" x14ac:dyDescent="0.2">
      <c r="A402" t="s">
        <v>942</v>
      </c>
      <c r="B402" t="s">
        <v>919</v>
      </c>
      <c r="C402">
        <v>722</v>
      </c>
    </row>
    <row r="403" spans="1:3" x14ac:dyDescent="0.2">
      <c r="A403" t="s">
        <v>954</v>
      </c>
      <c r="B403" t="s">
        <v>919</v>
      </c>
      <c r="C403">
        <v>722</v>
      </c>
    </row>
    <row r="404" spans="1:3" x14ac:dyDescent="0.2">
      <c r="A404" t="s">
        <v>946</v>
      </c>
      <c r="B404" t="s">
        <v>919</v>
      </c>
      <c r="C404">
        <v>722</v>
      </c>
    </row>
    <row r="405" spans="1:3" x14ac:dyDescent="0.2">
      <c r="A405" t="s">
        <v>917</v>
      </c>
      <c r="B405" t="s">
        <v>919</v>
      </c>
      <c r="C405">
        <v>722</v>
      </c>
    </row>
    <row r="406" spans="1:3" x14ac:dyDescent="0.2">
      <c r="A406" t="s">
        <v>1032</v>
      </c>
      <c r="B406" t="s">
        <v>919</v>
      </c>
      <c r="C406">
        <v>722</v>
      </c>
    </row>
    <row r="407" spans="1:3" x14ac:dyDescent="0.2">
      <c r="A407" t="s">
        <v>952</v>
      </c>
      <c r="B407" t="s">
        <v>919</v>
      </c>
      <c r="C407">
        <v>722</v>
      </c>
    </row>
    <row r="408" spans="1:3" x14ac:dyDescent="0.2">
      <c r="A408" t="s">
        <v>950</v>
      </c>
      <c r="B408" t="s">
        <v>919</v>
      </c>
      <c r="C408">
        <v>722</v>
      </c>
    </row>
    <row r="409" spans="1:3" x14ac:dyDescent="0.2">
      <c r="A409" t="s">
        <v>964</v>
      </c>
      <c r="B409" t="s">
        <v>919</v>
      </c>
      <c r="C409">
        <v>722</v>
      </c>
    </row>
    <row r="410" spans="1:3" x14ac:dyDescent="0.2">
      <c r="A410" t="s">
        <v>1074</v>
      </c>
      <c r="B410" t="s">
        <v>919</v>
      </c>
      <c r="C410">
        <v>722</v>
      </c>
    </row>
    <row r="411" spans="1:3" x14ac:dyDescent="0.2">
      <c r="A411" t="s">
        <v>1072</v>
      </c>
      <c r="B411" t="s">
        <v>919</v>
      </c>
      <c r="C411">
        <v>722</v>
      </c>
    </row>
    <row r="412" spans="1:3" x14ac:dyDescent="0.2">
      <c r="A412" t="s">
        <v>1070</v>
      </c>
      <c r="B412" t="s">
        <v>919</v>
      </c>
      <c r="C412">
        <v>722</v>
      </c>
    </row>
    <row r="413" spans="1:3" x14ac:dyDescent="0.2">
      <c r="A413" t="s">
        <v>1068</v>
      </c>
      <c r="B413" t="s">
        <v>919</v>
      </c>
      <c r="C413">
        <v>722</v>
      </c>
    </row>
    <row r="414" spans="1:3" x14ac:dyDescent="0.2">
      <c r="A414" t="s">
        <v>1066</v>
      </c>
      <c r="B414" t="s">
        <v>919</v>
      </c>
      <c r="C414">
        <v>722</v>
      </c>
    </row>
    <row r="415" spans="1:3" x14ac:dyDescent="0.2">
      <c r="A415" t="s">
        <v>1058</v>
      </c>
      <c r="B415" t="s">
        <v>919</v>
      </c>
      <c r="C415">
        <v>722</v>
      </c>
    </row>
    <row r="416" spans="1:3" x14ac:dyDescent="0.2">
      <c r="A416" t="s">
        <v>966</v>
      </c>
      <c r="B416" t="s">
        <v>919</v>
      </c>
      <c r="C416">
        <v>722</v>
      </c>
    </row>
    <row r="417" spans="1:3" x14ac:dyDescent="0.2">
      <c r="A417" t="s">
        <v>1064</v>
      </c>
      <c r="B417" t="s">
        <v>919</v>
      </c>
      <c r="C417">
        <v>722</v>
      </c>
    </row>
    <row r="418" spans="1:3" x14ac:dyDescent="0.2">
      <c r="A418" t="s">
        <v>1060</v>
      </c>
      <c r="B418" t="s">
        <v>919</v>
      </c>
      <c r="C418">
        <v>722</v>
      </c>
    </row>
    <row r="419" spans="1:3" x14ac:dyDescent="0.2">
      <c r="A419" t="s">
        <v>1040</v>
      </c>
      <c r="B419" t="s">
        <v>919</v>
      </c>
      <c r="C419">
        <v>722</v>
      </c>
    </row>
    <row r="420" spans="1:3" x14ac:dyDescent="0.2">
      <c r="A420" t="s">
        <v>1011</v>
      </c>
      <c r="B420" t="s">
        <v>919</v>
      </c>
      <c r="C420">
        <v>722</v>
      </c>
    </row>
    <row r="421" spans="1:3" x14ac:dyDescent="0.2">
      <c r="A421" t="s">
        <v>997</v>
      </c>
      <c r="B421" t="s">
        <v>919</v>
      </c>
      <c r="C421">
        <v>722</v>
      </c>
    </row>
    <row r="422" spans="1:3" x14ac:dyDescent="0.2">
      <c r="A422" t="s">
        <v>991</v>
      </c>
      <c r="B422" t="s">
        <v>919</v>
      </c>
      <c r="C422">
        <v>722</v>
      </c>
    </row>
    <row r="423" spans="1:3" x14ac:dyDescent="0.2">
      <c r="A423" t="s">
        <v>999</v>
      </c>
      <c r="B423" t="s">
        <v>919</v>
      </c>
      <c r="C423">
        <v>722</v>
      </c>
    </row>
    <row r="424" spans="1:3" x14ac:dyDescent="0.2">
      <c r="A424" t="s">
        <v>994</v>
      </c>
      <c r="B424" t="s">
        <v>1936</v>
      </c>
      <c r="C424">
        <v>725</v>
      </c>
    </row>
    <row r="425" spans="1:3" x14ac:dyDescent="0.2">
      <c r="A425" t="s">
        <v>1038</v>
      </c>
      <c r="B425" t="s">
        <v>919</v>
      </c>
      <c r="C425">
        <v>722</v>
      </c>
    </row>
    <row r="426" spans="1:3" x14ac:dyDescent="0.2">
      <c r="A426" t="s">
        <v>1017</v>
      </c>
      <c r="B426" t="s">
        <v>919</v>
      </c>
      <c r="C426">
        <v>722</v>
      </c>
    </row>
    <row r="427" spans="1:3" x14ac:dyDescent="0.2">
      <c r="A427" t="s">
        <v>1019</v>
      </c>
      <c r="B427" t="s">
        <v>919</v>
      </c>
      <c r="C427">
        <v>722</v>
      </c>
    </row>
    <row r="428" spans="1:3" x14ac:dyDescent="0.2">
      <c r="A428" t="s">
        <v>1021</v>
      </c>
      <c r="B428" t="s">
        <v>919</v>
      </c>
      <c r="C428">
        <v>722</v>
      </c>
    </row>
    <row r="429" spans="1:3" x14ac:dyDescent="0.2">
      <c r="A429" t="s">
        <v>1023</v>
      </c>
      <c r="B429" t="s">
        <v>919</v>
      </c>
      <c r="C429">
        <v>722</v>
      </c>
    </row>
    <row r="430" spans="1:3" x14ac:dyDescent="0.2">
      <c r="A430" t="s">
        <v>1025</v>
      </c>
      <c r="B430" t="s">
        <v>919</v>
      </c>
      <c r="C430">
        <v>722</v>
      </c>
    </row>
    <row r="431" spans="1:3" x14ac:dyDescent="0.2">
      <c r="A431" t="s">
        <v>1027</v>
      </c>
      <c r="B431" t="s">
        <v>919</v>
      </c>
      <c r="C431">
        <v>722</v>
      </c>
    </row>
    <row r="432" spans="1:3" x14ac:dyDescent="0.2">
      <c r="A432" t="s">
        <v>1029</v>
      </c>
      <c r="B432" t="s">
        <v>1031</v>
      </c>
      <c r="C432">
        <v>914</v>
      </c>
    </row>
    <row r="433" spans="1:3" x14ac:dyDescent="0.2">
      <c r="A433" t="s">
        <v>1001</v>
      </c>
      <c r="B433" t="s">
        <v>919</v>
      </c>
      <c r="C433">
        <v>722</v>
      </c>
    </row>
    <row r="434" spans="1:3" x14ac:dyDescent="0.2">
      <c r="A434" t="s">
        <v>1003</v>
      </c>
      <c r="B434" t="s">
        <v>919</v>
      </c>
      <c r="C434">
        <v>722</v>
      </c>
    </row>
    <row r="435" spans="1:3" x14ac:dyDescent="0.2">
      <c r="A435" t="s">
        <v>1005</v>
      </c>
      <c r="B435" t="s">
        <v>919</v>
      </c>
      <c r="C435">
        <v>722</v>
      </c>
    </row>
    <row r="436" spans="1:3" x14ac:dyDescent="0.2">
      <c r="A436" t="s">
        <v>1007</v>
      </c>
      <c r="B436" t="s">
        <v>919</v>
      </c>
      <c r="C436">
        <v>722</v>
      </c>
    </row>
    <row r="437" spans="1:3" x14ac:dyDescent="0.2">
      <c r="A437" t="s">
        <v>1009</v>
      </c>
      <c r="B437" t="s">
        <v>919</v>
      </c>
      <c r="C437">
        <v>722</v>
      </c>
    </row>
    <row r="438" spans="1:3" x14ac:dyDescent="0.2">
      <c r="A438" t="s">
        <v>1034</v>
      </c>
      <c r="B438" t="s">
        <v>919</v>
      </c>
      <c r="C438">
        <v>722</v>
      </c>
    </row>
    <row r="439" spans="1:3" x14ac:dyDescent="0.2">
      <c r="A439" t="s">
        <v>1013</v>
      </c>
      <c r="B439" t="s">
        <v>919</v>
      </c>
      <c r="C439">
        <v>722</v>
      </c>
    </row>
    <row r="440" spans="1:3" x14ac:dyDescent="0.2">
      <c r="A440" t="s">
        <v>1015</v>
      </c>
      <c r="B440" t="s">
        <v>919</v>
      </c>
      <c r="C440">
        <v>722</v>
      </c>
    </row>
    <row r="441" spans="1:3" x14ac:dyDescent="0.2">
      <c r="A441" t="s">
        <v>970</v>
      </c>
      <c r="B441" t="s">
        <v>919</v>
      </c>
      <c r="C441">
        <v>722</v>
      </c>
    </row>
    <row r="442" spans="1:3" x14ac:dyDescent="0.2">
      <c r="A442" t="s">
        <v>956</v>
      </c>
      <c r="B442" t="s">
        <v>919</v>
      </c>
      <c r="C442">
        <v>722</v>
      </c>
    </row>
    <row r="443" spans="1:3" x14ac:dyDescent="0.2">
      <c r="A443" t="s">
        <v>974</v>
      </c>
      <c r="B443" t="s">
        <v>919</v>
      </c>
      <c r="C443">
        <v>722</v>
      </c>
    </row>
    <row r="444" spans="1:3" x14ac:dyDescent="0.2">
      <c r="A444" t="s">
        <v>976</v>
      </c>
      <c r="B444" t="s">
        <v>919</v>
      </c>
      <c r="C444">
        <v>722</v>
      </c>
    </row>
    <row r="445" spans="1:3" x14ac:dyDescent="0.2">
      <c r="A445" t="s">
        <v>1141</v>
      </c>
      <c r="B445" t="s">
        <v>1085</v>
      </c>
      <c r="C445">
        <v>743</v>
      </c>
    </row>
    <row r="446" spans="1:3" x14ac:dyDescent="0.2">
      <c r="A446" t="s">
        <v>1148</v>
      </c>
      <c r="B446" t="s">
        <v>222</v>
      </c>
      <c r="C446">
        <v>741</v>
      </c>
    </row>
    <row r="447" spans="1:3" x14ac:dyDescent="0.2">
      <c r="A447" t="s">
        <v>1157</v>
      </c>
      <c r="B447" t="s">
        <v>1085</v>
      </c>
      <c r="C447">
        <v>743</v>
      </c>
    </row>
    <row r="448" spans="1:3" x14ac:dyDescent="0.2">
      <c r="A448" t="s">
        <v>1159</v>
      </c>
      <c r="B448" t="s">
        <v>1085</v>
      </c>
      <c r="C448">
        <v>743</v>
      </c>
    </row>
    <row r="449" spans="1:3" x14ac:dyDescent="0.2">
      <c r="A449" t="s">
        <v>1167</v>
      </c>
      <c r="B449" t="s">
        <v>1085</v>
      </c>
      <c r="C449">
        <v>743</v>
      </c>
    </row>
    <row r="450" spans="1:3" x14ac:dyDescent="0.2">
      <c r="A450" t="s">
        <v>1180</v>
      </c>
      <c r="B450" t="s">
        <v>1085</v>
      </c>
      <c r="C450">
        <v>743</v>
      </c>
    </row>
    <row r="451" spans="1:3" x14ac:dyDescent="0.2">
      <c r="A451" t="s">
        <v>1178</v>
      </c>
      <c r="B451" t="s">
        <v>1085</v>
      </c>
      <c r="C451">
        <v>743</v>
      </c>
    </row>
    <row r="452" spans="1:3" x14ac:dyDescent="0.2">
      <c r="A452" t="s">
        <v>1176</v>
      </c>
      <c r="B452" t="s">
        <v>1085</v>
      </c>
      <c r="C452">
        <v>743</v>
      </c>
    </row>
    <row r="453" spans="1:3" x14ac:dyDescent="0.2">
      <c r="A453" t="s">
        <v>1182</v>
      </c>
      <c r="B453" t="s">
        <v>1085</v>
      </c>
      <c r="C453">
        <v>743</v>
      </c>
    </row>
    <row r="454" spans="1:3" x14ac:dyDescent="0.2">
      <c r="A454" t="s">
        <v>1086</v>
      </c>
      <c r="B454" t="s">
        <v>1085</v>
      </c>
      <c r="C454">
        <v>743</v>
      </c>
    </row>
    <row r="455" spans="1:3" x14ac:dyDescent="0.2">
      <c r="A455" t="s">
        <v>1174</v>
      </c>
      <c r="B455" t="s">
        <v>1085</v>
      </c>
      <c r="C455">
        <v>743</v>
      </c>
    </row>
    <row r="456" spans="1:3" x14ac:dyDescent="0.2">
      <c r="A456" t="s">
        <v>1109</v>
      </c>
      <c r="B456" t="s">
        <v>1085</v>
      </c>
      <c r="C456">
        <v>743</v>
      </c>
    </row>
    <row r="457" spans="1:3" x14ac:dyDescent="0.2">
      <c r="A457" t="s">
        <v>1094</v>
      </c>
      <c r="B457" t="s">
        <v>1085</v>
      </c>
      <c r="C457">
        <v>743</v>
      </c>
    </row>
    <row r="458" spans="1:3" x14ac:dyDescent="0.2">
      <c r="A458" t="s">
        <v>1096</v>
      </c>
      <c r="B458" t="s">
        <v>1085</v>
      </c>
      <c r="C458">
        <v>743</v>
      </c>
    </row>
    <row r="459" spans="1:3" x14ac:dyDescent="0.2">
      <c r="A459" t="s">
        <v>1098</v>
      </c>
      <c r="B459" t="s">
        <v>1085</v>
      </c>
      <c r="C459">
        <v>743</v>
      </c>
    </row>
    <row r="460" spans="1:3" x14ac:dyDescent="0.2">
      <c r="A460" t="s">
        <v>1172</v>
      </c>
      <c r="B460" t="s">
        <v>1085</v>
      </c>
      <c r="C460">
        <v>743</v>
      </c>
    </row>
    <row r="461" spans="1:3" x14ac:dyDescent="0.2">
      <c r="A461" t="s">
        <v>1170</v>
      </c>
      <c r="B461" t="s">
        <v>1085</v>
      </c>
      <c r="C461">
        <v>743</v>
      </c>
    </row>
    <row r="462" spans="1:3" x14ac:dyDescent="0.2">
      <c r="A462" t="s">
        <v>1161</v>
      </c>
      <c r="B462" t="s">
        <v>1085</v>
      </c>
      <c r="C462">
        <v>743</v>
      </c>
    </row>
    <row r="463" spans="1:3" x14ac:dyDescent="0.2">
      <c r="A463" t="s">
        <v>1165</v>
      </c>
      <c r="B463" t="s">
        <v>1085</v>
      </c>
      <c r="C463">
        <v>743</v>
      </c>
    </row>
    <row r="464" spans="1:3" x14ac:dyDescent="0.2">
      <c r="A464" t="s">
        <v>1152</v>
      </c>
      <c r="B464" t="s">
        <v>222</v>
      </c>
      <c r="C464">
        <v>741</v>
      </c>
    </row>
    <row r="465" spans="1:3" x14ac:dyDescent="0.2">
      <c r="A465" t="s">
        <v>1133</v>
      </c>
      <c r="B465" t="s">
        <v>222</v>
      </c>
      <c r="C465">
        <v>741</v>
      </c>
    </row>
    <row r="466" spans="1:3" x14ac:dyDescent="0.2">
      <c r="A466" t="s">
        <v>1088</v>
      </c>
      <c r="B466" t="s">
        <v>222</v>
      </c>
      <c r="C466">
        <v>741</v>
      </c>
    </row>
    <row r="467" spans="1:3" x14ac:dyDescent="0.2">
      <c r="A467" t="s">
        <v>1091</v>
      </c>
      <c r="B467" t="s">
        <v>1085</v>
      </c>
      <c r="C467">
        <v>743</v>
      </c>
    </row>
    <row r="468" spans="1:3" x14ac:dyDescent="0.2">
      <c r="A468" t="s">
        <v>1081</v>
      </c>
      <c r="B468" t="s">
        <v>1085</v>
      </c>
      <c r="C468">
        <v>743</v>
      </c>
    </row>
    <row r="469" spans="1:3" x14ac:dyDescent="0.2">
      <c r="A469" t="s">
        <v>1100</v>
      </c>
      <c r="B469" t="s">
        <v>147</v>
      </c>
      <c r="C469">
        <v>761</v>
      </c>
    </row>
    <row r="470" spans="1:3" x14ac:dyDescent="0.2">
      <c r="A470" t="s">
        <v>1102</v>
      </c>
      <c r="B470" t="s">
        <v>1085</v>
      </c>
      <c r="C470">
        <v>743</v>
      </c>
    </row>
    <row r="471" spans="1:3" x14ac:dyDescent="0.2">
      <c r="A471" t="s">
        <v>1104</v>
      </c>
      <c r="B471" t="s">
        <v>1085</v>
      </c>
      <c r="C471">
        <v>743</v>
      </c>
    </row>
    <row r="472" spans="1:3" x14ac:dyDescent="0.2">
      <c r="A472" t="s">
        <v>1106</v>
      </c>
      <c r="B472" t="s">
        <v>1085</v>
      </c>
      <c r="C472">
        <v>743</v>
      </c>
    </row>
    <row r="473" spans="1:3" x14ac:dyDescent="0.2">
      <c r="A473" t="s">
        <v>1083</v>
      </c>
      <c r="B473" t="s">
        <v>1085</v>
      </c>
      <c r="C473">
        <v>743</v>
      </c>
    </row>
    <row r="474" spans="1:3" x14ac:dyDescent="0.2">
      <c r="A474" t="s">
        <v>1111</v>
      </c>
      <c r="B474" t="s">
        <v>1085</v>
      </c>
      <c r="C474">
        <v>743</v>
      </c>
    </row>
    <row r="475" spans="1:3" x14ac:dyDescent="0.2">
      <c r="A475" t="s">
        <v>1113</v>
      </c>
      <c r="B475" t="s">
        <v>1085</v>
      </c>
      <c r="C475">
        <v>743</v>
      </c>
    </row>
    <row r="476" spans="1:3" x14ac:dyDescent="0.2">
      <c r="A476" t="s">
        <v>1115</v>
      </c>
      <c r="B476" t="s">
        <v>222</v>
      </c>
      <c r="C476">
        <v>741</v>
      </c>
    </row>
    <row r="477" spans="1:3" x14ac:dyDescent="0.2">
      <c r="A477" t="s">
        <v>1117</v>
      </c>
      <c r="B477" t="s">
        <v>222</v>
      </c>
      <c r="C477">
        <v>741</v>
      </c>
    </row>
    <row r="478" spans="1:3" x14ac:dyDescent="0.2">
      <c r="A478" t="s">
        <v>1119</v>
      </c>
      <c r="B478" t="s">
        <v>222</v>
      </c>
      <c r="C478">
        <v>741</v>
      </c>
    </row>
    <row r="479" spans="1:3" x14ac:dyDescent="0.2">
      <c r="A479" t="s">
        <v>1121</v>
      </c>
      <c r="B479" t="s">
        <v>222</v>
      </c>
      <c r="C479">
        <v>741</v>
      </c>
    </row>
    <row r="480" spans="1:3" x14ac:dyDescent="0.2">
      <c r="A480" t="s">
        <v>1123</v>
      </c>
      <c r="B480" t="s">
        <v>222</v>
      </c>
      <c r="C480">
        <v>741</v>
      </c>
    </row>
    <row r="481" spans="1:3" x14ac:dyDescent="0.2">
      <c r="A481" t="s">
        <v>1125</v>
      </c>
      <c r="B481" t="s">
        <v>222</v>
      </c>
      <c r="C481">
        <v>741</v>
      </c>
    </row>
    <row r="482" spans="1:3" x14ac:dyDescent="0.2">
      <c r="A482" t="s">
        <v>1127</v>
      </c>
      <c r="B482" t="s">
        <v>222</v>
      </c>
      <c r="C482">
        <v>741</v>
      </c>
    </row>
    <row r="483" spans="1:3" x14ac:dyDescent="0.2">
      <c r="A483" t="s">
        <v>1129</v>
      </c>
      <c r="B483" t="s">
        <v>222</v>
      </c>
      <c r="C483">
        <v>741</v>
      </c>
    </row>
    <row r="484" spans="1:3" x14ac:dyDescent="0.2">
      <c r="A484" t="s">
        <v>1137</v>
      </c>
      <c r="B484" t="s">
        <v>1085</v>
      </c>
      <c r="C484">
        <v>743</v>
      </c>
    </row>
    <row r="485" spans="1:3" x14ac:dyDescent="0.2">
      <c r="A485" t="s">
        <v>1131</v>
      </c>
      <c r="B485" t="s">
        <v>1085</v>
      </c>
      <c r="C485">
        <v>743</v>
      </c>
    </row>
    <row r="486" spans="1:3" x14ac:dyDescent="0.2">
      <c r="A486" t="s">
        <v>1150</v>
      </c>
      <c r="B486" t="s">
        <v>1085</v>
      </c>
      <c r="C486">
        <v>743</v>
      </c>
    </row>
    <row r="487" spans="1:3" x14ac:dyDescent="0.2">
      <c r="A487" t="s">
        <v>1139</v>
      </c>
      <c r="B487" t="s">
        <v>1085</v>
      </c>
      <c r="C487">
        <v>743</v>
      </c>
    </row>
    <row r="488" spans="1:3" x14ac:dyDescent="0.2">
      <c r="A488" t="s">
        <v>1135</v>
      </c>
      <c r="B488" t="s">
        <v>1085</v>
      </c>
      <c r="C488">
        <v>743</v>
      </c>
    </row>
    <row r="489" spans="1:3" x14ac:dyDescent="0.2">
      <c r="A489" t="s">
        <v>1154</v>
      </c>
      <c r="B489" t="s">
        <v>1085</v>
      </c>
      <c r="C489">
        <v>743</v>
      </c>
    </row>
    <row r="490" spans="1:3" x14ac:dyDescent="0.2">
      <c r="A490" t="s">
        <v>1191</v>
      </c>
      <c r="B490" t="s">
        <v>1195</v>
      </c>
      <c r="C490">
        <v>762</v>
      </c>
    </row>
    <row r="491" spans="1:3" x14ac:dyDescent="0.2">
      <c r="A491" t="s">
        <v>1239</v>
      </c>
      <c r="B491" t="s">
        <v>1195</v>
      </c>
      <c r="C491">
        <v>762</v>
      </c>
    </row>
    <row r="492" spans="1:3" x14ac:dyDescent="0.2">
      <c r="A492" t="s">
        <v>1196</v>
      </c>
      <c r="B492" t="s">
        <v>1195</v>
      </c>
      <c r="C492">
        <v>762</v>
      </c>
    </row>
    <row r="493" spans="1:3" x14ac:dyDescent="0.2">
      <c r="A493" t="s">
        <v>1198</v>
      </c>
      <c r="B493" t="s">
        <v>1195</v>
      </c>
      <c r="C493">
        <v>762</v>
      </c>
    </row>
    <row r="494" spans="1:3" x14ac:dyDescent="0.2">
      <c r="A494" t="s">
        <v>1200</v>
      </c>
      <c r="B494" t="s">
        <v>1202</v>
      </c>
      <c r="C494">
        <v>952</v>
      </c>
    </row>
    <row r="495" spans="1:3" x14ac:dyDescent="0.2">
      <c r="A495" t="s">
        <v>1230</v>
      </c>
      <c r="B495" t="s">
        <v>1195</v>
      </c>
      <c r="C495">
        <v>762</v>
      </c>
    </row>
    <row r="496" spans="1:3" x14ac:dyDescent="0.2">
      <c r="A496" t="s">
        <v>1232</v>
      </c>
      <c r="B496" t="s">
        <v>1195</v>
      </c>
      <c r="C496">
        <v>762</v>
      </c>
    </row>
    <row r="497" spans="1:3" x14ac:dyDescent="0.2">
      <c r="A497" t="s">
        <v>1235</v>
      </c>
      <c r="B497" t="s">
        <v>1195</v>
      </c>
      <c r="C497">
        <v>762</v>
      </c>
    </row>
    <row r="498" spans="1:3" x14ac:dyDescent="0.2">
      <c r="A498" t="s">
        <v>1218</v>
      </c>
      <c r="B498" t="s">
        <v>1195</v>
      </c>
      <c r="C498">
        <v>762</v>
      </c>
    </row>
    <row r="499" spans="1:3" x14ac:dyDescent="0.2">
      <c r="A499" t="s">
        <v>1211</v>
      </c>
      <c r="B499" t="s">
        <v>1195</v>
      </c>
      <c r="C499">
        <v>762</v>
      </c>
    </row>
    <row r="500" spans="1:3" x14ac:dyDescent="0.2">
      <c r="A500" t="s">
        <v>1213</v>
      </c>
      <c r="B500" t="s">
        <v>1195</v>
      </c>
      <c r="C500">
        <v>762</v>
      </c>
    </row>
    <row r="501" spans="1:3" x14ac:dyDescent="0.2">
      <c r="A501" t="s">
        <v>1193</v>
      </c>
      <c r="B501" t="s">
        <v>1195</v>
      </c>
      <c r="C501">
        <v>762</v>
      </c>
    </row>
    <row r="502" spans="1:3" x14ac:dyDescent="0.2">
      <c r="A502" t="s">
        <v>1237</v>
      </c>
      <c r="B502" t="s">
        <v>1195</v>
      </c>
      <c r="C502">
        <v>762</v>
      </c>
    </row>
    <row r="503" spans="1:3" x14ac:dyDescent="0.2">
      <c r="A503" t="s">
        <v>1186</v>
      </c>
      <c r="B503" t="s">
        <v>1195</v>
      </c>
      <c r="C503">
        <v>762</v>
      </c>
    </row>
    <row r="504" spans="1:3" x14ac:dyDescent="0.2">
      <c r="A504" t="s">
        <v>1203</v>
      </c>
      <c r="B504" t="s">
        <v>1195</v>
      </c>
      <c r="C504">
        <v>762</v>
      </c>
    </row>
    <row r="505" spans="1:3" x14ac:dyDescent="0.2">
      <c r="A505" t="s">
        <v>1215</v>
      </c>
      <c r="B505" t="s">
        <v>1190</v>
      </c>
      <c r="C505">
        <v>742</v>
      </c>
    </row>
    <row r="506" spans="1:3" x14ac:dyDescent="0.2">
      <c r="A506" t="s">
        <v>1207</v>
      </c>
      <c r="B506" t="s">
        <v>1190</v>
      </c>
      <c r="C506">
        <v>742</v>
      </c>
    </row>
    <row r="507" spans="1:3" x14ac:dyDescent="0.2">
      <c r="A507" t="s">
        <v>1188</v>
      </c>
      <c r="B507" t="s">
        <v>1190</v>
      </c>
      <c r="C507">
        <v>742</v>
      </c>
    </row>
    <row r="508" spans="1:3" x14ac:dyDescent="0.2">
      <c r="A508" t="s">
        <v>1209</v>
      </c>
      <c r="B508" t="s">
        <v>1190</v>
      </c>
      <c r="C508">
        <v>742</v>
      </c>
    </row>
    <row r="509" spans="1:3" x14ac:dyDescent="0.2">
      <c r="A509" t="s">
        <v>1205</v>
      </c>
      <c r="B509" t="s">
        <v>1190</v>
      </c>
      <c r="C509">
        <v>742</v>
      </c>
    </row>
    <row r="510" spans="1:3" x14ac:dyDescent="0.2">
      <c r="A510" t="s">
        <v>1220</v>
      </c>
      <c r="B510" t="s">
        <v>1195</v>
      </c>
      <c r="C510">
        <v>762</v>
      </c>
    </row>
    <row r="511" spans="1:3" x14ac:dyDescent="0.2">
      <c r="A511" t="s">
        <v>1222</v>
      </c>
      <c r="B511" t="s">
        <v>1195</v>
      </c>
      <c r="C511">
        <v>762</v>
      </c>
    </row>
    <row r="512" spans="1:3" x14ac:dyDescent="0.2">
      <c r="A512" t="s">
        <v>1224</v>
      </c>
      <c r="B512" t="s">
        <v>1195</v>
      </c>
      <c r="C512">
        <v>762</v>
      </c>
    </row>
    <row r="513" spans="1:3" x14ac:dyDescent="0.2">
      <c r="A513" t="s">
        <v>1226</v>
      </c>
      <c r="B513" t="s">
        <v>1195</v>
      </c>
      <c r="C513">
        <v>762</v>
      </c>
    </row>
    <row r="514" spans="1:3" x14ac:dyDescent="0.2">
      <c r="A514" t="s">
        <v>1228</v>
      </c>
      <c r="B514" t="s">
        <v>1190</v>
      </c>
      <c r="C514">
        <v>742</v>
      </c>
    </row>
    <row r="515" spans="1:3" x14ac:dyDescent="0.2">
      <c r="A515" t="s">
        <v>1274</v>
      </c>
      <c r="B515" t="s">
        <v>1190</v>
      </c>
      <c r="C515">
        <v>742</v>
      </c>
    </row>
    <row r="516" spans="1:3" x14ac:dyDescent="0.2">
      <c r="A516" t="s">
        <v>1303</v>
      </c>
      <c r="B516" t="s">
        <v>1190</v>
      </c>
      <c r="C516">
        <v>742</v>
      </c>
    </row>
    <row r="517" spans="1:3" x14ac:dyDescent="0.2">
      <c r="A517" t="s">
        <v>1276</v>
      </c>
      <c r="B517" t="s">
        <v>1190</v>
      </c>
      <c r="C517">
        <v>742</v>
      </c>
    </row>
    <row r="518" spans="1:3" x14ac:dyDescent="0.2">
      <c r="A518" t="s">
        <v>1290</v>
      </c>
      <c r="B518" t="s">
        <v>1190</v>
      </c>
      <c r="C518">
        <v>742</v>
      </c>
    </row>
    <row r="519" spans="1:3" x14ac:dyDescent="0.2">
      <c r="A519" t="s">
        <v>1286</v>
      </c>
      <c r="B519" t="s">
        <v>1190</v>
      </c>
      <c r="C519">
        <v>742</v>
      </c>
    </row>
    <row r="520" spans="1:3" x14ac:dyDescent="0.2">
      <c r="A520" t="s">
        <v>1288</v>
      </c>
      <c r="B520" t="s">
        <v>1190</v>
      </c>
      <c r="C520">
        <v>742</v>
      </c>
    </row>
    <row r="521" spans="1:3" x14ac:dyDescent="0.2">
      <c r="A521" t="s">
        <v>1293</v>
      </c>
      <c r="B521" t="s">
        <v>1190</v>
      </c>
      <c r="C521">
        <v>742</v>
      </c>
    </row>
    <row r="522" spans="1:3" x14ac:dyDescent="0.2">
      <c r="A522" t="s">
        <v>1295</v>
      </c>
      <c r="B522" t="s">
        <v>1190</v>
      </c>
      <c r="C522">
        <v>742</v>
      </c>
    </row>
    <row r="523" spans="1:3" x14ac:dyDescent="0.2">
      <c r="A523" t="s">
        <v>1297</v>
      </c>
      <c r="B523" t="s">
        <v>1190</v>
      </c>
      <c r="C523">
        <v>742</v>
      </c>
    </row>
    <row r="524" spans="1:3" x14ac:dyDescent="0.2">
      <c r="A524" t="s">
        <v>1299</v>
      </c>
      <c r="B524" t="s">
        <v>1190</v>
      </c>
      <c r="C524">
        <v>742</v>
      </c>
    </row>
    <row r="525" spans="1:3" x14ac:dyDescent="0.2">
      <c r="A525" t="s">
        <v>1247</v>
      </c>
      <c r="B525" t="s">
        <v>1190</v>
      </c>
      <c r="C525">
        <v>742</v>
      </c>
    </row>
    <row r="526" spans="1:3" x14ac:dyDescent="0.2">
      <c r="A526" t="s">
        <v>1301</v>
      </c>
      <c r="B526" t="s">
        <v>1190</v>
      </c>
      <c r="C526">
        <v>742</v>
      </c>
    </row>
    <row r="527" spans="1:3" x14ac:dyDescent="0.2">
      <c r="A527" t="s">
        <v>1269</v>
      </c>
      <c r="B527" t="s">
        <v>1190</v>
      </c>
      <c r="C527">
        <v>742</v>
      </c>
    </row>
    <row r="528" spans="1:3" x14ac:dyDescent="0.2">
      <c r="A528" t="s">
        <v>1261</v>
      </c>
      <c r="B528" t="s">
        <v>1190</v>
      </c>
      <c r="C528">
        <v>742</v>
      </c>
    </row>
    <row r="529" spans="1:3" x14ac:dyDescent="0.2">
      <c r="A529" t="s">
        <v>1284</v>
      </c>
      <c r="B529" t="s">
        <v>1190</v>
      </c>
      <c r="C529">
        <v>742</v>
      </c>
    </row>
    <row r="530" spans="1:3" x14ac:dyDescent="0.2">
      <c r="A530" t="s">
        <v>1267</v>
      </c>
      <c r="B530" t="s">
        <v>1190</v>
      </c>
      <c r="C530">
        <v>742</v>
      </c>
    </row>
    <row r="531" spans="1:3" x14ac:dyDescent="0.2">
      <c r="A531" t="s">
        <v>1249</v>
      </c>
      <c r="B531" t="s">
        <v>1190</v>
      </c>
      <c r="C531">
        <v>742</v>
      </c>
    </row>
    <row r="532" spans="1:3" x14ac:dyDescent="0.2">
      <c r="A532" t="s">
        <v>1251</v>
      </c>
      <c r="B532" t="s">
        <v>1190</v>
      </c>
      <c r="C532">
        <v>742</v>
      </c>
    </row>
    <row r="533" spans="1:3" x14ac:dyDescent="0.2">
      <c r="A533" t="s">
        <v>1253</v>
      </c>
      <c r="B533" t="s">
        <v>1190</v>
      </c>
      <c r="C533">
        <v>742</v>
      </c>
    </row>
    <row r="534" spans="1:3" x14ac:dyDescent="0.2">
      <c r="A534" t="s">
        <v>1255</v>
      </c>
      <c r="B534" t="s">
        <v>1190</v>
      </c>
      <c r="C534">
        <v>742</v>
      </c>
    </row>
    <row r="535" spans="1:3" x14ac:dyDescent="0.2">
      <c r="A535" t="s">
        <v>1257</v>
      </c>
      <c r="B535" t="s">
        <v>1190</v>
      </c>
      <c r="C535">
        <v>742</v>
      </c>
    </row>
    <row r="536" spans="1:3" x14ac:dyDescent="0.2">
      <c r="A536" t="s">
        <v>1259</v>
      </c>
      <c r="B536" t="s">
        <v>1190</v>
      </c>
      <c r="C536">
        <v>742</v>
      </c>
    </row>
    <row r="537" spans="1:3" x14ac:dyDescent="0.2">
      <c r="A537" t="s">
        <v>1243</v>
      </c>
      <c r="B537" t="s">
        <v>1190</v>
      </c>
      <c r="C537">
        <v>742</v>
      </c>
    </row>
    <row r="538" spans="1:3" x14ac:dyDescent="0.2">
      <c r="A538" t="s">
        <v>1278</v>
      </c>
      <c r="B538" t="s">
        <v>1056</v>
      </c>
      <c r="C538">
        <v>748</v>
      </c>
    </row>
    <row r="539" spans="1:3" x14ac:dyDescent="0.2">
      <c r="A539" t="s">
        <v>1271</v>
      </c>
      <c r="B539" t="s">
        <v>1190</v>
      </c>
      <c r="C539">
        <v>742</v>
      </c>
    </row>
    <row r="540" spans="1:3" x14ac:dyDescent="0.2">
      <c r="A540" t="s">
        <v>1265</v>
      </c>
      <c r="B540" t="s">
        <v>1190</v>
      </c>
      <c r="C540">
        <v>742</v>
      </c>
    </row>
    <row r="541" spans="1:3" x14ac:dyDescent="0.2">
      <c r="A541" t="s">
        <v>1245</v>
      </c>
      <c r="B541" t="s">
        <v>1190</v>
      </c>
      <c r="C541">
        <v>742</v>
      </c>
    </row>
    <row r="542" spans="1:3" x14ac:dyDescent="0.2">
      <c r="A542" t="s">
        <v>1263</v>
      </c>
      <c r="B542" t="s">
        <v>1056</v>
      </c>
      <c r="C542">
        <v>748</v>
      </c>
    </row>
    <row r="543" spans="1:3" x14ac:dyDescent="0.2">
      <c r="A543" t="s">
        <v>1373</v>
      </c>
      <c r="B543" t="s">
        <v>147</v>
      </c>
      <c r="C543">
        <v>761</v>
      </c>
    </row>
    <row r="544" spans="1:3" x14ac:dyDescent="0.2">
      <c r="A544" t="s">
        <v>1409</v>
      </c>
      <c r="B544" t="s">
        <v>147</v>
      </c>
      <c r="C544">
        <v>761</v>
      </c>
    </row>
    <row r="545" spans="1:3" x14ac:dyDescent="0.2">
      <c r="A545" t="s">
        <v>1375</v>
      </c>
      <c r="B545" t="s">
        <v>147</v>
      </c>
      <c r="C545">
        <v>761</v>
      </c>
    </row>
    <row r="546" spans="1:3" x14ac:dyDescent="0.2">
      <c r="A546" t="s">
        <v>1396</v>
      </c>
      <c r="B546" t="s">
        <v>147</v>
      </c>
      <c r="C546">
        <v>761</v>
      </c>
    </row>
    <row r="547" spans="1:3" x14ac:dyDescent="0.2">
      <c r="A547" t="s">
        <v>1394</v>
      </c>
      <c r="B547" t="s">
        <v>147</v>
      </c>
      <c r="C547">
        <v>761</v>
      </c>
    </row>
    <row r="548" spans="1:3" x14ac:dyDescent="0.2">
      <c r="A548" t="s">
        <v>1379</v>
      </c>
      <c r="B548" t="s">
        <v>1381</v>
      </c>
      <c r="C548">
        <v>912</v>
      </c>
    </row>
    <row r="549" spans="1:3" x14ac:dyDescent="0.2">
      <c r="A549" t="s">
        <v>1400</v>
      </c>
      <c r="B549" t="s">
        <v>147</v>
      </c>
      <c r="C549">
        <v>761</v>
      </c>
    </row>
    <row r="550" spans="1:3" x14ac:dyDescent="0.2">
      <c r="A550" t="s">
        <v>1362</v>
      </c>
      <c r="B550" t="s">
        <v>820</v>
      </c>
      <c r="C550">
        <v>732</v>
      </c>
    </row>
    <row r="551" spans="1:3" x14ac:dyDescent="0.2">
      <c r="A551" t="s">
        <v>1413</v>
      </c>
      <c r="B551" t="s">
        <v>545</v>
      </c>
      <c r="C551">
        <v>918</v>
      </c>
    </row>
    <row r="552" spans="1:3" x14ac:dyDescent="0.2">
      <c r="A552" t="s">
        <v>1411</v>
      </c>
      <c r="B552" t="s">
        <v>820</v>
      </c>
      <c r="C552">
        <v>732</v>
      </c>
    </row>
    <row r="553" spans="1:3" x14ac:dyDescent="0.2">
      <c r="A553" t="s">
        <v>1428</v>
      </c>
      <c r="B553" t="s">
        <v>545</v>
      </c>
      <c r="C553">
        <v>918</v>
      </c>
    </row>
    <row r="554" spans="1:3" x14ac:dyDescent="0.2">
      <c r="A554" t="s">
        <v>1406</v>
      </c>
      <c r="B554" t="s">
        <v>545</v>
      </c>
      <c r="C554">
        <v>918</v>
      </c>
    </row>
    <row r="555" spans="1:3" x14ac:dyDescent="0.2">
      <c r="A555" t="s">
        <v>1364</v>
      </c>
      <c r="B555" t="s">
        <v>222</v>
      </c>
      <c r="C555">
        <v>741</v>
      </c>
    </row>
    <row r="556" spans="1:3" x14ac:dyDescent="0.2">
      <c r="A556" t="s">
        <v>1367</v>
      </c>
      <c r="B556" t="s">
        <v>222</v>
      </c>
      <c r="C556">
        <v>741</v>
      </c>
    </row>
    <row r="557" spans="1:3" x14ac:dyDescent="0.2">
      <c r="A557" t="s">
        <v>1426</v>
      </c>
      <c r="B557" t="s">
        <v>820</v>
      </c>
      <c r="C557">
        <v>732</v>
      </c>
    </row>
    <row r="558" spans="1:3" x14ac:dyDescent="0.2">
      <c r="A558" t="s">
        <v>1424</v>
      </c>
      <c r="B558" t="s">
        <v>221</v>
      </c>
      <c r="C558">
        <v>771</v>
      </c>
    </row>
    <row r="559" spans="1:3" x14ac:dyDescent="0.2">
      <c r="A559" t="s">
        <v>1422</v>
      </c>
      <c r="B559" t="s">
        <v>693</v>
      </c>
      <c r="C559">
        <v>905</v>
      </c>
    </row>
    <row r="560" spans="1:3" x14ac:dyDescent="0.2">
      <c r="A560" t="s">
        <v>1420</v>
      </c>
      <c r="B560" t="s">
        <v>222</v>
      </c>
      <c r="C560">
        <v>741</v>
      </c>
    </row>
    <row r="561" spans="1:3" x14ac:dyDescent="0.2">
      <c r="A561" t="s">
        <v>1419</v>
      </c>
      <c r="B561" t="s">
        <v>222</v>
      </c>
      <c r="C561">
        <v>741</v>
      </c>
    </row>
    <row r="562" spans="1:3" x14ac:dyDescent="0.2">
      <c r="A562" t="s">
        <v>1417</v>
      </c>
      <c r="B562" t="s">
        <v>820</v>
      </c>
      <c r="C562">
        <v>732</v>
      </c>
    </row>
    <row r="563" spans="1:3" x14ac:dyDescent="0.2">
      <c r="A563" t="s">
        <v>1415</v>
      </c>
      <c r="B563" t="s">
        <v>820</v>
      </c>
      <c r="C563">
        <v>732</v>
      </c>
    </row>
    <row r="564" spans="1:3" x14ac:dyDescent="0.2">
      <c r="A564" t="s">
        <v>1402</v>
      </c>
      <c r="B564" t="s">
        <v>820</v>
      </c>
      <c r="C564">
        <v>732</v>
      </c>
    </row>
    <row r="565" spans="1:3" x14ac:dyDescent="0.2">
      <c r="A565" t="s">
        <v>1369</v>
      </c>
      <c r="B565" t="s">
        <v>147</v>
      </c>
      <c r="C565">
        <v>761</v>
      </c>
    </row>
    <row r="566" spans="1:3" x14ac:dyDescent="0.2">
      <c r="A566" t="s">
        <v>1404</v>
      </c>
      <c r="B566" t="s">
        <v>222</v>
      </c>
      <c r="C566">
        <v>741</v>
      </c>
    </row>
    <row r="567" spans="1:3" x14ac:dyDescent="0.2">
      <c r="A567" t="s">
        <v>1398</v>
      </c>
      <c r="B567" t="s">
        <v>222</v>
      </c>
      <c r="C567">
        <v>741</v>
      </c>
    </row>
    <row r="568" spans="1:3" x14ac:dyDescent="0.2">
      <c r="A568" t="s">
        <v>1371</v>
      </c>
      <c r="B568" t="s">
        <v>1085</v>
      </c>
      <c r="C568">
        <v>743</v>
      </c>
    </row>
    <row r="569" spans="1:3" x14ac:dyDescent="0.2">
      <c r="A569" t="s">
        <v>1321</v>
      </c>
      <c r="B569" t="s">
        <v>222</v>
      </c>
      <c r="C569">
        <v>741</v>
      </c>
    </row>
    <row r="570" spans="1:3" x14ac:dyDescent="0.2">
      <c r="A570" t="s">
        <v>1339</v>
      </c>
      <c r="B570" t="s">
        <v>1331</v>
      </c>
      <c r="C570">
        <v>733</v>
      </c>
    </row>
    <row r="571" spans="1:3" x14ac:dyDescent="0.2">
      <c r="A571" t="s">
        <v>1337</v>
      </c>
      <c r="B571" t="s">
        <v>1331</v>
      </c>
      <c r="C571">
        <v>733</v>
      </c>
    </row>
    <row r="572" spans="1:3" x14ac:dyDescent="0.2">
      <c r="A572" t="s">
        <v>1329</v>
      </c>
      <c r="B572" t="s">
        <v>1331</v>
      </c>
      <c r="C572">
        <v>733</v>
      </c>
    </row>
    <row r="573" spans="1:3" x14ac:dyDescent="0.2">
      <c r="A573" t="s">
        <v>1341</v>
      </c>
      <c r="B573" t="s">
        <v>1331</v>
      </c>
      <c r="C573">
        <v>733</v>
      </c>
    </row>
    <row r="574" spans="1:3" x14ac:dyDescent="0.2">
      <c r="A574" t="s">
        <v>1325</v>
      </c>
      <c r="B574" t="s">
        <v>1190</v>
      </c>
      <c r="C574">
        <v>742</v>
      </c>
    </row>
    <row r="575" spans="1:3" x14ac:dyDescent="0.2">
      <c r="A575" t="s">
        <v>1323</v>
      </c>
      <c r="B575" t="s">
        <v>1190</v>
      </c>
      <c r="C575">
        <v>742</v>
      </c>
    </row>
    <row r="576" spans="1:3" x14ac:dyDescent="0.2">
      <c r="A576" t="s">
        <v>1307</v>
      </c>
      <c r="B576" t="s">
        <v>1331</v>
      </c>
      <c r="C576">
        <v>733</v>
      </c>
    </row>
    <row r="577" spans="1:3" x14ac:dyDescent="0.2">
      <c r="A577" t="s">
        <v>1319</v>
      </c>
      <c r="B577" t="s">
        <v>221</v>
      </c>
      <c r="C577">
        <v>771</v>
      </c>
    </row>
    <row r="578" spans="1:3" x14ac:dyDescent="0.2">
      <c r="A578" t="s">
        <v>1348</v>
      </c>
      <c r="B578" t="s">
        <v>1031</v>
      </c>
      <c r="C578">
        <v>914</v>
      </c>
    </row>
    <row r="579" spans="1:3" x14ac:dyDescent="0.2">
      <c r="A579" t="s">
        <v>1350</v>
      </c>
      <c r="B579" t="s">
        <v>1031</v>
      </c>
      <c r="C579">
        <v>914</v>
      </c>
    </row>
    <row r="580" spans="1:3" x14ac:dyDescent="0.2">
      <c r="A580" t="s">
        <v>1377</v>
      </c>
      <c r="B580" t="s">
        <v>1031</v>
      </c>
      <c r="C580">
        <v>914</v>
      </c>
    </row>
    <row r="581" spans="1:3" x14ac:dyDescent="0.2">
      <c r="A581" t="s">
        <v>1352</v>
      </c>
      <c r="B581" t="s">
        <v>1031</v>
      </c>
      <c r="C581">
        <v>914</v>
      </c>
    </row>
    <row r="582" spans="1:3" x14ac:dyDescent="0.2">
      <c r="A582" t="s">
        <v>1317</v>
      </c>
      <c r="B582" t="s">
        <v>1031</v>
      </c>
      <c r="C582">
        <v>914</v>
      </c>
    </row>
    <row r="583" spans="1:3" x14ac:dyDescent="0.2">
      <c r="A583" t="s">
        <v>1315</v>
      </c>
      <c r="B583" t="s">
        <v>1031</v>
      </c>
      <c r="C583">
        <v>914</v>
      </c>
    </row>
    <row r="584" spans="1:3" x14ac:dyDescent="0.2">
      <c r="A584" t="s">
        <v>1313</v>
      </c>
      <c r="B584" t="s">
        <v>1031</v>
      </c>
      <c r="C584">
        <v>914</v>
      </c>
    </row>
    <row r="585" spans="1:3" x14ac:dyDescent="0.2">
      <c r="A585" t="s">
        <v>1311</v>
      </c>
      <c r="B585" t="s">
        <v>1031</v>
      </c>
      <c r="C585">
        <v>914</v>
      </c>
    </row>
    <row r="586" spans="1:3" x14ac:dyDescent="0.2">
      <c r="A586" t="s">
        <v>1309</v>
      </c>
      <c r="B586" t="s">
        <v>1031</v>
      </c>
      <c r="C586">
        <v>914</v>
      </c>
    </row>
    <row r="587" spans="1:3" x14ac:dyDescent="0.2">
      <c r="A587" t="s">
        <v>1327</v>
      </c>
      <c r="B587" t="s">
        <v>1031</v>
      </c>
      <c r="C587">
        <v>914</v>
      </c>
    </row>
    <row r="588" spans="1:3" x14ac:dyDescent="0.2">
      <c r="A588" t="s">
        <v>1344</v>
      </c>
      <c r="B588" t="s">
        <v>1031</v>
      </c>
      <c r="C588">
        <v>914</v>
      </c>
    </row>
    <row r="589" spans="1:3" x14ac:dyDescent="0.2">
      <c r="A589" t="s">
        <v>1346</v>
      </c>
      <c r="B589" t="s">
        <v>1031</v>
      </c>
      <c r="C589">
        <v>914</v>
      </c>
    </row>
    <row r="590" spans="1:3" x14ac:dyDescent="0.2">
      <c r="A590" t="s">
        <v>1333</v>
      </c>
      <c r="B590" t="s">
        <v>1331</v>
      </c>
      <c r="C590">
        <v>733</v>
      </c>
    </row>
    <row r="591" spans="1:3" x14ac:dyDescent="0.2">
      <c r="A591" t="s">
        <v>1335</v>
      </c>
      <c r="B591" t="s">
        <v>222</v>
      </c>
      <c r="C591">
        <v>741</v>
      </c>
    </row>
    <row r="592" spans="1:3" x14ac:dyDescent="0.2">
      <c r="A592" t="s">
        <v>1354</v>
      </c>
      <c r="B592" t="s">
        <v>222</v>
      </c>
      <c r="C592">
        <v>741</v>
      </c>
    </row>
    <row r="593" spans="1:3" x14ac:dyDescent="0.2">
      <c r="A593" t="s">
        <v>1356</v>
      </c>
      <c r="B593" t="s">
        <v>1190</v>
      </c>
      <c r="C593">
        <v>742</v>
      </c>
    </row>
    <row r="594" spans="1:3" x14ac:dyDescent="0.2">
      <c r="A594" t="s">
        <v>1358</v>
      </c>
      <c r="B594" t="s">
        <v>1190</v>
      </c>
      <c r="C594">
        <v>742</v>
      </c>
    </row>
    <row r="595" spans="1:3" x14ac:dyDescent="0.2">
      <c r="A595" t="s">
        <v>1360</v>
      </c>
      <c r="B595" t="s">
        <v>1190</v>
      </c>
      <c r="C595">
        <v>742</v>
      </c>
    </row>
    <row r="596" spans="1:3" x14ac:dyDescent="0.2">
      <c r="A596" t="s">
        <v>1388</v>
      </c>
      <c r="B596" t="s">
        <v>1031</v>
      </c>
      <c r="C596">
        <v>914</v>
      </c>
    </row>
    <row r="597" spans="1:3" x14ac:dyDescent="0.2">
      <c r="A597" t="s">
        <v>1390</v>
      </c>
      <c r="B597" t="s">
        <v>1031</v>
      </c>
      <c r="C597">
        <v>914</v>
      </c>
    </row>
    <row r="598" spans="1:3" x14ac:dyDescent="0.2">
      <c r="A598" t="s">
        <v>1392</v>
      </c>
      <c r="B598" t="s">
        <v>1190</v>
      </c>
      <c r="C598">
        <v>742</v>
      </c>
    </row>
    <row r="599" spans="1:3" x14ac:dyDescent="0.2">
      <c r="A599" t="s">
        <v>1444</v>
      </c>
      <c r="B599" t="s">
        <v>564</v>
      </c>
      <c r="C599">
        <v>753</v>
      </c>
    </row>
    <row r="600" spans="1:3" x14ac:dyDescent="0.2">
      <c r="A600" t="s">
        <v>1453</v>
      </c>
      <c r="B600" t="s">
        <v>564</v>
      </c>
      <c r="C600">
        <v>753</v>
      </c>
    </row>
    <row r="601" spans="1:3" x14ac:dyDescent="0.2">
      <c r="A601" t="s">
        <v>1455</v>
      </c>
      <c r="B601" t="s">
        <v>564</v>
      </c>
      <c r="C601">
        <v>753</v>
      </c>
    </row>
    <row r="602" spans="1:3" x14ac:dyDescent="0.2">
      <c r="A602" t="s">
        <v>1457</v>
      </c>
      <c r="B602" t="s">
        <v>564</v>
      </c>
      <c r="C602">
        <v>753</v>
      </c>
    </row>
    <row r="603" spans="1:3" x14ac:dyDescent="0.2">
      <c r="A603" t="s">
        <v>1459</v>
      </c>
      <c r="B603" t="s">
        <v>564</v>
      </c>
      <c r="C603">
        <v>753</v>
      </c>
    </row>
    <row r="604" spans="1:3" x14ac:dyDescent="0.2">
      <c r="A604" t="s">
        <v>1461</v>
      </c>
      <c r="B604" t="s">
        <v>222</v>
      </c>
      <c r="C604">
        <v>741</v>
      </c>
    </row>
    <row r="605" spans="1:3" x14ac:dyDescent="0.2">
      <c r="A605" t="s">
        <v>1432</v>
      </c>
      <c r="B605" t="s">
        <v>45</v>
      </c>
      <c r="C605">
        <v>751</v>
      </c>
    </row>
    <row r="606" spans="1:3" x14ac:dyDescent="0.2">
      <c r="A606" t="s">
        <v>1446</v>
      </c>
      <c r="B606" t="s">
        <v>45</v>
      </c>
      <c r="C606">
        <v>751</v>
      </c>
    </row>
    <row r="607" spans="1:3" x14ac:dyDescent="0.2">
      <c r="A607" t="s">
        <v>1436</v>
      </c>
      <c r="B607" t="s">
        <v>45</v>
      </c>
      <c r="C607">
        <v>751</v>
      </c>
    </row>
    <row r="608" spans="1:3" x14ac:dyDescent="0.2">
      <c r="A608" t="s">
        <v>1442</v>
      </c>
      <c r="B608" t="s">
        <v>45</v>
      </c>
      <c r="C608">
        <v>751</v>
      </c>
    </row>
    <row r="609" spans="1:3" x14ac:dyDescent="0.2">
      <c r="A609" t="s">
        <v>1440</v>
      </c>
      <c r="B609" t="s">
        <v>564</v>
      </c>
      <c r="C609">
        <v>753</v>
      </c>
    </row>
    <row r="610" spans="1:3" x14ac:dyDescent="0.2">
      <c r="A610" t="s">
        <v>1438</v>
      </c>
      <c r="B610" t="s">
        <v>564</v>
      </c>
      <c r="C610">
        <v>753</v>
      </c>
    </row>
    <row r="611" spans="1:3" x14ac:dyDescent="0.2">
      <c r="A611" t="s">
        <v>1463</v>
      </c>
      <c r="B611" t="s">
        <v>919</v>
      </c>
      <c r="C611">
        <v>722</v>
      </c>
    </row>
    <row r="612" spans="1:3" x14ac:dyDescent="0.2">
      <c r="A612" t="s">
        <v>1434</v>
      </c>
      <c r="B612" t="s">
        <v>919</v>
      </c>
      <c r="C612">
        <v>722</v>
      </c>
    </row>
    <row r="613" spans="1:3" x14ac:dyDescent="0.2">
      <c r="A613" t="s">
        <v>1450</v>
      </c>
      <c r="B613" t="s">
        <v>919</v>
      </c>
      <c r="C613">
        <v>722</v>
      </c>
    </row>
    <row r="614" spans="1:3" x14ac:dyDescent="0.2">
      <c r="A614" t="s">
        <v>1511</v>
      </c>
      <c r="B614" t="s">
        <v>54</v>
      </c>
      <c r="C614">
        <v>706</v>
      </c>
    </row>
    <row r="615" spans="1:3" x14ac:dyDescent="0.2">
      <c r="A615" t="s">
        <v>1522</v>
      </c>
      <c r="B615" t="s">
        <v>54</v>
      </c>
      <c r="C615">
        <v>706</v>
      </c>
    </row>
    <row r="616" spans="1:3" x14ac:dyDescent="0.2">
      <c r="A616" t="s">
        <v>1524</v>
      </c>
      <c r="B616" t="s">
        <v>54</v>
      </c>
      <c r="C616">
        <v>706</v>
      </c>
    </row>
    <row r="617" spans="1:3" x14ac:dyDescent="0.2">
      <c r="A617" t="s">
        <v>1526</v>
      </c>
      <c r="B617" t="s">
        <v>54</v>
      </c>
      <c r="C617">
        <v>706</v>
      </c>
    </row>
    <row r="618" spans="1:3" x14ac:dyDescent="0.2">
      <c r="A618" t="s">
        <v>1528</v>
      </c>
      <c r="B618" t="s">
        <v>54</v>
      </c>
      <c r="C618">
        <v>706</v>
      </c>
    </row>
    <row r="619" spans="1:3" x14ac:dyDescent="0.2">
      <c r="A619" t="s">
        <v>1543</v>
      </c>
      <c r="B619" t="s">
        <v>54</v>
      </c>
      <c r="C619">
        <v>706</v>
      </c>
    </row>
    <row r="620" spans="1:3" x14ac:dyDescent="0.2">
      <c r="A620" t="s">
        <v>1530</v>
      </c>
      <c r="B620" t="s">
        <v>54</v>
      </c>
      <c r="C620">
        <v>706</v>
      </c>
    </row>
    <row r="621" spans="1:3" x14ac:dyDescent="0.2">
      <c r="A621" t="s">
        <v>1532</v>
      </c>
      <c r="B621" t="s">
        <v>2057</v>
      </c>
      <c r="C621">
        <v>731</v>
      </c>
    </row>
    <row r="622" spans="1:3" x14ac:dyDescent="0.2">
      <c r="A622" t="s">
        <v>1535</v>
      </c>
      <c r="B622" t="s">
        <v>2057</v>
      </c>
      <c r="C622">
        <v>731</v>
      </c>
    </row>
    <row r="623" spans="1:3" x14ac:dyDescent="0.2">
      <c r="A623" t="s">
        <v>1537</v>
      </c>
      <c r="B623" t="s">
        <v>1502</v>
      </c>
      <c r="C623">
        <v>701</v>
      </c>
    </row>
    <row r="624" spans="1:3" x14ac:dyDescent="0.2">
      <c r="A624" t="s">
        <v>1539</v>
      </c>
      <c r="B624" t="s">
        <v>147</v>
      </c>
      <c r="C624">
        <v>761</v>
      </c>
    </row>
    <row r="625" spans="1:3" x14ac:dyDescent="0.2">
      <c r="A625" t="s">
        <v>1498</v>
      </c>
      <c r="B625" t="s">
        <v>216</v>
      </c>
      <c r="C625">
        <v>704</v>
      </c>
    </row>
    <row r="626" spans="1:3" x14ac:dyDescent="0.2">
      <c r="A626" t="s">
        <v>1541</v>
      </c>
      <c r="B626" t="s">
        <v>1502</v>
      </c>
      <c r="C626">
        <v>701</v>
      </c>
    </row>
    <row r="627" spans="1:3" x14ac:dyDescent="0.2">
      <c r="A627" t="s">
        <v>1517</v>
      </c>
      <c r="B627" t="s">
        <v>1502</v>
      </c>
      <c r="C627">
        <v>701</v>
      </c>
    </row>
    <row r="628" spans="1:3" x14ac:dyDescent="0.2">
      <c r="A628" t="s">
        <v>1500</v>
      </c>
      <c r="B628" t="s">
        <v>1502</v>
      </c>
      <c r="C628">
        <v>701</v>
      </c>
    </row>
    <row r="629" spans="1:3" x14ac:dyDescent="0.2">
      <c r="A629" t="s">
        <v>1478</v>
      </c>
      <c r="B629" t="s">
        <v>1472</v>
      </c>
      <c r="C629">
        <v>705</v>
      </c>
    </row>
    <row r="630" spans="1:3" x14ac:dyDescent="0.2">
      <c r="A630" t="s">
        <v>1480</v>
      </c>
      <c r="B630" t="s">
        <v>54</v>
      </c>
      <c r="C630">
        <v>706</v>
      </c>
    </row>
    <row r="631" spans="1:3" x14ac:dyDescent="0.2">
      <c r="A631" t="s">
        <v>1482</v>
      </c>
      <c r="B631" t="s">
        <v>1484</v>
      </c>
      <c r="C631">
        <v>707</v>
      </c>
    </row>
    <row r="632" spans="1:3" x14ac:dyDescent="0.2">
      <c r="A632" t="s">
        <v>1505</v>
      </c>
      <c r="B632" t="s">
        <v>1507</v>
      </c>
      <c r="C632">
        <v>703</v>
      </c>
    </row>
    <row r="633" spans="1:3" x14ac:dyDescent="0.2">
      <c r="A633" t="s">
        <v>1485</v>
      </c>
      <c r="B633" t="s">
        <v>1484</v>
      </c>
      <c r="C633">
        <v>707</v>
      </c>
    </row>
    <row r="634" spans="1:3" x14ac:dyDescent="0.2">
      <c r="A634" t="s">
        <v>1513</v>
      </c>
      <c r="B634" t="s">
        <v>1484</v>
      </c>
      <c r="C634">
        <v>707</v>
      </c>
    </row>
    <row r="635" spans="1:3" x14ac:dyDescent="0.2">
      <c r="A635" t="s">
        <v>1487</v>
      </c>
      <c r="B635" t="s">
        <v>1484</v>
      </c>
      <c r="C635">
        <v>707</v>
      </c>
    </row>
    <row r="636" spans="1:3" x14ac:dyDescent="0.2">
      <c r="A636" t="s">
        <v>1473</v>
      </c>
      <c r="B636" t="s">
        <v>1502</v>
      </c>
      <c r="C636">
        <v>701</v>
      </c>
    </row>
    <row r="637" spans="1:3" x14ac:dyDescent="0.2">
      <c r="A637" t="s">
        <v>1489</v>
      </c>
      <c r="B637" t="s">
        <v>545</v>
      </c>
      <c r="C637">
        <v>918</v>
      </c>
    </row>
    <row r="638" spans="1:3" x14ac:dyDescent="0.2">
      <c r="A638" t="s">
        <v>1475</v>
      </c>
      <c r="B638" t="s">
        <v>216</v>
      </c>
      <c r="C638">
        <v>704</v>
      </c>
    </row>
    <row r="639" spans="1:3" x14ac:dyDescent="0.2">
      <c r="A639" t="s">
        <v>1491</v>
      </c>
      <c r="B639" t="s">
        <v>216</v>
      </c>
      <c r="C639">
        <v>704</v>
      </c>
    </row>
    <row r="640" spans="1:3" x14ac:dyDescent="0.2">
      <c r="A640" t="s">
        <v>1493</v>
      </c>
      <c r="B640" t="s">
        <v>1085</v>
      </c>
      <c r="C640">
        <v>743</v>
      </c>
    </row>
    <row r="641" spans="1:3" x14ac:dyDescent="0.2">
      <c r="A641" t="s">
        <v>1496</v>
      </c>
      <c r="B641" t="s">
        <v>54</v>
      </c>
      <c r="C641">
        <v>706</v>
      </c>
    </row>
    <row r="642" spans="1:3" x14ac:dyDescent="0.2">
      <c r="A642" t="s">
        <v>1508</v>
      </c>
      <c r="B642" t="s">
        <v>545</v>
      </c>
      <c r="C642">
        <v>918</v>
      </c>
    </row>
    <row r="643" spans="1:3" x14ac:dyDescent="0.2">
      <c r="A643" t="s">
        <v>1468</v>
      </c>
      <c r="B643" t="s">
        <v>1502</v>
      </c>
      <c r="C643">
        <v>701</v>
      </c>
    </row>
    <row r="644" spans="1:3" x14ac:dyDescent="0.2">
      <c r="A644" t="s">
        <v>1503</v>
      </c>
      <c r="B644" t="s">
        <v>1472</v>
      </c>
      <c r="C644">
        <v>705</v>
      </c>
    </row>
    <row r="645" spans="1:3" x14ac:dyDescent="0.2">
      <c r="A645" t="s">
        <v>1470</v>
      </c>
      <c r="B645" t="s">
        <v>1472</v>
      </c>
      <c r="C645">
        <v>705</v>
      </c>
    </row>
    <row r="646" spans="1:3" x14ac:dyDescent="0.2">
      <c r="A646" t="s">
        <v>1579</v>
      </c>
      <c r="B646" t="s">
        <v>1936</v>
      </c>
      <c r="C646">
        <v>725</v>
      </c>
    </row>
    <row r="647" spans="1:3" x14ac:dyDescent="0.2">
      <c r="A647" t="s">
        <v>1587</v>
      </c>
      <c r="B647" t="s">
        <v>820</v>
      </c>
      <c r="C647">
        <v>732</v>
      </c>
    </row>
    <row r="648" spans="1:3" x14ac:dyDescent="0.2">
      <c r="A648" t="s">
        <v>1581</v>
      </c>
      <c r="B648" t="s">
        <v>820</v>
      </c>
      <c r="C648">
        <v>732</v>
      </c>
    </row>
    <row r="649" spans="1:3" x14ac:dyDescent="0.2">
      <c r="A649" t="s">
        <v>1599</v>
      </c>
      <c r="B649" t="s">
        <v>820</v>
      </c>
      <c r="C649">
        <v>732</v>
      </c>
    </row>
    <row r="650" spans="1:3" x14ac:dyDescent="0.2">
      <c r="A650" t="s">
        <v>1590</v>
      </c>
      <c r="B650" t="s">
        <v>820</v>
      </c>
      <c r="C650">
        <v>732</v>
      </c>
    </row>
    <row r="651" spans="1:3" x14ac:dyDescent="0.2">
      <c r="A651" t="s">
        <v>1617</v>
      </c>
      <c r="B651" t="s">
        <v>1936</v>
      </c>
      <c r="C651">
        <v>725</v>
      </c>
    </row>
    <row r="652" spans="1:3" x14ac:dyDescent="0.2">
      <c r="A652" t="s">
        <v>1615</v>
      </c>
      <c r="B652" t="s">
        <v>820</v>
      </c>
      <c r="C652">
        <v>732</v>
      </c>
    </row>
    <row r="653" spans="1:3" x14ac:dyDescent="0.2">
      <c r="A653" t="s">
        <v>1613</v>
      </c>
      <c r="B653" t="s">
        <v>1936</v>
      </c>
      <c r="C653">
        <v>725</v>
      </c>
    </row>
    <row r="654" spans="1:3" x14ac:dyDescent="0.2">
      <c r="A654" t="s">
        <v>1611</v>
      </c>
      <c r="B654" t="s">
        <v>820</v>
      </c>
      <c r="C654">
        <v>732</v>
      </c>
    </row>
    <row r="655" spans="1:3" x14ac:dyDescent="0.2">
      <c r="A655" t="s">
        <v>1609</v>
      </c>
      <c r="B655" t="s">
        <v>820</v>
      </c>
      <c r="C655">
        <v>732</v>
      </c>
    </row>
    <row r="656" spans="1:3" x14ac:dyDescent="0.2">
      <c r="A656" t="s">
        <v>1552</v>
      </c>
      <c r="B656" t="s">
        <v>1936</v>
      </c>
      <c r="C656">
        <v>725</v>
      </c>
    </row>
    <row r="657" spans="1:3" x14ac:dyDescent="0.2">
      <c r="A657" t="s">
        <v>1601</v>
      </c>
      <c r="B657" t="s">
        <v>1936</v>
      </c>
      <c r="C657">
        <v>725</v>
      </c>
    </row>
    <row r="658" spans="1:3" x14ac:dyDescent="0.2">
      <c r="A658" t="s">
        <v>1607</v>
      </c>
      <c r="B658" t="s">
        <v>1936</v>
      </c>
      <c r="C658">
        <v>725</v>
      </c>
    </row>
    <row r="659" spans="1:3" x14ac:dyDescent="0.2">
      <c r="A659" t="s">
        <v>1603</v>
      </c>
      <c r="B659" t="s">
        <v>1936</v>
      </c>
      <c r="C659">
        <v>725</v>
      </c>
    </row>
    <row r="660" spans="1:3" x14ac:dyDescent="0.2">
      <c r="A660" t="s">
        <v>1592</v>
      </c>
      <c r="B660" t="s">
        <v>1936</v>
      </c>
      <c r="C660">
        <v>725</v>
      </c>
    </row>
    <row r="661" spans="1:3" x14ac:dyDescent="0.2">
      <c r="A661" t="s">
        <v>1583</v>
      </c>
      <c r="B661" t="s">
        <v>1936</v>
      </c>
      <c r="C661">
        <v>725</v>
      </c>
    </row>
    <row r="662" spans="1:3" x14ac:dyDescent="0.2">
      <c r="A662" t="s">
        <v>1554</v>
      </c>
      <c r="B662" t="s">
        <v>1936</v>
      </c>
      <c r="C662">
        <v>725</v>
      </c>
    </row>
    <row r="663" spans="1:3" x14ac:dyDescent="0.2">
      <c r="A663" t="s">
        <v>1556</v>
      </c>
      <c r="B663" t="s">
        <v>919</v>
      </c>
      <c r="C663">
        <v>722</v>
      </c>
    </row>
    <row r="664" spans="1:3" x14ac:dyDescent="0.2">
      <c r="A664" t="s">
        <v>1558</v>
      </c>
      <c r="B664" t="s">
        <v>1936</v>
      </c>
      <c r="C664">
        <v>725</v>
      </c>
    </row>
    <row r="665" spans="1:3" x14ac:dyDescent="0.2">
      <c r="A665" t="s">
        <v>1560</v>
      </c>
      <c r="B665" t="s">
        <v>1562</v>
      </c>
      <c r="C665">
        <v>917</v>
      </c>
    </row>
    <row r="666" spans="1:3" x14ac:dyDescent="0.2">
      <c r="A666" t="s">
        <v>1563</v>
      </c>
      <c r="B666" t="s">
        <v>1562</v>
      </c>
      <c r="C666">
        <v>917</v>
      </c>
    </row>
    <row r="667" spans="1:3" x14ac:dyDescent="0.2">
      <c r="A667" t="s">
        <v>1565</v>
      </c>
      <c r="B667" t="s">
        <v>1936</v>
      </c>
      <c r="C667">
        <v>725</v>
      </c>
    </row>
    <row r="668" spans="1:3" x14ac:dyDescent="0.2">
      <c r="A668" t="s">
        <v>1567</v>
      </c>
      <c r="B668" t="s">
        <v>1936</v>
      </c>
      <c r="C668">
        <v>725</v>
      </c>
    </row>
    <row r="669" spans="1:3" x14ac:dyDescent="0.2">
      <c r="A669" t="s">
        <v>1569</v>
      </c>
      <c r="B669" t="s">
        <v>1936</v>
      </c>
      <c r="C669">
        <v>725</v>
      </c>
    </row>
    <row r="670" spans="1:3" x14ac:dyDescent="0.2">
      <c r="A670" t="s">
        <v>1571</v>
      </c>
      <c r="B670" t="s">
        <v>1936</v>
      </c>
      <c r="C670">
        <v>725</v>
      </c>
    </row>
    <row r="671" spans="1:3" x14ac:dyDescent="0.2">
      <c r="A671" t="s">
        <v>1573</v>
      </c>
      <c r="B671" t="s">
        <v>1936</v>
      </c>
      <c r="C671">
        <v>725</v>
      </c>
    </row>
    <row r="672" spans="1:3" x14ac:dyDescent="0.2">
      <c r="A672" t="s">
        <v>1585</v>
      </c>
      <c r="B672" t="s">
        <v>1936</v>
      </c>
      <c r="C672">
        <v>725</v>
      </c>
    </row>
    <row r="673" spans="1:3" x14ac:dyDescent="0.2">
      <c r="A673" t="s">
        <v>1548</v>
      </c>
      <c r="B673" t="s">
        <v>919</v>
      </c>
      <c r="C673">
        <v>722</v>
      </c>
    </row>
    <row r="674" spans="1:3" x14ac:dyDescent="0.2">
      <c r="A674" t="s">
        <v>1575</v>
      </c>
      <c r="B674" t="s">
        <v>919</v>
      </c>
      <c r="C674">
        <v>722</v>
      </c>
    </row>
    <row r="675" spans="1:3" x14ac:dyDescent="0.2">
      <c r="A675" t="s">
        <v>1550</v>
      </c>
      <c r="B675" t="s">
        <v>919</v>
      </c>
      <c r="C675">
        <v>722</v>
      </c>
    </row>
    <row r="676" spans="1:3" x14ac:dyDescent="0.2">
      <c r="A676" t="s">
        <v>1577</v>
      </c>
      <c r="B676" t="s">
        <v>919</v>
      </c>
      <c r="C676">
        <v>722</v>
      </c>
    </row>
    <row r="677" spans="1:3" x14ac:dyDescent="0.2">
      <c r="A677" t="s">
        <v>1605</v>
      </c>
      <c r="B677" t="s">
        <v>820</v>
      </c>
      <c r="C677">
        <v>732</v>
      </c>
    </row>
    <row r="678" spans="1:3" x14ac:dyDescent="0.2">
      <c r="A678" t="s">
        <v>1597</v>
      </c>
      <c r="B678" t="s">
        <v>1936</v>
      </c>
      <c r="C678">
        <v>725</v>
      </c>
    </row>
    <row r="679" spans="1:3" x14ac:dyDescent="0.2">
      <c r="A679" t="s">
        <v>1661</v>
      </c>
      <c r="B679" t="s">
        <v>820</v>
      </c>
      <c r="C679">
        <v>732</v>
      </c>
    </row>
    <row r="680" spans="1:3" x14ac:dyDescent="0.2">
      <c r="A680" t="s">
        <v>1696</v>
      </c>
      <c r="B680" t="s">
        <v>820</v>
      </c>
      <c r="C680">
        <v>732</v>
      </c>
    </row>
    <row r="681" spans="1:3" x14ac:dyDescent="0.2">
      <c r="A681" t="s">
        <v>1694</v>
      </c>
      <c r="B681" t="s">
        <v>820</v>
      </c>
      <c r="C681">
        <v>732</v>
      </c>
    </row>
    <row r="682" spans="1:3" x14ac:dyDescent="0.2">
      <c r="A682" t="s">
        <v>1669</v>
      </c>
      <c r="B682" t="s">
        <v>820</v>
      </c>
      <c r="C682">
        <v>732</v>
      </c>
    </row>
    <row r="683" spans="1:3" x14ac:dyDescent="0.2">
      <c r="A683" t="s">
        <v>1663</v>
      </c>
      <c r="B683" t="s">
        <v>820</v>
      </c>
      <c r="C683">
        <v>732</v>
      </c>
    </row>
    <row r="684" spans="1:3" x14ac:dyDescent="0.2">
      <c r="A684" t="s">
        <v>1683</v>
      </c>
      <c r="B684" t="s">
        <v>820</v>
      </c>
      <c r="C684">
        <v>732</v>
      </c>
    </row>
    <row r="685" spans="1:3" x14ac:dyDescent="0.2">
      <c r="A685" t="s">
        <v>1685</v>
      </c>
      <c r="B685" t="s">
        <v>820</v>
      </c>
      <c r="C685">
        <v>732</v>
      </c>
    </row>
    <row r="686" spans="1:3" x14ac:dyDescent="0.2">
      <c r="A686" t="s">
        <v>1692</v>
      </c>
      <c r="B686" t="s">
        <v>820</v>
      </c>
      <c r="C686">
        <v>732</v>
      </c>
    </row>
    <row r="687" spans="1:3" x14ac:dyDescent="0.2">
      <c r="A687" t="s">
        <v>1710</v>
      </c>
      <c r="B687" t="s">
        <v>820</v>
      </c>
      <c r="C687">
        <v>732</v>
      </c>
    </row>
    <row r="688" spans="1:3" x14ac:dyDescent="0.2">
      <c r="A688" t="s">
        <v>1708</v>
      </c>
      <c r="B688" t="s">
        <v>820</v>
      </c>
      <c r="C688">
        <v>732</v>
      </c>
    </row>
    <row r="689" spans="1:3" x14ac:dyDescent="0.2">
      <c r="A689" t="s">
        <v>1706</v>
      </c>
      <c r="B689" t="s">
        <v>820</v>
      </c>
      <c r="C689">
        <v>732</v>
      </c>
    </row>
    <row r="690" spans="1:3" x14ac:dyDescent="0.2">
      <c r="A690" t="s">
        <v>1704</v>
      </c>
      <c r="B690" t="s">
        <v>820</v>
      </c>
      <c r="C690">
        <v>732</v>
      </c>
    </row>
    <row r="691" spans="1:3" x14ac:dyDescent="0.2">
      <c r="A691" t="s">
        <v>1702</v>
      </c>
      <c r="B691" t="s">
        <v>820</v>
      </c>
      <c r="C691">
        <v>732</v>
      </c>
    </row>
    <row r="692" spans="1:3" x14ac:dyDescent="0.2">
      <c r="A692" t="s">
        <v>1700</v>
      </c>
      <c r="B692" t="s">
        <v>820</v>
      </c>
      <c r="C692">
        <v>732</v>
      </c>
    </row>
    <row r="693" spans="1:3" x14ac:dyDescent="0.2">
      <c r="A693" t="s">
        <v>1698</v>
      </c>
      <c r="B693" t="s">
        <v>820</v>
      </c>
      <c r="C693">
        <v>732</v>
      </c>
    </row>
    <row r="694" spans="1:3" x14ac:dyDescent="0.2">
      <c r="A694" t="s">
        <v>1621</v>
      </c>
      <c r="B694" t="s">
        <v>820</v>
      </c>
      <c r="C694">
        <v>732</v>
      </c>
    </row>
    <row r="695" spans="1:3" x14ac:dyDescent="0.2">
      <c r="A695" t="s">
        <v>1623</v>
      </c>
      <c r="B695" t="s">
        <v>820</v>
      </c>
      <c r="C695">
        <v>732</v>
      </c>
    </row>
    <row r="696" spans="1:3" x14ac:dyDescent="0.2">
      <c r="A696" t="s">
        <v>1629</v>
      </c>
      <c r="B696" t="s">
        <v>820</v>
      </c>
      <c r="C696">
        <v>732</v>
      </c>
    </row>
    <row r="697" spans="1:3" x14ac:dyDescent="0.2">
      <c r="A697" t="s">
        <v>1643</v>
      </c>
      <c r="B697" t="s">
        <v>820</v>
      </c>
      <c r="C697">
        <v>732</v>
      </c>
    </row>
    <row r="698" spans="1:3" x14ac:dyDescent="0.2">
      <c r="A698" t="s">
        <v>1631</v>
      </c>
      <c r="B698" t="s">
        <v>820</v>
      </c>
      <c r="C698">
        <v>732</v>
      </c>
    </row>
    <row r="699" spans="1:3" x14ac:dyDescent="0.2">
      <c r="A699" t="s">
        <v>1633</v>
      </c>
      <c r="B699" t="s">
        <v>820</v>
      </c>
      <c r="C699">
        <v>732</v>
      </c>
    </row>
    <row r="700" spans="1:3" x14ac:dyDescent="0.2">
      <c r="A700" t="s">
        <v>1635</v>
      </c>
      <c r="B700" t="s">
        <v>820</v>
      </c>
      <c r="C700">
        <v>732</v>
      </c>
    </row>
    <row r="701" spans="1:3" x14ac:dyDescent="0.2">
      <c r="A701" t="s">
        <v>1688</v>
      </c>
      <c r="B701" t="s">
        <v>820</v>
      </c>
      <c r="C701">
        <v>732</v>
      </c>
    </row>
    <row r="702" spans="1:3" x14ac:dyDescent="0.2">
      <c r="A702" t="s">
        <v>1637</v>
      </c>
      <c r="B702" t="s">
        <v>820</v>
      </c>
      <c r="C702">
        <v>732</v>
      </c>
    </row>
    <row r="703" spans="1:3" x14ac:dyDescent="0.2">
      <c r="A703" t="s">
        <v>1639</v>
      </c>
      <c r="B703" t="s">
        <v>820</v>
      </c>
      <c r="C703">
        <v>732</v>
      </c>
    </row>
    <row r="704" spans="1:3" x14ac:dyDescent="0.2">
      <c r="A704" t="s">
        <v>1659</v>
      </c>
      <c r="B704" t="s">
        <v>820</v>
      </c>
      <c r="C704">
        <v>732</v>
      </c>
    </row>
    <row r="705" spans="1:3" x14ac:dyDescent="0.2">
      <c r="A705" t="s">
        <v>1641</v>
      </c>
      <c r="B705" t="s">
        <v>820</v>
      </c>
      <c r="C705">
        <v>732</v>
      </c>
    </row>
    <row r="706" spans="1:3" x14ac:dyDescent="0.2">
      <c r="A706" t="s">
        <v>1690</v>
      </c>
      <c r="B706" t="s">
        <v>820</v>
      </c>
      <c r="C706">
        <v>732</v>
      </c>
    </row>
    <row r="707" spans="1:3" x14ac:dyDescent="0.2">
      <c r="A707" t="s">
        <v>1645</v>
      </c>
      <c r="B707" t="s">
        <v>820</v>
      </c>
      <c r="C707">
        <v>732</v>
      </c>
    </row>
    <row r="708" spans="1:3" x14ac:dyDescent="0.2">
      <c r="A708" t="s">
        <v>1647</v>
      </c>
      <c r="B708" t="s">
        <v>820</v>
      </c>
      <c r="C708">
        <v>732</v>
      </c>
    </row>
    <row r="709" spans="1:3" x14ac:dyDescent="0.2">
      <c r="A709" t="s">
        <v>1625</v>
      </c>
      <c r="B709" t="s">
        <v>820</v>
      </c>
      <c r="C709">
        <v>732</v>
      </c>
    </row>
    <row r="710" spans="1:3" x14ac:dyDescent="0.2">
      <c r="A710" t="s">
        <v>1649</v>
      </c>
      <c r="B710" t="s">
        <v>820</v>
      </c>
      <c r="C710">
        <v>732</v>
      </c>
    </row>
    <row r="711" spans="1:3" x14ac:dyDescent="0.2">
      <c r="A711" t="s">
        <v>1651</v>
      </c>
      <c r="B711" t="s">
        <v>820</v>
      </c>
      <c r="C711">
        <v>732</v>
      </c>
    </row>
    <row r="712" spans="1:3" x14ac:dyDescent="0.2">
      <c r="A712" t="s">
        <v>1653</v>
      </c>
      <c r="B712" t="s">
        <v>820</v>
      </c>
      <c r="C712">
        <v>732</v>
      </c>
    </row>
    <row r="713" spans="1:3" x14ac:dyDescent="0.2">
      <c r="A713" t="s">
        <v>1655</v>
      </c>
      <c r="B713" t="s">
        <v>820</v>
      </c>
      <c r="C713">
        <v>732</v>
      </c>
    </row>
    <row r="714" spans="1:3" x14ac:dyDescent="0.2">
      <c r="A714" t="s">
        <v>1665</v>
      </c>
      <c r="B714" t="s">
        <v>820</v>
      </c>
      <c r="C714">
        <v>732</v>
      </c>
    </row>
    <row r="715" spans="1:3" x14ac:dyDescent="0.2">
      <c r="A715" t="s">
        <v>1657</v>
      </c>
      <c r="B715" t="s">
        <v>820</v>
      </c>
      <c r="C715">
        <v>732</v>
      </c>
    </row>
    <row r="716" spans="1:3" x14ac:dyDescent="0.2">
      <c r="A716" t="s">
        <v>1627</v>
      </c>
      <c r="B716" t="s">
        <v>820</v>
      </c>
      <c r="C716">
        <v>732</v>
      </c>
    </row>
    <row r="717" spans="1:3" x14ac:dyDescent="0.2">
      <c r="A717" t="s">
        <v>1673</v>
      </c>
      <c r="B717" t="s">
        <v>820</v>
      </c>
      <c r="C717">
        <v>732</v>
      </c>
    </row>
    <row r="718" spans="1:3" x14ac:dyDescent="0.2">
      <c r="A718" t="s">
        <v>1675</v>
      </c>
      <c r="B718" t="s">
        <v>820</v>
      </c>
      <c r="C718">
        <v>732</v>
      </c>
    </row>
    <row r="719" spans="1:3" x14ac:dyDescent="0.2">
      <c r="A719" t="s">
        <v>1677</v>
      </c>
      <c r="B719" t="s">
        <v>820</v>
      </c>
      <c r="C719">
        <v>732</v>
      </c>
    </row>
    <row r="720" spans="1:3" x14ac:dyDescent="0.2">
      <c r="A720" t="s">
        <v>1679</v>
      </c>
      <c r="B720" t="s">
        <v>820</v>
      </c>
      <c r="C720">
        <v>732</v>
      </c>
    </row>
    <row r="721" spans="1:3" x14ac:dyDescent="0.2">
      <c r="A721" t="s">
        <v>1681</v>
      </c>
      <c r="B721" t="s">
        <v>820</v>
      </c>
      <c r="C721">
        <v>732</v>
      </c>
    </row>
    <row r="722" spans="1:3" x14ac:dyDescent="0.2">
      <c r="A722" t="s">
        <v>1755</v>
      </c>
      <c r="B722" t="s">
        <v>817</v>
      </c>
      <c r="C722">
        <v>712</v>
      </c>
    </row>
    <row r="723" spans="1:3" x14ac:dyDescent="0.2">
      <c r="A723" t="s">
        <v>1762</v>
      </c>
      <c r="B723" t="s">
        <v>817</v>
      </c>
      <c r="C723">
        <v>712</v>
      </c>
    </row>
    <row r="724" spans="1:3" x14ac:dyDescent="0.2">
      <c r="A724" t="s">
        <v>1764</v>
      </c>
      <c r="B724" t="s">
        <v>817</v>
      </c>
      <c r="C724">
        <v>712</v>
      </c>
    </row>
    <row r="725" spans="1:3" x14ac:dyDescent="0.2">
      <c r="A725" t="s">
        <v>1766</v>
      </c>
      <c r="B725" t="s">
        <v>817</v>
      </c>
      <c r="C725">
        <v>712</v>
      </c>
    </row>
    <row r="726" spans="1:3" x14ac:dyDescent="0.2">
      <c r="A726" t="s">
        <v>1768</v>
      </c>
      <c r="B726" t="s">
        <v>817</v>
      </c>
      <c r="C726">
        <v>712</v>
      </c>
    </row>
    <row r="727" spans="1:3" x14ac:dyDescent="0.2">
      <c r="A727" t="s">
        <v>1784</v>
      </c>
      <c r="B727" t="s">
        <v>817</v>
      </c>
      <c r="C727">
        <v>712</v>
      </c>
    </row>
    <row r="728" spans="1:3" x14ac:dyDescent="0.2">
      <c r="A728" t="s">
        <v>1772</v>
      </c>
      <c r="B728" t="s">
        <v>817</v>
      </c>
      <c r="C728">
        <v>712</v>
      </c>
    </row>
    <row r="729" spans="1:3" x14ac:dyDescent="0.2">
      <c r="A729" t="s">
        <v>1774</v>
      </c>
      <c r="B729" t="s">
        <v>817</v>
      </c>
      <c r="C729">
        <v>712</v>
      </c>
    </row>
    <row r="730" spans="1:3" x14ac:dyDescent="0.2">
      <c r="A730" t="s">
        <v>1776</v>
      </c>
      <c r="B730" t="s">
        <v>817</v>
      </c>
      <c r="C730">
        <v>712</v>
      </c>
    </row>
    <row r="731" spans="1:3" x14ac:dyDescent="0.2">
      <c r="A731" t="s">
        <v>1778</v>
      </c>
      <c r="B731" t="s">
        <v>817</v>
      </c>
      <c r="C731">
        <v>712</v>
      </c>
    </row>
    <row r="732" spans="1:3" x14ac:dyDescent="0.2">
      <c r="A732" t="s">
        <v>1714</v>
      </c>
      <c r="B732" t="s">
        <v>817</v>
      </c>
      <c r="C732">
        <v>712</v>
      </c>
    </row>
    <row r="733" spans="1:3" x14ac:dyDescent="0.2">
      <c r="A733" t="s">
        <v>1780</v>
      </c>
      <c r="B733" t="s">
        <v>817</v>
      </c>
      <c r="C733">
        <v>712</v>
      </c>
    </row>
    <row r="734" spans="1:3" x14ac:dyDescent="0.2">
      <c r="A734" t="s">
        <v>1728</v>
      </c>
      <c r="B734" t="s">
        <v>817</v>
      </c>
      <c r="C734">
        <v>712</v>
      </c>
    </row>
    <row r="735" spans="1:3" x14ac:dyDescent="0.2">
      <c r="A735" t="s">
        <v>1730</v>
      </c>
      <c r="B735" t="s">
        <v>1936</v>
      </c>
      <c r="C735">
        <v>725</v>
      </c>
    </row>
    <row r="736" spans="1:3" x14ac:dyDescent="0.2">
      <c r="A736" t="s">
        <v>1782</v>
      </c>
      <c r="B736" t="s">
        <v>817</v>
      </c>
      <c r="C736">
        <v>712</v>
      </c>
    </row>
    <row r="737" spans="1:3" x14ac:dyDescent="0.2">
      <c r="A737" t="s">
        <v>1748</v>
      </c>
      <c r="B737" t="s">
        <v>817</v>
      </c>
      <c r="C737">
        <v>712</v>
      </c>
    </row>
    <row r="738" spans="1:3" x14ac:dyDescent="0.2">
      <c r="A738" t="s">
        <v>1770</v>
      </c>
      <c r="B738" t="s">
        <v>817</v>
      </c>
      <c r="C738">
        <v>712</v>
      </c>
    </row>
    <row r="739" spans="1:3" x14ac:dyDescent="0.2">
      <c r="A739" t="s">
        <v>1753</v>
      </c>
      <c r="B739" t="s">
        <v>817</v>
      </c>
      <c r="C739">
        <v>712</v>
      </c>
    </row>
    <row r="740" spans="1:3" x14ac:dyDescent="0.2">
      <c r="A740" t="s">
        <v>1746</v>
      </c>
      <c r="B740" t="s">
        <v>817</v>
      </c>
      <c r="C740">
        <v>712</v>
      </c>
    </row>
    <row r="741" spans="1:3" x14ac:dyDescent="0.2">
      <c r="A741" t="s">
        <v>1716</v>
      </c>
      <c r="B741" t="s">
        <v>817</v>
      </c>
      <c r="C741">
        <v>712</v>
      </c>
    </row>
    <row r="742" spans="1:3" x14ac:dyDescent="0.2">
      <c r="A742" t="s">
        <v>1734</v>
      </c>
      <c r="B742" t="s">
        <v>817</v>
      </c>
      <c r="C742">
        <v>712</v>
      </c>
    </row>
    <row r="743" spans="1:3" x14ac:dyDescent="0.2">
      <c r="A743" t="s">
        <v>1726</v>
      </c>
      <c r="B743" t="s">
        <v>817</v>
      </c>
      <c r="C743">
        <v>712</v>
      </c>
    </row>
    <row r="744" spans="1:3" x14ac:dyDescent="0.2">
      <c r="A744" t="s">
        <v>1722</v>
      </c>
      <c r="B744" t="s">
        <v>817</v>
      </c>
      <c r="C744">
        <v>712</v>
      </c>
    </row>
    <row r="745" spans="1:3" x14ac:dyDescent="0.2">
      <c r="A745" t="s">
        <v>1732</v>
      </c>
      <c r="B745" t="s">
        <v>817</v>
      </c>
      <c r="C745">
        <v>712</v>
      </c>
    </row>
    <row r="746" spans="1:3" x14ac:dyDescent="0.2">
      <c r="A746" t="s">
        <v>1724</v>
      </c>
      <c r="B746" t="s">
        <v>817</v>
      </c>
      <c r="C746">
        <v>712</v>
      </c>
    </row>
    <row r="747" spans="1:3" x14ac:dyDescent="0.2">
      <c r="A747" t="s">
        <v>1736</v>
      </c>
      <c r="B747" t="s">
        <v>817</v>
      </c>
      <c r="C747">
        <v>712</v>
      </c>
    </row>
    <row r="748" spans="1:3" x14ac:dyDescent="0.2">
      <c r="A748" t="s">
        <v>1738</v>
      </c>
      <c r="B748" t="s">
        <v>817</v>
      </c>
      <c r="C748">
        <v>712</v>
      </c>
    </row>
    <row r="749" spans="1:3" x14ac:dyDescent="0.2">
      <c r="A749" t="s">
        <v>1740</v>
      </c>
      <c r="B749" t="s">
        <v>817</v>
      </c>
      <c r="C749">
        <v>712</v>
      </c>
    </row>
    <row r="750" spans="1:3" x14ac:dyDescent="0.2">
      <c r="A750" t="s">
        <v>1742</v>
      </c>
      <c r="B750" t="s">
        <v>817</v>
      </c>
      <c r="C750">
        <v>712</v>
      </c>
    </row>
    <row r="751" spans="1:3" x14ac:dyDescent="0.2">
      <c r="A751" t="s">
        <v>1718</v>
      </c>
      <c r="B751" t="s">
        <v>817</v>
      </c>
      <c r="C751">
        <v>712</v>
      </c>
    </row>
    <row r="752" spans="1:3" x14ac:dyDescent="0.2">
      <c r="A752" t="s">
        <v>1750</v>
      </c>
      <c r="B752" t="s">
        <v>817</v>
      </c>
      <c r="C752">
        <v>712</v>
      </c>
    </row>
    <row r="753" spans="1:3" x14ac:dyDescent="0.2">
      <c r="A753" t="s">
        <v>1744</v>
      </c>
      <c r="B753" t="s">
        <v>817</v>
      </c>
      <c r="C753">
        <v>712</v>
      </c>
    </row>
    <row r="754" spans="1:3" x14ac:dyDescent="0.2">
      <c r="A754" t="s">
        <v>1720</v>
      </c>
      <c r="B754" t="s">
        <v>817</v>
      </c>
      <c r="C754">
        <v>712</v>
      </c>
    </row>
    <row r="755" spans="1:3" x14ac:dyDescent="0.2">
      <c r="A755" t="s">
        <v>1759</v>
      </c>
      <c r="B755" t="s">
        <v>817</v>
      </c>
      <c r="C755">
        <v>712</v>
      </c>
    </row>
    <row r="756" spans="1:3" x14ac:dyDescent="0.2">
      <c r="A756" t="s">
        <v>1837</v>
      </c>
      <c r="B756" t="s">
        <v>147</v>
      </c>
      <c r="C756">
        <v>761</v>
      </c>
    </row>
    <row r="757" spans="1:3" x14ac:dyDescent="0.2">
      <c r="A757" t="s">
        <v>1861</v>
      </c>
      <c r="B757" t="s">
        <v>147</v>
      </c>
      <c r="C757">
        <v>761</v>
      </c>
    </row>
    <row r="758" spans="1:3" x14ac:dyDescent="0.2">
      <c r="A758" t="s">
        <v>1873</v>
      </c>
      <c r="B758" t="s">
        <v>147</v>
      </c>
      <c r="C758">
        <v>761</v>
      </c>
    </row>
    <row r="759" spans="1:3" x14ac:dyDescent="0.2">
      <c r="A759" t="s">
        <v>1871</v>
      </c>
      <c r="B759" t="s">
        <v>1381</v>
      </c>
      <c r="C759">
        <v>912</v>
      </c>
    </row>
    <row r="760" spans="1:3" x14ac:dyDescent="0.2">
      <c r="A760" t="s">
        <v>1869</v>
      </c>
      <c r="B760" t="s">
        <v>545</v>
      </c>
      <c r="C760">
        <v>918</v>
      </c>
    </row>
    <row r="761" spans="1:3" x14ac:dyDescent="0.2">
      <c r="A761" t="s">
        <v>1867</v>
      </c>
      <c r="B761" t="s">
        <v>147</v>
      </c>
      <c r="C761">
        <v>761</v>
      </c>
    </row>
    <row r="762" spans="1:3" x14ac:dyDescent="0.2">
      <c r="A762" t="s">
        <v>1865</v>
      </c>
      <c r="B762" t="s">
        <v>147</v>
      </c>
      <c r="C762">
        <v>761</v>
      </c>
    </row>
    <row r="763" spans="1:3" x14ac:dyDescent="0.2">
      <c r="A763" t="s">
        <v>1835</v>
      </c>
      <c r="B763" t="s">
        <v>45</v>
      </c>
      <c r="C763">
        <v>751</v>
      </c>
    </row>
    <row r="764" spans="1:3" x14ac:dyDescent="0.2">
      <c r="A764" t="s">
        <v>1849</v>
      </c>
      <c r="B764" t="s">
        <v>45</v>
      </c>
      <c r="C764">
        <v>751</v>
      </c>
    </row>
    <row r="765" spans="1:3" x14ac:dyDescent="0.2">
      <c r="A765" t="s">
        <v>1827</v>
      </c>
      <c r="B765" t="s">
        <v>147</v>
      </c>
      <c r="C765">
        <v>761</v>
      </c>
    </row>
    <row r="766" spans="1:3" x14ac:dyDescent="0.2">
      <c r="A766" t="s">
        <v>1863</v>
      </c>
      <c r="B766" t="s">
        <v>620</v>
      </c>
      <c r="C766">
        <v>723</v>
      </c>
    </row>
    <row r="767" spans="1:3" x14ac:dyDescent="0.2">
      <c r="A767" t="s">
        <v>1852</v>
      </c>
      <c r="B767" t="s">
        <v>620</v>
      </c>
      <c r="C767">
        <v>723</v>
      </c>
    </row>
    <row r="768" spans="1:3" x14ac:dyDescent="0.2">
      <c r="A768" t="s">
        <v>1829</v>
      </c>
      <c r="B768" t="s">
        <v>545</v>
      </c>
      <c r="C768">
        <v>918</v>
      </c>
    </row>
    <row r="769" spans="1:3" x14ac:dyDescent="0.2">
      <c r="A769" t="s">
        <v>1858</v>
      </c>
      <c r="B769" t="s">
        <v>147</v>
      </c>
      <c r="C769">
        <v>761</v>
      </c>
    </row>
    <row r="770" spans="1:3" x14ac:dyDescent="0.2">
      <c r="A770" t="s">
        <v>1854</v>
      </c>
      <c r="B770" t="s">
        <v>221</v>
      </c>
      <c r="C770">
        <v>771</v>
      </c>
    </row>
    <row r="771" spans="1:3" x14ac:dyDescent="0.2">
      <c r="A771" t="s">
        <v>1840</v>
      </c>
      <c r="B771" t="s">
        <v>147</v>
      </c>
      <c r="C771">
        <v>761</v>
      </c>
    </row>
    <row r="772" spans="1:3" x14ac:dyDescent="0.2">
      <c r="A772" t="s">
        <v>1831</v>
      </c>
      <c r="B772" t="s">
        <v>147</v>
      </c>
      <c r="C772">
        <v>761</v>
      </c>
    </row>
    <row r="773" spans="1:3" x14ac:dyDescent="0.2">
      <c r="A773" t="s">
        <v>1794</v>
      </c>
      <c r="B773" t="s">
        <v>620</v>
      </c>
      <c r="C773">
        <v>723</v>
      </c>
    </row>
    <row r="774" spans="1:3" x14ac:dyDescent="0.2">
      <c r="A774" t="s">
        <v>1807</v>
      </c>
      <c r="B774" t="s">
        <v>147</v>
      </c>
      <c r="C774">
        <v>761</v>
      </c>
    </row>
    <row r="775" spans="1:3" x14ac:dyDescent="0.2">
      <c r="A775" t="s">
        <v>1811</v>
      </c>
      <c r="B775" t="s">
        <v>147</v>
      </c>
      <c r="C775">
        <v>761</v>
      </c>
    </row>
    <row r="776" spans="1:3" x14ac:dyDescent="0.2">
      <c r="A776" t="s">
        <v>1801</v>
      </c>
      <c r="B776" t="s">
        <v>216</v>
      </c>
      <c r="C776">
        <v>704</v>
      </c>
    </row>
    <row r="777" spans="1:3" x14ac:dyDescent="0.2">
      <c r="A777" t="s">
        <v>1798</v>
      </c>
      <c r="B777" t="s">
        <v>222</v>
      </c>
      <c r="C777">
        <v>741</v>
      </c>
    </row>
    <row r="778" spans="1:3" x14ac:dyDescent="0.2">
      <c r="A778" t="s">
        <v>1796</v>
      </c>
      <c r="B778" t="s">
        <v>221</v>
      </c>
      <c r="C778">
        <v>771</v>
      </c>
    </row>
    <row r="779" spans="1:3" x14ac:dyDescent="0.2">
      <c r="A779" t="s">
        <v>1788</v>
      </c>
      <c r="B779" t="s">
        <v>147</v>
      </c>
      <c r="C779">
        <v>761</v>
      </c>
    </row>
    <row r="780" spans="1:3" x14ac:dyDescent="0.2">
      <c r="A780" t="s">
        <v>1792</v>
      </c>
      <c r="B780" t="s">
        <v>919</v>
      </c>
      <c r="C780">
        <v>722</v>
      </c>
    </row>
    <row r="781" spans="1:3" x14ac:dyDescent="0.2">
      <c r="A781" t="s">
        <v>1790</v>
      </c>
      <c r="B781" t="s">
        <v>919</v>
      </c>
      <c r="C781">
        <v>722</v>
      </c>
    </row>
    <row r="782" spans="1:3" x14ac:dyDescent="0.2">
      <c r="A782" t="s">
        <v>1803</v>
      </c>
      <c r="B782" t="s">
        <v>1195</v>
      </c>
      <c r="C782">
        <v>762</v>
      </c>
    </row>
    <row r="783" spans="1:3" x14ac:dyDescent="0.2">
      <c r="A783" t="s">
        <v>1805</v>
      </c>
      <c r="B783" t="s">
        <v>1195</v>
      </c>
      <c r="C783">
        <v>762</v>
      </c>
    </row>
    <row r="784" spans="1:3" x14ac:dyDescent="0.2">
      <c r="A784" t="s">
        <v>1819</v>
      </c>
      <c r="B784" t="s">
        <v>1195</v>
      </c>
      <c r="C784">
        <v>762</v>
      </c>
    </row>
    <row r="785" spans="1:3" x14ac:dyDescent="0.2">
      <c r="A785" t="s">
        <v>1813</v>
      </c>
      <c r="B785" t="s">
        <v>1195</v>
      </c>
      <c r="C785">
        <v>762</v>
      </c>
    </row>
    <row r="786" spans="1:3" x14ac:dyDescent="0.2">
      <c r="A786" t="s">
        <v>1815</v>
      </c>
      <c r="B786" t="s">
        <v>1195</v>
      </c>
      <c r="C786">
        <v>762</v>
      </c>
    </row>
    <row r="787" spans="1:3" x14ac:dyDescent="0.2">
      <c r="A787" t="s">
        <v>1817</v>
      </c>
      <c r="B787" t="s">
        <v>1195</v>
      </c>
      <c r="C787">
        <v>762</v>
      </c>
    </row>
    <row r="788" spans="1:3" x14ac:dyDescent="0.2">
      <c r="A788" t="s">
        <v>1833</v>
      </c>
      <c r="B788" t="s">
        <v>1195</v>
      </c>
      <c r="C788">
        <v>762</v>
      </c>
    </row>
    <row r="789" spans="1:3" x14ac:dyDescent="0.2">
      <c r="A789" t="s">
        <v>1821</v>
      </c>
      <c r="B789" t="s">
        <v>1195</v>
      </c>
      <c r="C789">
        <v>762</v>
      </c>
    </row>
    <row r="790" spans="1:3" x14ac:dyDescent="0.2">
      <c r="A790" t="s">
        <v>1809</v>
      </c>
      <c r="B790" t="s">
        <v>1195</v>
      </c>
      <c r="C790">
        <v>762</v>
      </c>
    </row>
    <row r="791" spans="1:3" x14ac:dyDescent="0.2">
      <c r="A791" t="s">
        <v>1823</v>
      </c>
      <c r="B791" t="s">
        <v>1195</v>
      </c>
      <c r="C791">
        <v>762</v>
      </c>
    </row>
    <row r="792" spans="1:3" x14ac:dyDescent="0.2">
      <c r="A792" t="s">
        <v>1825</v>
      </c>
      <c r="B792" t="s">
        <v>1195</v>
      </c>
      <c r="C792">
        <v>762</v>
      </c>
    </row>
    <row r="793" spans="1:3" x14ac:dyDescent="0.2">
      <c r="A793" t="s">
        <v>1843</v>
      </c>
      <c r="B793" t="s">
        <v>1195</v>
      </c>
      <c r="C793">
        <v>762</v>
      </c>
    </row>
    <row r="794" spans="1:3" x14ac:dyDescent="0.2">
      <c r="A794" t="s">
        <v>1856</v>
      </c>
      <c r="B794" t="s">
        <v>147</v>
      </c>
      <c r="C794">
        <v>761</v>
      </c>
    </row>
    <row r="795" spans="1:3" x14ac:dyDescent="0.2">
      <c r="A795" t="s">
        <v>1846</v>
      </c>
      <c r="B795" t="s">
        <v>45</v>
      </c>
      <c r="C795">
        <v>751</v>
      </c>
    </row>
    <row r="796" spans="1:3" x14ac:dyDescent="0.2">
      <c r="A796" t="s">
        <v>1892</v>
      </c>
      <c r="B796" t="s">
        <v>1881</v>
      </c>
      <c r="C796">
        <v>702</v>
      </c>
    </row>
    <row r="797" spans="1:3" x14ac:dyDescent="0.2">
      <c r="A797" t="s">
        <v>1907</v>
      </c>
      <c r="B797" t="s">
        <v>1881</v>
      </c>
      <c r="C797">
        <v>702</v>
      </c>
    </row>
    <row r="798" spans="1:3" x14ac:dyDescent="0.2">
      <c r="A798" t="s">
        <v>1898</v>
      </c>
      <c r="B798" t="s">
        <v>1881</v>
      </c>
      <c r="C798">
        <v>702</v>
      </c>
    </row>
    <row r="799" spans="1:3" x14ac:dyDescent="0.2">
      <c r="A799" t="s">
        <v>1911</v>
      </c>
      <c r="B799" t="s">
        <v>1881</v>
      </c>
      <c r="C799">
        <v>702</v>
      </c>
    </row>
    <row r="800" spans="1:3" x14ac:dyDescent="0.2">
      <c r="A800" t="s">
        <v>1896</v>
      </c>
      <c r="B800" t="s">
        <v>1881</v>
      </c>
      <c r="C800">
        <v>702</v>
      </c>
    </row>
    <row r="801" spans="1:3" x14ac:dyDescent="0.2">
      <c r="A801" t="s">
        <v>1894</v>
      </c>
      <c r="B801" t="s">
        <v>1881</v>
      </c>
      <c r="C801">
        <v>702</v>
      </c>
    </row>
    <row r="802" spans="1:3" x14ac:dyDescent="0.2">
      <c r="A802" t="s">
        <v>1884</v>
      </c>
      <c r="B802" t="s">
        <v>1881</v>
      </c>
      <c r="C802">
        <v>702</v>
      </c>
    </row>
    <row r="803" spans="1:3" x14ac:dyDescent="0.2">
      <c r="A803" t="s">
        <v>1905</v>
      </c>
      <c r="B803" t="s">
        <v>1881</v>
      </c>
      <c r="C803">
        <v>702</v>
      </c>
    </row>
    <row r="804" spans="1:3" x14ac:dyDescent="0.2">
      <c r="A804" t="s">
        <v>1886</v>
      </c>
      <c r="B804" t="s">
        <v>1881</v>
      </c>
      <c r="C804">
        <v>702</v>
      </c>
    </row>
    <row r="805" spans="1:3" x14ac:dyDescent="0.2">
      <c r="A805" t="s">
        <v>1877</v>
      </c>
      <c r="B805" t="s">
        <v>1881</v>
      </c>
      <c r="C805">
        <v>702</v>
      </c>
    </row>
    <row r="806" spans="1:3" x14ac:dyDescent="0.2">
      <c r="A806" t="s">
        <v>1903</v>
      </c>
      <c r="B806" t="s">
        <v>1881</v>
      </c>
      <c r="C806">
        <v>702</v>
      </c>
    </row>
    <row r="807" spans="1:3" x14ac:dyDescent="0.2">
      <c r="A807" t="s">
        <v>1882</v>
      </c>
      <c r="B807" t="s">
        <v>1881</v>
      </c>
      <c r="C807">
        <v>702</v>
      </c>
    </row>
    <row r="808" spans="1:3" x14ac:dyDescent="0.2">
      <c r="A808" t="s">
        <v>1879</v>
      </c>
      <c r="B808" t="s">
        <v>1881</v>
      </c>
      <c r="C808">
        <v>702</v>
      </c>
    </row>
    <row r="809" spans="1:3" x14ac:dyDescent="0.2">
      <c r="A809" t="s">
        <v>1890</v>
      </c>
      <c r="B809" t="s">
        <v>1881</v>
      </c>
      <c r="C809">
        <v>702</v>
      </c>
    </row>
    <row r="810" spans="1:3" x14ac:dyDescent="0.2">
      <c r="A810" t="s">
        <v>1888</v>
      </c>
      <c r="B810" t="s">
        <v>1881</v>
      </c>
      <c r="C810">
        <v>702</v>
      </c>
    </row>
    <row r="811" spans="1:3" x14ac:dyDescent="0.2">
      <c r="A811" t="s">
        <v>1900</v>
      </c>
      <c r="B811" t="s">
        <v>1881</v>
      </c>
      <c r="C811">
        <v>702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E5652-66E4-3A47-8694-F1F585F4004F}">
  <dimension ref="A1:J811"/>
  <sheetViews>
    <sheetView workbookViewId="0">
      <selection activeCell="S51" sqref="S51"/>
    </sheetView>
  </sheetViews>
  <sheetFormatPr baseColWidth="10" defaultColWidth="9.1640625" defaultRowHeight="16" x14ac:dyDescent="0.2"/>
  <cols>
    <col min="1" max="1" width="17.6640625" bestFit="1" customWidth="1"/>
    <col min="2" max="2" width="10.5" bestFit="1" customWidth="1"/>
    <col min="3" max="6" width="12" bestFit="1" customWidth="1"/>
    <col min="7" max="10" width="12.5" style="32" bestFit="1" customWidth="1"/>
  </cols>
  <sheetData>
    <row r="1" spans="1:10" x14ac:dyDescent="0.2">
      <c r="A1" s="31" t="s">
        <v>10</v>
      </c>
      <c r="B1" s="31" t="s">
        <v>2082</v>
      </c>
      <c r="C1" s="31" t="s">
        <v>19</v>
      </c>
      <c r="D1" s="31" t="s">
        <v>20</v>
      </c>
      <c r="E1" s="31" t="s">
        <v>21</v>
      </c>
      <c r="F1" s="31" t="s">
        <v>22</v>
      </c>
      <c r="G1" s="31" t="s">
        <v>2083</v>
      </c>
      <c r="H1" s="31" t="s">
        <v>2084</v>
      </c>
      <c r="I1" s="31" t="s">
        <v>2085</v>
      </c>
      <c r="J1" s="31" t="s">
        <v>2086</v>
      </c>
    </row>
    <row r="2" spans="1:10" x14ac:dyDescent="0.2">
      <c r="A2" t="s">
        <v>65</v>
      </c>
      <c r="B2">
        <v>2021</v>
      </c>
      <c r="C2">
        <v>0</v>
      </c>
      <c r="D2">
        <v>1200</v>
      </c>
      <c r="E2">
        <v>3000</v>
      </c>
      <c r="F2">
        <v>2245</v>
      </c>
    </row>
    <row r="3" spans="1:10" x14ac:dyDescent="0.2">
      <c r="A3" t="s">
        <v>90</v>
      </c>
      <c r="B3">
        <v>2021</v>
      </c>
      <c r="C3">
        <v>2000</v>
      </c>
      <c r="D3">
        <v>7000</v>
      </c>
      <c r="E3">
        <v>8000</v>
      </c>
      <c r="F3">
        <v>8000</v>
      </c>
      <c r="G3" s="32">
        <v>5.3121259219767597E-4</v>
      </c>
      <c r="H3" s="32">
        <v>2.50333934073155E-3</v>
      </c>
      <c r="I3" s="32">
        <v>4.6281897095222504E-3</v>
      </c>
      <c r="J3" s="32">
        <v>6.6401574024709496E-3</v>
      </c>
    </row>
    <row r="4" spans="1:10" x14ac:dyDescent="0.2">
      <c r="A4" t="s">
        <v>75</v>
      </c>
      <c r="B4">
        <v>2021</v>
      </c>
      <c r="C4">
        <v>376</v>
      </c>
      <c r="D4">
        <v>4342</v>
      </c>
      <c r="E4" s="29">
        <v>7134</v>
      </c>
      <c r="F4" s="29">
        <v>5708</v>
      </c>
      <c r="G4" s="32">
        <v>1.02070791587325E-4</v>
      </c>
      <c r="H4" s="32">
        <v>1.2644833702493601E-3</v>
      </c>
      <c r="I4" s="33">
        <v>3.20111376169612E-3</v>
      </c>
      <c r="J4" s="33">
        <v>4.7506352467505102E-3</v>
      </c>
    </row>
    <row r="5" spans="1:10" x14ac:dyDescent="0.2">
      <c r="A5" t="s">
        <v>73</v>
      </c>
      <c r="B5">
        <v>2021</v>
      </c>
      <c r="C5">
        <v>159</v>
      </c>
      <c r="D5">
        <v>1861</v>
      </c>
      <c r="E5">
        <v>2730</v>
      </c>
      <c r="F5">
        <v>2447</v>
      </c>
      <c r="G5" s="32">
        <v>9.7139117890502298E-5</v>
      </c>
      <c r="H5" s="32">
        <v>1.41920862175872E-3</v>
      </c>
      <c r="I5" s="32">
        <v>3.0870689478032002E-3</v>
      </c>
      <c r="J5" s="32">
        <v>4.5820338627595401E-3</v>
      </c>
    </row>
    <row r="6" spans="1:10" x14ac:dyDescent="0.2">
      <c r="A6" t="s">
        <v>71</v>
      </c>
      <c r="B6">
        <v>2021</v>
      </c>
      <c r="C6">
        <v>2</v>
      </c>
      <c r="D6">
        <v>9</v>
      </c>
      <c r="E6">
        <v>13.69</v>
      </c>
      <c r="F6">
        <v>11</v>
      </c>
      <c r="G6" s="32">
        <v>2.67574070073864E-4</v>
      </c>
      <c r="H6" s="32">
        <v>1.37934433123077E-3</v>
      </c>
      <c r="I6" s="32">
        <v>3.2108888408863699E-3</v>
      </c>
      <c r="J6" s="32">
        <v>4.6825462262926202E-3</v>
      </c>
    </row>
    <row r="7" spans="1:10" x14ac:dyDescent="0.2">
      <c r="A7" t="s">
        <v>67</v>
      </c>
      <c r="B7">
        <v>2021</v>
      </c>
      <c r="C7">
        <v>100</v>
      </c>
      <c r="D7">
        <v>100</v>
      </c>
      <c r="E7">
        <v>100</v>
      </c>
      <c r="F7">
        <v>100</v>
      </c>
      <c r="G7" s="32">
        <v>8.1107463759769202E-5</v>
      </c>
      <c r="H7" s="32">
        <v>1.62214927519538E-4</v>
      </c>
      <c r="I7" s="32">
        <v>2.43322391279308E-4</v>
      </c>
      <c r="J7" s="32">
        <v>3.2442985503907702E-4</v>
      </c>
    </row>
    <row r="8" spans="1:10" x14ac:dyDescent="0.2">
      <c r="A8" t="s">
        <v>40</v>
      </c>
      <c r="B8">
        <v>2021</v>
      </c>
      <c r="C8">
        <v>2</v>
      </c>
      <c r="D8">
        <v>18</v>
      </c>
      <c r="E8">
        <v>28.7</v>
      </c>
      <c r="F8">
        <v>24</v>
      </c>
    </row>
    <row r="9" spans="1:10" x14ac:dyDescent="0.2">
      <c r="A9" t="s">
        <v>63</v>
      </c>
      <c r="B9">
        <v>2021</v>
      </c>
      <c r="C9">
        <v>530</v>
      </c>
      <c r="D9">
        <v>1990</v>
      </c>
      <c r="E9">
        <v>1990</v>
      </c>
      <c r="F9">
        <v>1988</v>
      </c>
      <c r="G9" s="32">
        <v>9.3269343332880102E-5</v>
      </c>
      <c r="H9" s="32">
        <v>4.1918410531871801E-4</v>
      </c>
      <c r="I9" s="32">
        <v>7.6938409254972105E-4</v>
      </c>
      <c r="J9" s="32">
        <v>1.11923211999456E-3</v>
      </c>
    </row>
    <row r="10" spans="1:10" x14ac:dyDescent="0.2">
      <c r="A10" t="s">
        <v>42</v>
      </c>
      <c r="B10">
        <v>2021</v>
      </c>
      <c r="C10">
        <v>570</v>
      </c>
      <c r="D10">
        <v>1378</v>
      </c>
      <c r="E10">
        <v>2414</v>
      </c>
      <c r="F10">
        <v>1910</v>
      </c>
      <c r="G10" s="32">
        <v>1.07290056197517E-4</v>
      </c>
      <c r="H10" s="32">
        <v>3.7193886148472599E-4</v>
      </c>
      <c r="I10" s="32">
        <v>8.2632166088964897E-4</v>
      </c>
      <c r="J10" s="32">
        <v>1.1858374632357099E-3</v>
      </c>
    </row>
    <row r="11" spans="1:10" x14ac:dyDescent="0.2">
      <c r="A11" t="s">
        <v>61</v>
      </c>
      <c r="B11">
        <v>2021</v>
      </c>
      <c r="C11">
        <v>0</v>
      </c>
      <c r="D11">
        <v>58</v>
      </c>
      <c r="E11">
        <v>102</v>
      </c>
      <c r="F11">
        <v>40</v>
      </c>
      <c r="G11" s="32">
        <v>0</v>
      </c>
      <c r="H11" s="32">
        <v>3.4646827094368199E-4</v>
      </c>
      <c r="I11" s="32">
        <v>9.55774540534295E-4</v>
      </c>
      <c r="J11" s="32">
        <v>1.19471817566787E-3</v>
      </c>
    </row>
    <row r="12" spans="1:10" x14ac:dyDescent="0.2">
      <c r="A12" t="s">
        <v>88</v>
      </c>
      <c r="B12">
        <v>2021</v>
      </c>
      <c r="C12">
        <v>300</v>
      </c>
      <c r="D12">
        <v>590</v>
      </c>
      <c r="E12">
        <v>993</v>
      </c>
      <c r="F12">
        <v>800</v>
      </c>
      <c r="G12" s="32">
        <v>1.2781273483412201E-4</v>
      </c>
      <c r="H12" s="32">
        <v>3.8642050164849602E-4</v>
      </c>
      <c r="I12" s="32">
        <v>8.0948065394944105E-4</v>
      </c>
      <c r="J12" s="32">
        <v>1.1503146135071001E-3</v>
      </c>
    </row>
    <row r="13" spans="1:10" x14ac:dyDescent="0.2">
      <c r="A13" t="s">
        <v>59</v>
      </c>
      <c r="B13">
        <v>2021</v>
      </c>
      <c r="C13">
        <v>7</v>
      </c>
      <c r="D13">
        <v>16</v>
      </c>
      <c r="E13">
        <v>27.4</v>
      </c>
      <c r="F13">
        <v>22</v>
      </c>
      <c r="G13" s="32">
        <v>1.3149536411117201E-4</v>
      </c>
      <c r="H13" s="32">
        <v>4.62112279590692E-4</v>
      </c>
      <c r="I13" s="32">
        <v>9.76822704825852E-4</v>
      </c>
      <c r="J13" s="32">
        <v>1.3900938491752501E-3</v>
      </c>
    </row>
    <row r="14" spans="1:10" x14ac:dyDescent="0.2">
      <c r="A14" t="s">
        <v>57</v>
      </c>
      <c r="B14">
        <v>2021</v>
      </c>
      <c r="C14">
        <v>470</v>
      </c>
      <c r="D14">
        <v>1657</v>
      </c>
      <c r="E14">
        <v>1657</v>
      </c>
      <c r="F14">
        <v>1653</v>
      </c>
      <c r="G14" s="32">
        <v>9.3269343332880102E-5</v>
      </c>
      <c r="H14" s="32">
        <v>4.6237780843747E-4</v>
      </c>
      <c r="I14" s="32">
        <v>7.9120185503870895E-4</v>
      </c>
      <c r="J14" s="32">
        <v>1.11923211999456E-3</v>
      </c>
    </row>
    <row r="15" spans="1:10" x14ac:dyDescent="0.2">
      <c r="A15" t="s">
        <v>55</v>
      </c>
      <c r="B15">
        <v>2021</v>
      </c>
      <c r="C15">
        <v>44.2</v>
      </c>
      <c r="D15">
        <v>44.5</v>
      </c>
      <c r="E15">
        <v>44.9</v>
      </c>
      <c r="F15">
        <v>46</v>
      </c>
      <c r="G15" s="32">
        <v>1.0754360805165101E-3</v>
      </c>
      <c r="H15" s="32">
        <v>1.08273542042952E-3</v>
      </c>
      <c r="I15" s="32">
        <v>1.0924678736468701E-3</v>
      </c>
      <c r="J15" s="32">
        <v>1.11923211999456E-3</v>
      </c>
    </row>
    <row r="16" spans="1:10" x14ac:dyDescent="0.2">
      <c r="A16" t="s">
        <v>52</v>
      </c>
      <c r="B16">
        <v>2021</v>
      </c>
      <c r="C16">
        <v>220</v>
      </c>
      <c r="D16">
        <v>480</v>
      </c>
      <c r="E16">
        <v>740</v>
      </c>
      <c r="F16">
        <v>1000</v>
      </c>
      <c r="G16" s="32">
        <v>2.6859731572760999E-4</v>
      </c>
      <c r="H16" s="32">
        <v>5.8603050704205805E-4</v>
      </c>
      <c r="I16" s="32">
        <v>9.0346369835650703E-4</v>
      </c>
      <c r="J16" s="32">
        <v>1.2208968896709499E-3</v>
      </c>
    </row>
    <row r="17" spans="1:10" x14ac:dyDescent="0.2">
      <c r="A17" t="s">
        <v>48</v>
      </c>
      <c r="B17">
        <v>2021</v>
      </c>
      <c r="C17">
        <v>1.5</v>
      </c>
      <c r="D17">
        <v>4</v>
      </c>
      <c r="E17">
        <v>7</v>
      </c>
      <c r="F17">
        <v>11</v>
      </c>
      <c r="G17" s="32">
        <v>1.5262256181744E-4</v>
      </c>
      <c r="H17" s="32">
        <v>4.0699349817984099E-4</v>
      </c>
      <c r="I17" s="32">
        <v>7.1223862181472104E-4</v>
      </c>
      <c r="J17" s="32">
        <v>1.11923211999456E-3</v>
      </c>
    </row>
    <row r="18" spans="1:10" x14ac:dyDescent="0.2">
      <c r="A18" t="s">
        <v>84</v>
      </c>
      <c r="B18">
        <v>2021</v>
      </c>
      <c r="C18">
        <v>1013</v>
      </c>
      <c r="D18">
        <v>3343</v>
      </c>
      <c r="E18">
        <v>3344</v>
      </c>
      <c r="F18">
        <v>3344</v>
      </c>
    </row>
    <row r="19" spans="1:10" x14ac:dyDescent="0.2">
      <c r="A19" t="s">
        <v>81</v>
      </c>
      <c r="B19">
        <v>2021</v>
      </c>
      <c r="C19">
        <v>1200</v>
      </c>
      <c r="D19">
        <v>4000</v>
      </c>
      <c r="E19">
        <v>7000</v>
      </c>
      <c r="F19">
        <v>7486</v>
      </c>
    </row>
    <row r="20" spans="1:10" x14ac:dyDescent="0.2">
      <c r="A20" t="s">
        <v>79</v>
      </c>
      <c r="B20">
        <v>2021</v>
      </c>
      <c r="C20">
        <v>59.49</v>
      </c>
      <c r="D20">
        <v>58.7</v>
      </c>
      <c r="E20">
        <v>59.4</v>
      </c>
      <c r="F20">
        <v>60.3</v>
      </c>
    </row>
    <row r="21" spans="1:10" x14ac:dyDescent="0.2">
      <c r="A21" t="s">
        <v>77</v>
      </c>
      <c r="B21">
        <v>2021</v>
      </c>
      <c r="C21">
        <v>48.4</v>
      </c>
      <c r="D21">
        <v>46.5</v>
      </c>
      <c r="E21">
        <v>48</v>
      </c>
      <c r="F21">
        <v>50.2</v>
      </c>
    </row>
    <row r="22" spans="1:10" x14ac:dyDescent="0.2">
      <c r="A22" t="s">
        <v>134</v>
      </c>
      <c r="B22">
        <v>2021</v>
      </c>
      <c r="C22">
        <v>5000</v>
      </c>
      <c r="D22">
        <v>44000</v>
      </c>
      <c r="E22">
        <v>112250</v>
      </c>
      <c r="F22">
        <v>200000</v>
      </c>
    </row>
    <row r="23" spans="1:10" x14ac:dyDescent="0.2">
      <c r="A23" t="s">
        <v>158</v>
      </c>
      <c r="B23">
        <v>2021</v>
      </c>
      <c r="C23">
        <v>1</v>
      </c>
      <c r="D23">
        <v>11</v>
      </c>
      <c r="E23">
        <v>17</v>
      </c>
      <c r="F23">
        <v>21</v>
      </c>
      <c r="G23" s="32">
        <v>2.2745739938148801E-4</v>
      </c>
      <c r="H23" s="32">
        <v>2.50203139319637E-3</v>
      </c>
      <c r="I23" s="32">
        <v>3.8667757894852999E-3</v>
      </c>
      <c r="J23" s="32">
        <v>4.77660538701125E-3</v>
      </c>
    </row>
    <row r="24" spans="1:10" x14ac:dyDescent="0.2">
      <c r="A24" t="s">
        <v>160</v>
      </c>
      <c r="B24">
        <v>2021</v>
      </c>
      <c r="C24">
        <v>20</v>
      </c>
      <c r="D24">
        <v>70</v>
      </c>
      <c r="E24">
        <v>90</v>
      </c>
      <c r="F24">
        <v>100</v>
      </c>
      <c r="G24" s="32">
        <v>8.3146661772939094E-5</v>
      </c>
      <c r="H24" s="32">
        <v>2.9101331620528701E-4</v>
      </c>
      <c r="I24" s="32">
        <v>3.7415997797822601E-4</v>
      </c>
      <c r="J24" s="32">
        <v>4.15733308864695E-4</v>
      </c>
    </row>
    <row r="25" spans="1:10" x14ac:dyDescent="0.2">
      <c r="A25" t="s">
        <v>162</v>
      </c>
      <c r="B25">
        <v>2021</v>
      </c>
      <c r="C25">
        <v>99</v>
      </c>
      <c r="D25">
        <v>687</v>
      </c>
      <c r="E25">
        <v>1167</v>
      </c>
      <c r="F25">
        <v>1187</v>
      </c>
      <c r="G25" s="32">
        <v>2.7292660080568298E-4</v>
      </c>
      <c r="H25" s="32">
        <v>2.1944401438517601E-3</v>
      </c>
      <c r="I25" s="32">
        <v>5.4116658321369301E-3</v>
      </c>
      <c r="J25" s="32">
        <v>8.6840282074535508E-3</v>
      </c>
    </row>
    <row r="26" spans="1:10" x14ac:dyDescent="0.2">
      <c r="A26" t="s">
        <v>164</v>
      </c>
      <c r="B26">
        <v>2021</v>
      </c>
      <c r="C26">
        <v>-1</v>
      </c>
      <c r="D26">
        <v>0</v>
      </c>
      <c r="E26">
        <v>70</v>
      </c>
      <c r="F26">
        <v>70</v>
      </c>
      <c r="G26" s="32">
        <v>0</v>
      </c>
      <c r="H26" s="32">
        <v>0</v>
      </c>
      <c r="I26" s="32">
        <v>5.6433522394942098E-4</v>
      </c>
      <c r="J26" s="32">
        <v>5.6433522394942098E-4</v>
      </c>
    </row>
    <row r="27" spans="1:10" x14ac:dyDescent="0.2">
      <c r="A27" t="s">
        <v>140</v>
      </c>
      <c r="B27">
        <v>2021</v>
      </c>
      <c r="C27">
        <v>0</v>
      </c>
      <c r="D27">
        <v>0</v>
      </c>
      <c r="E27">
        <v>11</v>
      </c>
      <c r="F27">
        <v>9</v>
      </c>
      <c r="G27" s="32">
        <v>0</v>
      </c>
      <c r="H27" s="32">
        <v>0</v>
      </c>
      <c r="I27" s="32">
        <v>2.5227028572084899E-3</v>
      </c>
      <c r="J27" s="32">
        <v>4.5867324676518101E-3</v>
      </c>
    </row>
    <row r="28" spans="1:10" x14ac:dyDescent="0.2">
      <c r="A28" t="s">
        <v>148</v>
      </c>
      <c r="B28">
        <v>2021</v>
      </c>
      <c r="C28">
        <v>20</v>
      </c>
      <c r="D28">
        <v>70</v>
      </c>
      <c r="E28">
        <v>90</v>
      </c>
      <c r="F28">
        <v>100</v>
      </c>
      <c r="G28" s="32">
        <v>8.1685623562974803E-5</v>
      </c>
      <c r="H28" s="32">
        <v>2.8589968247041199E-4</v>
      </c>
      <c r="I28" s="32">
        <v>3.6758530603338703E-4</v>
      </c>
      <c r="J28" s="32">
        <v>4.0842811781487403E-4</v>
      </c>
    </row>
    <row r="29" spans="1:10" x14ac:dyDescent="0.2">
      <c r="A29" t="s">
        <v>145</v>
      </c>
      <c r="B29">
        <v>2021</v>
      </c>
      <c r="C29">
        <v>0.2</v>
      </c>
      <c r="D29">
        <v>0.3</v>
      </c>
      <c r="E29">
        <v>0.4</v>
      </c>
      <c r="F29">
        <v>1</v>
      </c>
      <c r="G29" s="32">
        <v>8.9111656495326403E-4</v>
      </c>
      <c r="H29" s="32">
        <v>1.3366748474299001E-3</v>
      </c>
      <c r="I29" s="32">
        <v>1.78223312990653E-3</v>
      </c>
      <c r="J29" s="32">
        <v>4.4555828247663199E-3</v>
      </c>
    </row>
    <row r="30" spans="1:10" x14ac:dyDescent="0.2">
      <c r="A30" t="s">
        <v>136</v>
      </c>
      <c r="B30">
        <v>2021</v>
      </c>
      <c r="C30">
        <v>0</v>
      </c>
      <c r="D30">
        <v>0</v>
      </c>
      <c r="E30">
        <v>0</v>
      </c>
      <c r="F30">
        <v>1</v>
      </c>
      <c r="G30" s="32">
        <v>0</v>
      </c>
      <c r="H30" s="32">
        <v>0</v>
      </c>
      <c r="I30" s="32">
        <v>0</v>
      </c>
      <c r="J30" s="32">
        <v>4.6524627042459602E-4</v>
      </c>
    </row>
    <row r="31" spans="1:10" x14ac:dyDescent="0.2">
      <c r="A31" t="s">
        <v>94</v>
      </c>
      <c r="B31">
        <v>2021</v>
      </c>
      <c r="C31">
        <v>50</v>
      </c>
      <c r="D31">
        <v>50</v>
      </c>
      <c r="E31">
        <v>50</v>
      </c>
      <c r="F31">
        <v>50</v>
      </c>
    </row>
    <row r="32" spans="1:10" x14ac:dyDescent="0.2">
      <c r="A32" t="s">
        <v>114</v>
      </c>
      <c r="B32">
        <v>2021</v>
      </c>
      <c r="C32">
        <v>50</v>
      </c>
      <c r="D32">
        <v>80</v>
      </c>
      <c r="E32">
        <v>80</v>
      </c>
      <c r="F32">
        <v>80</v>
      </c>
      <c r="G32" s="32">
        <v>1.9592667871189801E-4</v>
      </c>
      <c r="H32" s="32">
        <v>5.0940936465093396E-4</v>
      </c>
      <c r="I32" s="32">
        <v>8.22892050589971E-4</v>
      </c>
      <c r="J32" s="32">
        <v>1.13637473652901E-3</v>
      </c>
    </row>
    <row r="33" spans="1:10" x14ac:dyDescent="0.2">
      <c r="A33" t="s">
        <v>96</v>
      </c>
      <c r="B33">
        <v>2021</v>
      </c>
      <c r="C33">
        <v>0</v>
      </c>
      <c r="D33">
        <v>33</v>
      </c>
      <c r="E33">
        <v>34</v>
      </c>
      <c r="F33">
        <v>33</v>
      </c>
      <c r="G33" s="32">
        <v>0</v>
      </c>
      <c r="H33" s="32">
        <v>3.7316893977142599E-4</v>
      </c>
      <c r="I33" s="32">
        <v>7.57646029232896E-4</v>
      </c>
      <c r="J33" s="32">
        <v>1.1308149690043201E-3</v>
      </c>
    </row>
    <row r="34" spans="1:10" x14ac:dyDescent="0.2">
      <c r="A34" t="s">
        <v>112</v>
      </c>
      <c r="B34">
        <v>2021</v>
      </c>
      <c r="C34">
        <v>0</v>
      </c>
      <c r="D34">
        <v>33</v>
      </c>
      <c r="E34">
        <v>34</v>
      </c>
      <c r="F34">
        <v>33</v>
      </c>
      <c r="G34" s="32">
        <v>0</v>
      </c>
      <c r="H34" s="32">
        <v>3.69652386812063E-4</v>
      </c>
      <c r="I34" s="32">
        <v>7.5050636110327897E-4</v>
      </c>
      <c r="J34" s="32">
        <v>1.1201587479153399E-3</v>
      </c>
    </row>
    <row r="35" spans="1:10" x14ac:dyDescent="0.2">
      <c r="A35" t="s">
        <v>116</v>
      </c>
      <c r="B35">
        <v>2021</v>
      </c>
      <c r="C35">
        <v>0</v>
      </c>
      <c r="D35">
        <v>1</v>
      </c>
      <c r="E35">
        <v>1</v>
      </c>
      <c r="F35">
        <v>1</v>
      </c>
      <c r="G35" s="32">
        <v>0</v>
      </c>
      <c r="H35" s="32">
        <v>3.7400400125230099E-4</v>
      </c>
      <c r="I35" s="32">
        <v>7.4800800250460295E-4</v>
      </c>
      <c r="J35" s="32">
        <v>1.1220120037569001E-3</v>
      </c>
    </row>
    <row r="36" spans="1:10" x14ac:dyDescent="0.2">
      <c r="A36" t="s">
        <v>105</v>
      </c>
      <c r="B36">
        <v>2021</v>
      </c>
      <c r="C36">
        <v>2</v>
      </c>
      <c r="D36">
        <v>3</v>
      </c>
      <c r="E36">
        <v>3</v>
      </c>
      <c r="F36">
        <v>2</v>
      </c>
      <c r="G36" s="32">
        <v>2.2662630776125499E-4</v>
      </c>
      <c r="H36" s="32">
        <v>5.6656576940313701E-4</v>
      </c>
      <c r="I36" s="32">
        <v>9.0650523104501997E-4</v>
      </c>
      <c r="J36" s="32">
        <v>1.1331315388062699E-3</v>
      </c>
    </row>
    <row r="37" spans="1:10" x14ac:dyDescent="0.2">
      <c r="A37" t="s">
        <v>103</v>
      </c>
      <c r="B37">
        <v>2021</v>
      </c>
      <c r="C37">
        <v>10</v>
      </c>
      <c r="D37">
        <v>40</v>
      </c>
      <c r="E37">
        <v>70</v>
      </c>
      <c r="F37">
        <v>100</v>
      </c>
      <c r="G37" s="32">
        <v>7.9940269568752503E-5</v>
      </c>
      <c r="H37" s="32">
        <v>3.1976107827501001E-4</v>
      </c>
      <c r="I37" s="32">
        <v>5.5958188698126802E-4</v>
      </c>
      <c r="J37" s="32">
        <v>7.99402695687525E-4</v>
      </c>
    </row>
    <row r="38" spans="1:10" x14ac:dyDescent="0.2">
      <c r="A38" t="s">
        <v>101</v>
      </c>
      <c r="B38">
        <v>2021</v>
      </c>
      <c r="C38">
        <v>14</v>
      </c>
      <c r="D38">
        <v>13</v>
      </c>
      <c r="E38">
        <v>13</v>
      </c>
      <c r="F38">
        <v>12</v>
      </c>
      <c r="G38" s="32">
        <v>2.8489544872588801E-4</v>
      </c>
      <c r="H38" s="32">
        <v>6.1049024726976097E-4</v>
      </c>
      <c r="I38" s="32">
        <v>8.7503602108665699E-4</v>
      </c>
      <c r="J38" s="32">
        <v>1.11923211999456E-3</v>
      </c>
    </row>
    <row r="39" spans="1:10" x14ac:dyDescent="0.2">
      <c r="A39" t="s">
        <v>98</v>
      </c>
      <c r="B39">
        <v>2021</v>
      </c>
      <c r="C39">
        <v>0</v>
      </c>
      <c r="D39">
        <v>33</v>
      </c>
      <c r="E39">
        <v>66</v>
      </c>
      <c r="F39">
        <v>100</v>
      </c>
      <c r="G39" s="32">
        <v>0</v>
      </c>
      <c r="H39" s="32">
        <v>5.4753496958277097E-4</v>
      </c>
      <c r="I39" s="32">
        <v>1.09506993916554E-3</v>
      </c>
      <c r="J39" s="32">
        <v>1.6591968775235501E-3</v>
      </c>
    </row>
    <row r="40" spans="1:10" x14ac:dyDescent="0.2">
      <c r="A40" t="s">
        <v>108</v>
      </c>
      <c r="B40">
        <v>2021</v>
      </c>
      <c r="C40">
        <v>10</v>
      </c>
      <c r="D40">
        <v>40</v>
      </c>
      <c r="E40">
        <v>70</v>
      </c>
      <c r="F40">
        <v>100</v>
      </c>
    </row>
    <row r="41" spans="1:10" x14ac:dyDescent="0.2">
      <c r="A41" t="s">
        <v>110</v>
      </c>
      <c r="B41">
        <v>2021</v>
      </c>
      <c r="C41">
        <v>0</v>
      </c>
      <c r="D41">
        <v>1</v>
      </c>
      <c r="E41">
        <v>4</v>
      </c>
      <c r="F41">
        <v>2</v>
      </c>
      <c r="G41" s="32">
        <v>0</v>
      </c>
      <c r="H41" s="32">
        <v>6.7743937298970797E-4</v>
      </c>
      <c r="I41" s="32">
        <v>3.3871968649485402E-3</v>
      </c>
      <c r="J41" s="32">
        <v>4.7420756109279602E-3</v>
      </c>
    </row>
    <row r="42" spans="1:10" x14ac:dyDescent="0.2">
      <c r="A42" t="s">
        <v>118</v>
      </c>
      <c r="B42">
        <v>2021</v>
      </c>
      <c r="C42">
        <v>15</v>
      </c>
      <c r="D42">
        <v>25</v>
      </c>
      <c r="E42">
        <v>75</v>
      </c>
      <c r="F42">
        <v>100</v>
      </c>
      <c r="G42" s="32">
        <v>6.7590337425104495E-5</v>
      </c>
      <c r="H42" s="32">
        <v>1.12650562375174E-4</v>
      </c>
      <c r="I42" s="32">
        <v>3.37951687125523E-4</v>
      </c>
      <c r="J42" s="32">
        <v>4.5060224950069699E-4</v>
      </c>
    </row>
    <row r="43" spans="1:10" x14ac:dyDescent="0.2">
      <c r="A43" t="s">
        <v>120</v>
      </c>
      <c r="B43">
        <v>2021</v>
      </c>
      <c r="C43">
        <v>7</v>
      </c>
      <c r="D43">
        <v>7</v>
      </c>
      <c r="E43">
        <v>7</v>
      </c>
      <c r="F43">
        <v>7</v>
      </c>
      <c r="G43" s="32">
        <v>1.00382192678066E-4</v>
      </c>
      <c r="H43" s="32">
        <v>2.0076438535613299E-4</v>
      </c>
      <c r="I43" s="32">
        <v>3.0114657803419898E-4</v>
      </c>
      <c r="J43" s="32">
        <v>4.0152877071226501E-4</v>
      </c>
    </row>
    <row r="44" spans="1:10" x14ac:dyDescent="0.2">
      <c r="A44" t="s">
        <v>142</v>
      </c>
      <c r="B44">
        <v>2021</v>
      </c>
      <c r="C44">
        <v>5</v>
      </c>
      <c r="D44">
        <v>10</v>
      </c>
      <c r="E44">
        <v>12</v>
      </c>
      <c r="F44">
        <v>13</v>
      </c>
      <c r="G44" s="32">
        <v>5.0191096339033099E-5</v>
      </c>
      <c r="H44" s="32">
        <v>1.50573289017099E-4</v>
      </c>
      <c r="I44" s="32">
        <v>2.7103192023077898E-4</v>
      </c>
      <c r="J44" s="32">
        <v>4.0152877071226501E-4</v>
      </c>
    </row>
    <row r="45" spans="1:10" x14ac:dyDescent="0.2">
      <c r="A45" t="s">
        <v>122</v>
      </c>
      <c r="B45">
        <v>2021</v>
      </c>
      <c r="C45">
        <v>-1</v>
      </c>
      <c r="D45">
        <v>70</v>
      </c>
      <c r="E45">
        <v>70</v>
      </c>
      <c r="F45">
        <v>70</v>
      </c>
    </row>
    <row r="46" spans="1:10" x14ac:dyDescent="0.2">
      <c r="A46" t="s">
        <v>138</v>
      </c>
      <c r="B46">
        <v>2021</v>
      </c>
      <c r="C46">
        <v>15</v>
      </c>
      <c r="D46">
        <v>40</v>
      </c>
      <c r="E46">
        <v>75</v>
      </c>
      <c r="F46">
        <v>100</v>
      </c>
      <c r="G46" s="32">
        <v>1.74553863635402E-4</v>
      </c>
      <c r="H46" s="32">
        <v>4.6547696969440598E-4</v>
      </c>
      <c r="I46" s="32">
        <v>8.7276931817701004E-4</v>
      </c>
      <c r="J46" s="32">
        <v>1.1636924242360101E-3</v>
      </c>
    </row>
    <row r="47" spans="1:10" x14ac:dyDescent="0.2">
      <c r="A47" t="s">
        <v>132</v>
      </c>
      <c r="B47">
        <v>2021</v>
      </c>
      <c r="C47">
        <v>302</v>
      </c>
      <c r="D47">
        <v>332</v>
      </c>
      <c r="E47">
        <v>372</v>
      </c>
      <c r="F47">
        <v>402</v>
      </c>
      <c r="G47" s="32">
        <v>1.14142091334981E-3</v>
      </c>
      <c r="H47" s="32">
        <v>1.2548070967951599E-3</v>
      </c>
      <c r="I47" s="32">
        <v>1.4059886747222899E-3</v>
      </c>
      <c r="J47" s="32">
        <v>1.51937485816763E-3</v>
      </c>
    </row>
    <row r="48" spans="1:10" x14ac:dyDescent="0.2">
      <c r="A48" t="s">
        <v>130</v>
      </c>
      <c r="B48">
        <v>2021</v>
      </c>
      <c r="C48">
        <v>15</v>
      </c>
      <c r="D48">
        <v>80</v>
      </c>
      <c r="E48">
        <v>90</v>
      </c>
      <c r="F48">
        <v>100</v>
      </c>
      <c r="G48" s="32">
        <v>1.74460664156834E-4</v>
      </c>
      <c r="H48" s="32">
        <v>9.3045687550311496E-4</v>
      </c>
      <c r="I48" s="32">
        <v>1.0467639849410001E-3</v>
      </c>
      <c r="J48" s="32">
        <v>1.16307109437889E-3</v>
      </c>
    </row>
    <row r="49" spans="1:10" x14ac:dyDescent="0.2">
      <c r="A49" t="s">
        <v>127</v>
      </c>
      <c r="B49">
        <v>2021</v>
      </c>
      <c r="C49">
        <v>80</v>
      </c>
      <c r="D49">
        <v>200</v>
      </c>
      <c r="E49">
        <v>368</v>
      </c>
      <c r="F49">
        <v>368</v>
      </c>
      <c r="G49" s="32">
        <v>8.4505514863812695E-5</v>
      </c>
      <c r="H49" s="32">
        <v>3.63373713914395E-4</v>
      </c>
      <c r="I49" s="32">
        <v>7.5209908228793297E-4</v>
      </c>
      <c r="J49" s="32">
        <v>1.1408244506614701E-3</v>
      </c>
    </row>
    <row r="50" spans="1:10" x14ac:dyDescent="0.2">
      <c r="A50" t="s">
        <v>124</v>
      </c>
      <c r="B50">
        <v>2021</v>
      </c>
      <c r="C50">
        <v>0</v>
      </c>
      <c r="D50">
        <v>23</v>
      </c>
      <c r="E50">
        <v>23</v>
      </c>
      <c r="F50">
        <v>24</v>
      </c>
      <c r="G50" s="32">
        <v>0</v>
      </c>
      <c r="H50" s="32">
        <v>4.4628284599083202E-4</v>
      </c>
      <c r="I50" s="32">
        <v>8.9256569198166403E-4</v>
      </c>
      <c r="J50" s="32">
        <v>1.3582521399721E-3</v>
      </c>
    </row>
    <row r="51" spans="1:10" x14ac:dyDescent="0.2">
      <c r="A51" t="s">
        <v>152</v>
      </c>
      <c r="B51">
        <v>2021</v>
      </c>
      <c r="C51">
        <v>2.52</v>
      </c>
      <c r="D51">
        <v>2.68</v>
      </c>
      <c r="E51">
        <v>2.94</v>
      </c>
      <c r="F51">
        <v>3.2</v>
      </c>
    </row>
    <row r="52" spans="1:10" x14ac:dyDescent="0.2">
      <c r="A52" t="s">
        <v>154</v>
      </c>
      <c r="B52">
        <v>2021</v>
      </c>
      <c r="C52">
        <v>1.26</v>
      </c>
      <c r="D52">
        <v>1.34</v>
      </c>
      <c r="E52">
        <v>1.46</v>
      </c>
      <c r="F52">
        <v>1.6</v>
      </c>
    </row>
    <row r="53" spans="1:10" x14ac:dyDescent="0.2">
      <c r="A53" t="s">
        <v>156</v>
      </c>
      <c r="B53">
        <v>2021</v>
      </c>
      <c r="C53">
        <v>12000000</v>
      </c>
      <c r="D53">
        <v>20000000</v>
      </c>
      <c r="E53">
        <v>55000000</v>
      </c>
      <c r="F53">
        <v>100000000</v>
      </c>
    </row>
    <row r="54" spans="1:10" x14ac:dyDescent="0.2">
      <c r="A54" t="s">
        <v>166</v>
      </c>
      <c r="B54">
        <v>2021</v>
      </c>
      <c r="C54">
        <v>0</v>
      </c>
      <c r="D54">
        <v>133344.02846989399</v>
      </c>
      <c r="E54">
        <v>135534.88769085801</v>
      </c>
      <c r="F54">
        <v>137761.08383924799</v>
      </c>
    </row>
    <row r="55" spans="1:10" x14ac:dyDescent="0.2">
      <c r="A55" t="s">
        <v>246</v>
      </c>
      <c r="B55">
        <v>2021</v>
      </c>
      <c r="C55">
        <v>5</v>
      </c>
      <c r="D55">
        <v>20</v>
      </c>
      <c r="E55">
        <v>40</v>
      </c>
      <c r="F55">
        <v>50</v>
      </c>
    </row>
    <row r="56" spans="1:10" x14ac:dyDescent="0.2">
      <c r="A56" t="s">
        <v>268</v>
      </c>
      <c r="B56">
        <v>2021</v>
      </c>
      <c r="C56">
        <v>200</v>
      </c>
      <c r="D56">
        <v>240</v>
      </c>
      <c r="E56">
        <v>420</v>
      </c>
      <c r="F56">
        <v>421</v>
      </c>
      <c r="G56" s="32">
        <v>7.1073918896361998E-4</v>
      </c>
      <c r="H56" s="32">
        <v>1.5636262157199599E-3</v>
      </c>
      <c r="I56" s="32">
        <v>3.0561785125435598E-3</v>
      </c>
      <c r="J56" s="32">
        <v>4.55228450531198E-3</v>
      </c>
    </row>
    <row r="57" spans="1:10" x14ac:dyDescent="0.2">
      <c r="A57" t="s">
        <v>258</v>
      </c>
      <c r="B57">
        <v>2021</v>
      </c>
      <c r="C57">
        <v>0</v>
      </c>
      <c r="D57">
        <v>20</v>
      </c>
      <c r="E57">
        <v>60</v>
      </c>
      <c r="F57">
        <v>100</v>
      </c>
      <c r="G57" s="32">
        <v>0</v>
      </c>
      <c r="H57" s="32">
        <v>2.94261302912943E-5</v>
      </c>
      <c r="I57" s="32">
        <v>8.82783908738829E-5</v>
      </c>
      <c r="J57" s="32">
        <v>1.47130651456472E-4</v>
      </c>
    </row>
    <row r="58" spans="1:10" x14ac:dyDescent="0.2">
      <c r="A58" t="s">
        <v>263</v>
      </c>
      <c r="B58">
        <v>2021</v>
      </c>
      <c r="C58">
        <v>20</v>
      </c>
      <c r="D58">
        <v>70</v>
      </c>
      <c r="E58">
        <v>85</v>
      </c>
      <c r="F58">
        <v>100</v>
      </c>
      <c r="G58" s="32">
        <v>8.2930203788058403E-5</v>
      </c>
      <c r="H58" s="32">
        <v>2.9025571325820402E-4</v>
      </c>
      <c r="I58" s="32">
        <v>3.52453366099248E-4</v>
      </c>
      <c r="J58" s="32">
        <v>4.1465101894029197E-4</v>
      </c>
    </row>
    <row r="59" spans="1:10" x14ac:dyDescent="0.2">
      <c r="A59" t="s">
        <v>276</v>
      </c>
      <c r="B59">
        <v>2021</v>
      </c>
      <c r="C59">
        <v>33</v>
      </c>
      <c r="D59">
        <v>33</v>
      </c>
      <c r="E59">
        <v>33</v>
      </c>
      <c r="F59">
        <v>33</v>
      </c>
    </row>
    <row r="60" spans="1:10" x14ac:dyDescent="0.2">
      <c r="A60" t="s">
        <v>274</v>
      </c>
      <c r="B60">
        <v>2021</v>
      </c>
      <c r="C60">
        <v>10</v>
      </c>
      <c r="D60">
        <v>35</v>
      </c>
      <c r="E60">
        <v>55</v>
      </c>
      <c r="F60">
        <v>63</v>
      </c>
    </row>
    <row r="61" spans="1:10" x14ac:dyDescent="0.2">
      <c r="A61" t="s">
        <v>272</v>
      </c>
      <c r="B61">
        <v>2021</v>
      </c>
      <c r="C61">
        <v>288.3</v>
      </c>
      <c r="D61">
        <v>288.3</v>
      </c>
      <c r="E61">
        <v>288.3</v>
      </c>
      <c r="F61">
        <v>288.3</v>
      </c>
    </row>
    <row r="62" spans="1:10" x14ac:dyDescent="0.2">
      <c r="A62" t="s">
        <v>270</v>
      </c>
      <c r="B62">
        <v>2021</v>
      </c>
      <c r="C62">
        <v>50</v>
      </c>
      <c r="D62">
        <v>50</v>
      </c>
      <c r="E62">
        <v>50</v>
      </c>
      <c r="F62">
        <v>50</v>
      </c>
    </row>
    <row r="63" spans="1:10" x14ac:dyDescent="0.2">
      <c r="A63" t="s">
        <v>239</v>
      </c>
      <c r="B63">
        <v>2021</v>
      </c>
      <c r="C63">
        <v>-1</v>
      </c>
      <c r="D63">
        <v>-1</v>
      </c>
      <c r="E63">
        <v>-1</v>
      </c>
      <c r="F63">
        <v>-1</v>
      </c>
    </row>
    <row r="64" spans="1:10" x14ac:dyDescent="0.2">
      <c r="A64" t="s">
        <v>242</v>
      </c>
      <c r="B64">
        <v>2021</v>
      </c>
      <c r="C64">
        <v>24</v>
      </c>
      <c r="D64">
        <v>20</v>
      </c>
      <c r="E64">
        <v>58</v>
      </c>
      <c r="F64">
        <v>58</v>
      </c>
    </row>
    <row r="65" spans="1:10" x14ac:dyDescent="0.2">
      <c r="A65" t="s">
        <v>278</v>
      </c>
      <c r="B65">
        <v>2021</v>
      </c>
      <c r="C65">
        <v>50</v>
      </c>
      <c r="D65">
        <v>98</v>
      </c>
      <c r="E65">
        <v>176</v>
      </c>
      <c r="F65">
        <v>176</v>
      </c>
      <c r="G65" s="32">
        <v>5.1538773630691003E-5</v>
      </c>
      <c r="H65" s="32">
        <v>1.52554769946845E-4</v>
      </c>
      <c r="I65" s="32">
        <v>3.3397125312687798E-4</v>
      </c>
      <c r="J65" s="32">
        <v>5.1538773630691005E-4</v>
      </c>
    </row>
    <row r="66" spans="1:10" x14ac:dyDescent="0.2">
      <c r="A66" t="s">
        <v>260</v>
      </c>
      <c r="B66">
        <v>2021</v>
      </c>
      <c r="C66">
        <v>20</v>
      </c>
      <c r="D66">
        <v>20</v>
      </c>
      <c r="E66">
        <v>20</v>
      </c>
      <c r="F66">
        <v>20</v>
      </c>
      <c r="G66" s="32">
        <v>1.0749837802773199E-4</v>
      </c>
      <c r="H66" s="32">
        <v>1.39747891436051E-4</v>
      </c>
      <c r="I66" s="32">
        <v>2.47246269463783E-4</v>
      </c>
      <c r="J66" s="32">
        <v>3.5474464749151401E-4</v>
      </c>
    </row>
    <row r="67" spans="1:10" x14ac:dyDescent="0.2">
      <c r="A67" t="s">
        <v>244</v>
      </c>
      <c r="B67">
        <v>2021</v>
      </c>
      <c r="C67">
        <v>10</v>
      </c>
      <c r="D67">
        <v>35</v>
      </c>
      <c r="E67">
        <v>35</v>
      </c>
      <c r="F67">
        <v>20</v>
      </c>
      <c r="G67" s="32">
        <v>4.2606551010648098E-5</v>
      </c>
      <c r="H67" s="32">
        <v>1.9172947954791599E-4</v>
      </c>
      <c r="I67" s="32">
        <v>3.40852408085185E-4</v>
      </c>
      <c r="J67" s="32">
        <v>4.2606551010648098E-4</v>
      </c>
    </row>
    <row r="68" spans="1:10" x14ac:dyDescent="0.2">
      <c r="A68" t="s">
        <v>171</v>
      </c>
      <c r="B68">
        <v>2021</v>
      </c>
      <c r="C68">
        <v>350</v>
      </c>
      <c r="D68">
        <v>140</v>
      </c>
      <c r="E68">
        <v>180</v>
      </c>
      <c r="F68">
        <v>146.35</v>
      </c>
    </row>
    <row r="69" spans="1:10" x14ac:dyDescent="0.2">
      <c r="A69" t="s">
        <v>233</v>
      </c>
      <c r="B69">
        <v>2021</v>
      </c>
      <c r="C69">
        <v>15</v>
      </c>
      <c r="D69">
        <v>18</v>
      </c>
      <c r="E69">
        <v>28</v>
      </c>
      <c r="F69">
        <v>25</v>
      </c>
      <c r="G69" s="32">
        <v>2.02896512928571E-4</v>
      </c>
      <c r="H69" s="32">
        <v>5.0047806522380796E-4</v>
      </c>
      <c r="I69" s="32">
        <v>8.79218222690474E-4</v>
      </c>
      <c r="J69" s="32">
        <v>1.21737907757143E-3</v>
      </c>
    </row>
    <row r="70" spans="1:10" x14ac:dyDescent="0.2">
      <c r="A70" t="s">
        <v>189</v>
      </c>
      <c r="B70">
        <v>2021</v>
      </c>
      <c r="C70">
        <v>3</v>
      </c>
      <c r="D70">
        <v>5</v>
      </c>
      <c r="E70">
        <v>6</v>
      </c>
      <c r="F70">
        <v>6</v>
      </c>
      <c r="G70" s="32">
        <v>1.8260686163571401E-4</v>
      </c>
      <c r="H70" s="32">
        <v>4.8695163102857001E-4</v>
      </c>
      <c r="I70" s="32">
        <v>8.5216535429999797E-4</v>
      </c>
      <c r="J70" s="32">
        <v>1.21737907757143E-3</v>
      </c>
    </row>
    <row r="71" spans="1:10" x14ac:dyDescent="0.2">
      <c r="A71" t="s">
        <v>193</v>
      </c>
      <c r="B71">
        <v>2021</v>
      </c>
      <c r="C71">
        <v>5</v>
      </c>
      <c r="D71">
        <v>11</v>
      </c>
      <c r="E71">
        <v>12</v>
      </c>
      <c r="F71">
        <v>11</v>
      </c>
      <c r="G71" s="32">
        <v>1.03211723801266E-4</v>
      </c>
      <c r="H71" s="32">
        <v>3.5091986092430298E-4</v>
      </c>
      <c r="I71" s="32">
        <v>5.9862799804734097E-4</v>
      </c>
      <c r="J71" s="32">
        <v>8.25693790410125E-4</v>
      </c>
    </row>
    <row r="72" spans="1:10" x14ac:dyDescent="0.2">
      <c r="A72" t="s">
        <v>197</v>
      </c>
      <c r="B72">
        <v>2021</v>
      </c>
      <c r="C72">
        <v>3</v>
      </c>
      <c r="D72">
        <v>7</v>
      </c>
      <c r="E72">
        <v>8</v>
      </c>
      <c r="F72">
        <v>7</v>
      </c>
      <c r="G72" s="32">
        <v>1.01946253707674E-4</v>
      </c>
      <c r="H72" s="32">
        <v>3.7380293026147301E-4</v>
      </c>
      <c r="I72" s="32">
        <v>6.4565960681527102E-4</v>
      </c>
      <c r="J72" s="32">
        <v>8.8353419879984502E-4</v>
      </c>
    </row>
    <row r="73" spans="1:10" x14ac:dyDescent="0.2">
      <c r="A73" t="s">
        <v>173</v>
      </c>
      <c r="B73">
        <v>2021</v>
      </c>
      <c r="C73">
        <v>12</v>
      </c>
      <c r="D73">
        <v>19</v>
      </c>
      <c r="E73">
        <v>25</v>
      </c>
      <c r="F73">
        <v>14</v>
      </c>
      <c r="G73" s="32">
        <v>2.03475275101703E-4</v>
      </c>
      <c r="H73" s="32">
        <v>6.1042582530510805E-4</v>
      </c>
      <c r="I73" s="32">
        <v>1.0343326484336501E-3</v>
      </c>
      <c r="J73" s="32">
        <v>1.27172046938564E-3</v>
      </c>
    </row>
    <row r="74" spans="1:10" x14ac:dyDescent="0.2">
      <c r="A74" t="s">
        <v>180</v>
      </c>
      <c r="B74">
        <v>2021</v>
      </c>
      <c r="C74">
        <v>4.8</v>
      </c>
      <c r="D74">
        <v>6.5</v>
      </c>
      <c r="E74">
        <v>9.9</v>
      </c>
      <c r="F74">
        <v>8.61</v>
      </c>
    </row>
    <row r="75" spans="1:10" x14ac:dyDescent="0.2">
      <c r="A75" t="s">
        <v>195</v>
      </c>
      <c r="B75">
        <v>2021</v>
      </c>
      <c r="C75">
        <v>20</v>
      </c>
      <c r="D75">
        <v>30</v>
      </c>
      <c r="E75">
        <v>25</v>
      </c>
      <c r="F75">
        <v>25</v>
      </c>
      <c r="G75" s="32">
        <v>6.3210012120067197E-5</v>
      </c>
      <c r="H75" s="32">
        <v>1.5802503030016801E-4</v>
      </c>
      <c r="I75" s="32">
        <v>2.37037545450252E-4</v>
      </c>
      <c r="J75" s="32">
        <v>3.1605006060033601E-4</v>
      </c>
    </row>
    <row r="76" spans="1:10" x14ac:dyDescent="0.2">
      <c r="A76" t="s">
        <v>206</v>
      </c>
      <c r="B76">
        <v>2021</v>
      </c>
      <c r="C76">
        <v>10</v>
      </c>
      <c r="D76">
        <v>200</v>
      </c>
      <c r="E76">
        <v>300</v>
      </c>
      <c r="F76">
        <v>353</v>
      </c>
      <c r="G76" s="32">
        <v>5.5776258017566999E-6</v>
      </c>
      <c r="H76" s="32">
        <v>1.9354361532095699E-4</v>
      </c>
      <c r="I76" s="32">
        <v>3.6087238937365797E-4</v>
      </c>
      <c r="J76" s="32">
        <v>5.5776258017567004E-4</v>
      </c>
    </row>
    <row r="77" spans="1:10" x14ac:dyDescent="0.2">
      <c r="A77" t="s">
        <v>191</v>
      </c>
      <c r="B77">
        <v>2021</v>
      </c>
      <c r="C77">
        <v>1</v>
      </c>
      <c r="D77">
        <v>0</v>
      </c>
      <c r="E77">
        <v>0</v>
      </c>
      <c r="F77">
        <v>0</v>
      </c>
      <c r="G77" s="32">
        <v>2.69814348427552E-4</v>
      </c>
      <c r="H77" s="32">
        <v>2.69814348427552E-4</v>
      </c>
      <c r="I77" s="32">
        <v>2.69814348427552E-4</v>
      </c>
      <c r="J77" s="32">
        <v>2.69814348427552E-4</v>
      </c>
    </row>
    <row r="78" spans="1:10" x14ac:dyDescent="0.2">
      <c r="A78" t="s">
        <v>186</v>
      </c>
      <c r="B78">
        <v>2021</v>
      </c>
      <c r="C78">
        <v>0</v>
      </c>
      <c r="D78">
        <v>50</v>
      </c>
      <c r="E78">
        <v>50</v>
      </c>
      <c r="F78">
        <v>0</v>
      </c>
      <c r="G78" s="32">
        <v>0</v>
      </c>
      <c r="H78" s="32">
        <v>4.0849673202614403E-5</v>
      </c>
      <c r="I78" s="32">
        <v>8.1699346405228807E-5</v>
      </c>
      <c r="J78" s="32">
        <v>8.1699346405228807E-5</v>
      </c>
    </row>
    <row r="79" spans="1:10" x14ac:dyDescent="0.2">
      <c r="A79" t="s">
        <v>184</v>
      </c>
      <c r="B79">
        <v>2021</v>
      </c>
      <c r="C79">
        <v>500</v>
      </c>
      <c r="D79">
        <v>1200</v>
      </c>
      <c r="E79">
        <v>1500</v>
      </c>
      <c r="F79">
        <v>1532</v>
      </c>
      <c r="G79" s="32">
        <v>5.0632026126218497E-5</v>
      </c>
      <c r="H79" s="32">
        <v>1.8855366529403801E-4</v>
      </c>
      <c r="I79" s="32">
        <v>3.4044974367269303E-4</v>
      </c>
      <c r="J79" s="32">
        <v>4.9558627172342599E-4</v>
      </c>
    </row>
    <row r="80" spans="1:10" x14ac:dyDescent="0.2">
      <c r="A80" t="s">
        <v>182</v>
      </c>
      <c r="B80">
        <v>2021</v>
      </c>
      <c r="C80">
        <v>10</v>
      </c>
      <c r="D80">
        <v>40</v>
      </c>
      <c r="E80">
        <v>26</v>
      </c>
      <c r="F80">
        <v>10</v>
      </c>
      <c r="G80" s="32">
        <v>1.9528538601821099E-5</v>
      </c>
      <c r="H80" s="32">
        <v>1.05454108449834E-4</v>
      </c>
      <c r="I80" s="32">
        <v>1.5622830881456901E-4</v>
      </c>
      <c r="J80" s="32">
        <v>1.7575684741638999E-4</v>
      </c>
    </row>
    <row r="81" spans="1:10" x14ac:dyDescent="0.2">
      <c r="A81" t="s">
        <v>176</v>
      </c>
      <c r="B81">
        <v>2021</v>
      </c>
      <c r="C81">
        <v>80</v>
      </c>
      <c r="D81">
        <v>80</v>
      </c>
      <c r="E81">
        <v>80</v>
      </c>
      <c r="F81">
        <v>80</v>
      </c>
    </row>
    <row r="82" spans="1:10" x14ac:dyDescent="0.2">
      <c r="A82" t="s">
        <v>178</v>
      </c>
      <c r="B82">
        <v>2021</v>
      </c>
      <c r="C82">
        <v>0</v>
      </c>
      <c r="D82">
        <v>20</v>
      </c>
      <c r="E82">
        <v>30</v>
      </c>
      <c r="F82">
        <v>40</v>
      </c>
      <c r="G82" s="32">
        <v>0</v>
      </c>
      <c r="H82" s="32">
        <v>2.5081319953548499E-4</v>
      </c>
      <c r="I82" s="32">
        <v>3.7621979930322702E-4</v>
      </c>
      <c r="J82" s="32">
        <v>5.01626399070969E-4</v>
      </c>
    </row>
    <row r="83" spans="1:10" x14ac:dyDescent="0.2">
      <c r="A83" t="s">
        <v>248</v>
      </c>
      <c r="B83">
        <v>2021</v>
      </c>
      <c r="C83">
        <v>0</v>
      </c>
      <c r="D83">
        <v>0</v>
      </c>
      <c r="E83">
        <v>75</v>
      </c>
      <c r="F83">
        <v>100</v>
      </c>
      <c r="G83" s="32">
        <v>0</v>
      </c>
      <c r="H83" s="32">
        <v>0</v>
      </c>
      <c r="I83" s="32">
        <v>6.1274509803921595E-5</v>
      </c>
      <c r="J83" s="32">
        <v>8.1699346405228807E-5</v>
      </c>
    </row>
    <row r="84" spans="1:10" x14ac:dyDescent="0.2">
      <c r="A84" t="s">
        <v>199</v>
      </c>
      <c r="B84">
        <v>2021</v>
      </c>
      <c r="C84">
        <v>600</v>
      </c>
      <c r="D84">
        <v>1400</v>
      </c>
      <c r="E84">
        <v>1300</v>
      </c>
      <c r="F84">
        <v>678</v>
      </c>
      <c r="G84" s="32">
        <v>9.16204195606296E-5</v>
      </c>
      <c r="H84" s="32">
        <v>3.0876081391932201E-4</v>
      </c>
      <c r="I84" s="32">
        <v>5.0727172296735298E-4</v>
      </c>
      <c r="J84" s="32">
        <v>6.1080279707086398E-4</v>
      </c>
    </row>
    <row r="85" spans="1:10" x14ac:dyDescent="0.2">
      <c r="A85" t="s">
        <v>208</v>
      </c>
      <c r="B85">
        <v>2021</v>
      </c>
      <c r="C85">
        <v>4</v>
      </c>
      <c r="D85">
        <v>5</v>
      </c>
      <c r="E85">
        <v>8</v>
      </c>
      <c r="F85">
        <v>3</v>
      </c>
      <c r="G85" s="32">
        <v>4.2883649898965402E-5</v>
      </c>
      <c r="H85" s="32">
        <v>9.6488212272672098E-5</v>
      </c>
      <c r="I85" s="32">
        <v>1.82255512070603E-4</v>
      </c>
      <c r="J85" s="32">
        <v>2.14418249494827E-4</v>
      </c>
    </row>
    <row r="86" spans="1:10" x14ac:dyDescent="0.2">
      <c r="A86" t="s">
        <v>210</v>
      </c>
      <c r="B86">
        <v>2021</v>
      </c>
      <c r="C86">
        <v>50</v>
      </c>
      <c r="D86">
        <v>50</v>
      </c>
      <c r="E86">
        <v>62</v>
      </c>
      <c r="F86">
        <v>30</v>
      </c>
      <c r="G86" s="32">
        <v>4.2544653782906899E-5</v>
      </c>
      <c r="H86" s="32">
        <v>9.1896452171078794E-5</v>
      </c>
      <c r="I86" s="32">
        <v>1.44651822861883E-4</v>
      </c>
      <c r="J86" s="32">
        <v>1.70178615131627E-4</v>
      </c>
    </row>
    <row r="87" spans="1:10" x14ac:dyDescent="0.2">
      <c r="A87" t="s">
        <v>212</v>
      </c>
      <c r="B87">
        <v>2021</v>
      </c>
      <c r="C87">
        <v>0</v>
      </c>
      <c r="D87">
        <v>40</v>
      </c>
      <c r="E87">
        <v>80</v>
      </c>
      <c r="F87">
        <v>100</v>
      </c>
      <c r="G87" s="32">
        <v>0</v>
      </c>
      <c r="H87" s="32">
        <v>1.7342400471481999E-4</v>
      </c>
      <c r="I87" s="32">
        <v>3.4684800942963998E-4</v>
      </c>
      <c r="J87" s="32">
        <v>4.3356001178705E-4</v>
      </c>
    </row>
    <row r="88" spans="1:10" x14ac:dyDescent="0.2">
      <c r="A88" t="s">
        <v>217</v>
      </c>
      <c r="B88">
        <v>2021</v>
      </c>
      <c r="C88">
        <v>0</v>
      </c>
      <c r="D88">
        <v>850</v>
      </c>
      <c r="E88">
        <v>1000</v>
      </c>
      <c r="F88">
        <v>650</v>
      </c>
      <c r="G88" s="32">
        <v>0</v>
      </c>
      <c r="H88" s="32">
        <v>1.3651978204216999E-4</v>
      </c>
      <c r="I88" s="32">
        <v>2.9713129032707598E-4</v>
      </c>
      <c r="J88" s="32">
        <v>4.0152877071226501E-4</v>
      </c>
    </row>
    <row r="89" spans="1:10" x14ac:dyDescent="0.2">
      <c r="A89" t="s">
        <v>235</v>
      </c>
      <c r="B89">
        <v>2021</v>
      </c>
      <c r="C89">
        <v>10</v>
      </c>
      <c r="D89">
        <v>50</v>
      </c>
      <c r="E89">
        <v>80</v>
      </c>
      <c r="F89">
        <v>100</v>
      </c>
      <c r="G89" s="32">
        <v>9.1336973435886498E-5</v>
      </c>
      <c r="H89" s="32">
        <v>4.5668486717943298E-4</v>
      </c>
      <c r="I89" s="32">
        <v>7.3069578748709198E-4</v>
      </c>
      <c r="J89" s="32">
        <v>9.1336973435886498E-4</v>
      </c>
    </row>
    <row r="90" spans="1:10" x14ac:dyDescent="0.2">
      <c r="A90" t="s">
        <v>231</v>
      </c>
      <c r="B90">
        <v>2021</v>
      </c>
      <c r="C90">
        <v>0</v>
      </c>
      <c r="D90">
        <v>30</v>
      </c>
      <c r="E90">
        <v>50</v>
      </c>
      <c r="F90">
        <v>20</v>
      </c>
      <c r="G90" s="32">
        <v>0</v>
      </c>
      <c r="H90" s="32">
        <v>1.2085902172711399E-4</v>
      </c>
      <c r="I90" s="32">
        <v>3.22290724605638E-4</v>
      </c>
      <c r="J90" s="32">
        <v>4.0286340575704802E-4</v>
      </c>
    </row>
    <row r="91" spans="1:10" x14ac:dyDescent="0.2">
      <c r="A91" t="s">
        <v>219</v>
      </c>
      <c r="B91">
        <v>2021</v>
      </c>
      <c r="C91">
        <v>0</v>
      </c>
      <c r="D91">
        <v>0</v>
      </c>
      <c r="E91">
        <v>50</v>
      </c>
      <c r="F91">
        <v>80</v>
      </c>
      <c r="G91" s="32">
        <v>0</v>
      </c>
      <c r="H91" s="32">
        <v>0</v>
      </c>
      <c r="I91" s="32">
        <v>5.1062091503268003E-5</v>
      </c>
      <c r="J91" s="32">
        <v>8.1699346405228807E-5</v>
      </c>
    </row>
    <row r="92" spans="1:10" x14ac:dyDescent="0.2">
      <c r="A92" t="s">
        <v>201</v>
      </c>
      <c r="B92">
        <v>2021</v>
      </c>
      <c r="C92">
        <v>43.1</v>
      </c>
      <c r="D92">
        <v>39.5</v>
      </c>
      <c r="E92">
        <v>41</v>
      </c>
      <c r="F92">
        <v>47</v>
      </c>
    </row>
    <row r="93" spans="1:10" x14ac:dyDescent="0.2">
      <c r="A93" t="s">
        <v>229</v>
      </c>
      <c r="B93">
        <v>2021</v>
      </c>
      <c r="C93">
        <v>0</v>
      </c>
      <c r="D93">
        <v>1</v>
      </c>
      <c r="E93">
        <v>2</v>
      </c>
      <c r="F93">
        <v>1</v>
      </c>
      <c r="G93" s="32">
        <v>0</v>
      </c>
      <c r="H93" s="32">
        <v>2.8798694313004602E-4</v>
      </c>
      <c r="I93" s="32">
        <v>8.6396082939013696E-4</v>
      </c>
      <c r="J93" s="32">
        <v>1.1519477725201799E-3</v>
      </c>
    </row>
    <row r="94" spans="1:10" x14ac:dyDescent="0.2">
      <c r="A94" t="s">
        <v>227</v>
      </c>
      <c r="B94">
        <v>2021</v>
      </c>
      <c r="C94">
        <v>1</v>
      </c>
      <c r="D94">
        <v>2</v>
      </c>
      <c r="E94">
        <v>3</v>
      </c>
      <c r="F94">
        <v>4</v>
      </c>
      <c r="G94" s="32">
        <v>2.11331874142674E-4</v>
      </c>
      <c r="H94" s="32">
        <v>4.2266374828534801E-4</v>
      </c>
      <c r="I94" s="32">
        <v>6.3399562242802095E-4</v>
      </c>
      <c r="J94" s="32">
        <v>8.4532749657069504E-4</v>
      </c>
    </row>
    <row r="95" spans="1:10" x14ac:dyDescent="0.2">
      <c r="A95" t="s">
        <v>225</v>
      </c>
      <c r="B95">
        <v>2021</v>
      </c>
      <c r="C95">
        <v>1200</v>
      </c>
      <c r="D95">
        <v>4300</v>
      </c>
      <c r="E95">
        <v>4300</v>
      </c>
      <c r="F95">
        <v>2295</v>
      </c>
      <c r="G95" s="32">
        <v>1.3557862019335001E-4</v>
      </c>
      <c r="H95" s="32">
        <v>6.2140200921952105E-4</v>
      </c>
      <c r="I95" s="32">
        <v>1.10722539824569E-3</v>
      </c>
      <c r="J95" s="32">
        <v>1.36651950936548E-3</v>
      </c>
    </row>
    <row r="96" spans="1:10" x14ac:dyDescent="0.2">
      <c r="A96" t="s">
        <v>223</v>
      </c>
      <c r="B96">
        <v>2021</v>
      </c>
      <c r="C96">
        <v>150</v>
      </c>
      <c r="D96">
        <v>525</v>
      </c>
      <c r="E96">
        <v>525</v>
      </c>
      <c r="F96">
        <v>300</v>
      </c>
      <c r="G96" s="32">
        <v>1.13336282795861E-4</v>
      </c>
      <c r="H96" s="32">
        <v>5.1001327258137601E-4</v>
      </c>
      <c r="I96" s="32">
        <v>9.0669026236689105E-4</v>
      </c>
      <c r="J96" s="32">
        <v>1.13336282795861E-3</v>
      </c>
    </row>
    <row r="97" spans="1:10" x14ac:dyDescent="0.2">
      <c r="A97" t="s">
        <v>203</v>
      </c>
      <c r="B97">
        <v>2021</v>
      </c>
      <c r="C97">
        <v>0</v>
      </c>
      <c r="D97">
        <v>0</v>
      </c>
      <c r="E97">
        <v>0</v>
      </c>
      <c r="F97">
        <v>1</v>
      </c>
      <c r="G97" s="32">
        <v>0</v>
      </c>
      <c r="H97" s="32">
        <v>0</v>
      </c>
      <c r="I97" s="32">
        <v>0</v>
      </c>
      <c r="J97" s="32">
        <v>1.11923211999456E-3</v>
      </c>
    </row>
    <row r="98" spans="1:10" x14ac:dyDescent="0.2">
      <c r="A98" t="s">
        <v>214</v>
      </c>
      <c r="B98">
        <v>2021</v>
      </c>
      <c r="C98">
        <v>100</v>
      </c>
      <c r="D98">
        <v>-1</v>
      </c>
      <c r="E98">
        <v>-1</v>
      </c>
      <c r="F98">
        <v>-1</v>
      </c>
      <c r="G98" s="32">
        <v>8.4532749657069504E-4</v>
      </c>
      <c r="H98" s="32">
        <v>8.4532749657069504E-4</v>
      </c>
      <c r="I98" s="32">
        <v>8.4532749657069504E-4</v>
      </c>
      <c r="J98" s="32">
        <v>8.4532749657069504E-4</v>
      </c>
    </row>
    <row r="99" spans="1:10" x14ac:dyDescent="0.2">
      <c r="A99" t="s">
        <v>253</v>
      </c>
      <c r="B99">
        <v>2021</v>
      </c>
      <c r="C99">
        <v>420</v>
      </c>
      <c r="D99">
        <v>460</v>
      </c>
      <c r="E99">
        <v>460</v>
      </c>
      <c r="F99">
        <v>460</v>
      </c>
    </row>
    <row r="100" spans="1:10" x14ac:dyDescent="0.2">
      <c r="A100" t="s">
        <v>255</v>
      </c>
      <c r="B100">
        <v>2021</v>
      </c>
      <c r="C100">
        <v>105</v>
      </c>
      <c r="D100">
        <v>232</v>
      </c>
      <c r="E100">
        <v>232</v>
      </c>
      <c r="F100">
        <v>231</v>
      </c>
    </row>
    <row r="101" spans="1:10" x14ac:dyDescent="0.2">
      <c r="A101" t="s">
        <v>265</v>
      </c>
      <c r="B101">
        <v>2021</v>
      </c>
      <c r="C101">
        <v>618872</v>
      </c>
      <c r="D101">
        <v>619177</v>
      </c>
      <c r="E101">
        <v>734072</v>
      </c>
      <c r="F101">
        <v>906872</v>
      </c>
    </row>
    <row r="102" spans="1:10" x14ac:dyDescent="0.2">
      <c r="A102" t="s">
        <v>284</v>
      </c>
      <c r="B102">
        <v>2021</v>
      </c>
      <c r="C102">
        <v>17.8</v>
      </c>
      <c r="D102">
        <v>73</v>
      </c>
      <c r="E102">
        <v>76</v>
      </c>
      <c r="F102">
        <v>80</v>
      </c>
    </row>
    <row r="103" spans="1:10" x14ac:dyDescent="0.2">
      <c r="A103" t="s">
        <v>303</v>
      </c>
      <c r="B103">
        <v>2021</v>
      </c>
      <c r="C103">
        <v>2</v>
      </c>
      <c r="D103">
        <v>20</v>
      </c>
      <c r="E103">
        <v>40</v>
      </c>
      <c r="F103">
        <v>50</v>
      </c>
      <c r="G103" s="32">
        <v>1.14749998579501E-4</v>
      </c>
      <c r="H103" s="32">
        <v>1.14749998579501E-3</v>
      </c>
      <c r="I103" s="32">
        <v>2.2949999715900201E-3</v>
      </c>
      <c r="J103" s="32">
        <v>2.8687499644875201E-3</v>
      </c>
    </row>
    <row r="104" spans="1:10" x14ac:dyDescent="0.2">
      <c r="A104" t="s">
        <v>286</v>
      </c>
      <c r="B104">
        <v>2021</v>
      </c>
      <c r="C104">
        <v>3.1</v>
      </c>
      <c r="D104">
        <v>25</v>
      </c>
      <c r="E104">
        <v>36</v>
      </c>
      <c r="F104">
        <v>50</v>
      </c>
      <c r="G104" s="32">
        <v>3.8502567978320298E-4</v>
      </c>
      <c r="H104" s="32">
        <v>3.1050458047032501E-3</v>
      </c>
      <c r="I104" s="32">
        <v>4.4712659587726796E-3</v>
      </c>
      <c r="J104" s="32">
        <v>6.2100916094065001E-3</v>
      </c>
    </row>
    <row r="105" spans="1:10" x14ac:dyDescent="0.2">
      <c r="A105" t="s">
        <v>300</v>
      </c>
      <c r="B105">
        <v>2021</v>
      </c>
      <c r="C105">
        <v>5</v>
      </c>
      <c r="D105">
        <v>20</v>
      </c>
      <c r="E105">
        <v>25</v>
      </c>
      <c r="F105">
        <v>20</v>
      </c>
      <c r="G105" s="32">
        <v>3.7872884935371298E-5</v>
      </c>
      <c r="H105" s="32">
        <v>1.8936442467685699E-4</v>
      </c>
      <c r="I105" s="32">
        <v>3.7872884935371398E-4</v>
      </c>
      <c r="J105" s="32">
        <v>5.3022038909519896E-4</v>
      </c>
    </row>
    <row r="106" spans="1:10" x14ac:dyDescent="0.2">
      <c r="A106" t="s">
        <v>294</v>
      </c>
      <c r="B106">
        <v>2021</v>
      </c>
      <c r="C106">
        <v>0</v>
      </c>
      <c r="D106">
        <v>0</v>
      </c>
      <c r="E106">
        <v>45.5</v>
      </c>
      <c r="F106">
        <v>70</v>
      </c>
    </row>
    <row r="107" spans="1:10" x14ac:dyDescent="0.2">
      <c r="A107" t="s">
        <v>307</v>
      </c>
      <c r="B107">
        <v>2021</v>
      </c>
      <c r="C107">
        <v>0</v>
      </c>
      <c r="D107">
        <v>0</v>
      </c>
      <c r="E107">
        <v>8.3000000000000007</v>
      </c>
      <c r="F107">
        <v>15</v>
      </c>
      <c r="G107" s="32">
        <v>0</v>
      </c>
      <c r="H107" s="32">
        <v>0</v>
      </c>
      <c r="I107" s="32">
        <v>2.9687200059186499E-4</v>
      </c>
      <c r="J107" s="32">
        <v>5.3651566372023805E-4</v>
      </c>
    </row>
    <row r="108" spans="1:10" x14ac:dyDescent="0.2">
      <c r="A108" t="s">
        <v>298</v>
      </c>
      <c r="B108">
        <v>2021</v>
      </c>
      <c r="C108">
        <v>0</v>
      </c>
      <c r="D108">
        <v>0</v>
      </c>
      <c r="E108">
        <v>38.5</v>
      </c>
      <c r="F108">
        <v>70</v>
      </c>
      <c r="G108" s="32">
        <v>0</v>
      </c>
      <c r="H108" s="32">
        <v>0</v>
      </c>
      <c r="I108" s="32">
        <v>8.7778846958257205E-4</v>
      </c>
      <c r="J108" s="32">
        <v>1.59597903560468E-3</v>
      </c>
    </row>
    <row r="109" spans="1:10" x14ac:dyDescent="0.2">
      <c r="A109" t="s">
        <v>296</v>
      </c>
      <c r="B109">
        <v>2021</v>
      </c>
      <c r="C109">
        <v>0</v>
      </c>
      <c r="D109">
        <v>1</v>
      </c>
      <c r="E109">
        <v>0</v>
      </c>
      <c r="F109">
        <v>0</v>
      </c>
      <c r="G109" s="32">
        <v>0</v>
      </c>
      <c r="H109" s="32">
        <v>2.0702140245095599E-4</v>
      </c>
      <c r="I109" s="32">
        <v>2.0702140245095599E-4</v>
      </c>
      <c r="J109" s="32">
        <v>2.0702140245095599E-4</v>
      </c>
    </row>
    <row r="110" spans="1:10" x14ac:dyDescent="0.2">
      <c r="A110" t="s">
        <v>282</v>
      </c>
      <c r="B110">
        <v>2021</v>
      </c>
      <c r="C110">
        <v>1</v>
      </c>
      <c r="D110">
        <v>4</v>
      </c>
      <c r="E110">
        <v>6</v>
      </c>
      <c r="F110">
        <v>4</v>
      </c>
    </row>
    <row r="111" spans="1:10" x14ac:dyDescent="0.2">
      <c r="A111" t="s">
        <v>292</v>
      </c>
      <c r="B111">
        <v>2021</v>
      </c>
      <c r="C111">
        <v>1</v>
      </c>
      <c r="D111">
        <v>5</v>
      </c>
      <c r="E111">
        <v>4</v>
      </c>
      <c r="F111">
        <v>1</v>
      </c>
      <c r="G111" s="32">
        <v>4.6201755499954101E-4</v>
      </c>
      <c r="H111" s="32">
        <v>2.77210532999725E-3</v>
      </c>
      <c r="I111" s="32">
        <v>4.6201755499954101E-3</v>
      </c>
      <c r="J111" s="32">
        <v>5.0821931049949498E-3</v>
      </c>
    </row>
    <row r="112" spans="1:10" x14ac:dyDescent="0.2">
      <c r="A112" t="s">
        <v>289</v>
      </c>
      <c r="B112">
        <v>2021</v>
      </c>
      <c r="C112">
        <v>413</v>
      </c>
      <c r="D112">
        <v>473</v>
      </c>
      <c r="E112">
        <v>543</v>
      </c>
      <c r="F112">
        <v>600</v>
      </c>
      <c r="G112" s="32">
        <v>5.3982561769062398E-4</v>
      </c>
      <c r="H112" s="32">
        <v>6.1825064689507297E-4</v>
      </c>
      <c r="I112" s="32">
        <v>7.0974651430026397E-4</v>
      </c>
      <c r="J112" s="32">
        <v>7.8425029204449005E-4</v>
      </c>
    </row>
    <row r="113" spans="1:10" x14ac:dyDescent="0.2">
      <c r="A113" t="s">
        <v>311</v>
      </c>
      <c r="B113">
        <v>2021</v>
      </c>
      <c r="C113">
        <v>7.8</v>
      </c>
      <c r="D113">
        <v>7.8</v>
      </c>
      <c r="E113">
        <v>8.8000000000000007</v>
      </c>
      <c r="F113">
        <v>9.6</v>
      </c>
    </row>
    <row r="114" spans="1:10" x14ac:dyDescent="0.2">
      <c r="A114" t="s">
        <v>323</v>
      </c>
      <c r="B114">
        <v>2021</v>
      </c>
      <c r="C114">
        <v>15</v>
      </c>
      <c r="D114">
        <v>10</v>
      </c>
      <c r="E114">
        <v>8</v>
      </c>
      <c r="F114">
        <v>18.79</v>
      </c>
      <c r="G114" s="32">
        <v>1.5479754971067799E-4</v>
      </c>
      <c r="H114" s="32">
        <v>1.3632504211187E-4</v>
      </c>
      <c r="I114" s="32">
        <v>2.1888373529089901E-4</v>
      </c>
      <c r="J114" s="32">
        <v>4.1279346589514099E-4</v>
      </c>
    </row>
    <row r="115" spans="1:10" x14ac:dyDescent="0.2">
      <c r="A115" t="s">
        <v>329</v>
      </c>
      <c r="B115">
        <v>2021</v>
      </c>
      <c r="C115">
        <v>250</v>
      </c>
      <c r="D115">
        <v>250</v>
      </c>
      <c r="E115">
        <v>250</v>
      </c>
      <c r="F115">
        <v>1250</v>
      </c>
      <c r="G115" s="32">
        <v>5.0488437609483998E-5</v>
      </c>
      <c r="H115" s="32">
        <v>1.0986284023823701E-4</v>
      </c>
      <c r="I115" s="32">
        <v>1.60351277847721E-4</v>
      </c>
      <c r="J115" s="32">
        <v>4.1279346589514099E-4</v>
      </c>
    </row>
    <row r="116" spans="1:10" x14ac:dyDescent="0.2">
      <c r="A116" t="s">
        <v>321</v>
      </c>
      <c r="B116">
        <v>2021</v>
      </c>
      <c r="C116">
        <v>20</v>
      </c>
      <c r="D116">
        <v>30</v>
      </c>
      <c r="E116">
        <v>50</v>
      </c>
      <c r="F116">
        <v>100</v>
      </c>
      <c r="G116" s="32">
        <v>8.4811632215603503E-5</v>
      </c>
      <c r="H116" s="32">
        <v>1.2721744832340501E-4</v>
      </c>
      <c r="I116" s="32">
        <v>2.12029080539009E-4</v>
      </c>
      <c r="J116" s="32">
        <v>4.24058161078018E-4</v>
      </c>
    </row>
    <row r="117" spans="1:10" x14ac:dyDescent="0.2">
      <c r="A117" t="s">
        <v>319</v>
      </c>
      <c r="B117">
        <v>2021</v>
      </c>
      <c r="C117">
        <v>100</v>
      </c>
      <c r="D117">
        <v>11621</v>
      </c>
      <c r="E117">
        <v>34950</v>
      </c>
      <c r="F117">
        <v>23300</v>
      </c>
      <c r="G117" s="32">
        <v>6.4554663970200199E-6</v>
      </c>
      <c r="H117" s="32">
        <v>7.5851730164985299E-4</v>
      </c>
      <c r="I117" s="32">
        <v>3.01470280740835E-3</v>
      </c>
      <c r="J117" s="32">
        <v>4.5188264779140201E-3</v>
      </c>
    </row>
    <row r="118" spans="1:10" x14ac:dyDescent="0.2">
      <c r="A118" t="s">
        <v>317</v>
      </c>
      <c r="B118">
        <v>2021</v>
      </c>
      <c r="C118">
        <v>20</v>
      </c>
      <c r="D118">
        <v>50</v>
      </c>
      <c r="E118">
        <v>60</v>
      </c>
      <c r="F118">
        <v>70</v>
      </c>
      <c r="G118" s="32">
        <v>1.21159474593719E-4</v>
      </c>
      <c r="H118" s="32">
        <v>3.0289868648429802E-4</v>
      </c>
      <c r="I118" s="32">
        <v>3.6347842378115798E-4</v>
      </c>
      <c r="J118" s="32">
        <v>4.24058161078018E-4</v>
      </c>
    </row>
    <row r="119" spans="1:10" x14ac:dyDescent="0.2">
      <c r="A119" t="s">
        <v>315</v>
      </c>
      <c r="B119">
        <v>2021</v>
      </c>
      <c r="C119">
        <v>2000</v>
      </c>
      <c r="D119">
        <v>3000</v>
      </c>
      <c r="E119">
        <v>2000</v>
      </c>
      <c r="F119">
        <v>3000</v>
      </c>
      <c r="G119" s="32">
        <v>8.4811632215603503E-5</v>
      </c>
      <c r="H119" s="32">
        <v>2.12029080539009E-4</v>
      </c>
      <c r="I119" s="32">
        <v>2.9684071275461199E-4</v>
      </c>
      <c r="J119" s="32">
        <v>4.24058161078018E-4</v>
      </c>
    </row>
    <row r="120" spans="1:10" x14ac:dyDescent="0.2">
      <c r="A120" t="s">
        <v>325</v>
      </c>
      <c r="B120">
        <v>2021</v>
      </c>
      <c r="C120">
        <v>24</v>
      </c>
      <c r="D120">
        <v>30</v>
      </c>
      <c r="E120">
        <v>35</v>
      </c>
      <c r="F120">
        <v>40</v>
      </c>
      <c r="G120" s="32">
        <v>2.6868673290792399E-3</v>
      </c>
      <c r="H120" s="32">
        <v>3.35858416134905E-3</v>
      </c>
      <c r="I120" s="32">
        <v>3.9183481882405597E-3</v>
      </c>
      <c r="J120" s="32">
        <v>4.4781122151320704E-3</v>
      </c>
    </row>
    <row r="121" spans="1:10" x14ac:dyDescent="0.2">
      <c r="A121" t="s">
        <v>327</v>
      </c>
      <c r="B121">
        <v>2021</v>
      </c>
      <c r="C121">
        <v>20.45</v>
      </c>
      <c r="D121">
        <v>20.45</v>
      </c>
      <c r="E121">
        <v>27</v>
      </c>
      <c r="F121">
        <v>30</v>
      </c>
    </row>
    <row r="122" spans="1:10" x14ac:dyDescent="0.2">
      <c r="A122" t="s">
        <v>351</v>
      </c>
      <c r="B122">
        <v>2021</v>
      </c>
      <c r="C122">
        <v>46</v>
      </c>
      <c r="D122">
        <v>46.5</v>
      </c>
      <c r="E122">
        <v>47</v>
      </c>
      <c r="F122">
        <v>3</v>
      </c>
    </row>
    <row r="123" spans="1:10" x14ac:dyDescent="0.2">
      <c r="A123" t="s">
        <v>358</v>
      </c>
      <c r="B123">
        <v>2021</v>
      </c>
      <c r="C123">
        <v>3200</v>
      </c>
      <c r="D123">
        <v>4500</v>
      </c>
      <c r="E123">
        <v>5500</v>
      </c>
      <c r="F123">
        <v>6000</v>
      </c>
      <c r="G123" s="32">
        <v>7.6920314202531999E-4</v>
      </c>
      <c r="H123" s="32">
        <v>1.0816919184731099E-3</v>
      </c>
      <c r="I123" s="32">
        <v>1.3220679003560199E-3</v>
      </c>
      <c r="J123" s="32">
        <v>1.44225589129748E-3</v>
      </c>
    </row>
    <row r="124" spans="1:10" x14ac:dyDescent="0.2">
      <c r="A124" t="s">
        <v>353</v>
      </c>
      <c r="B124">
        <v>2021</v>
      </c>
      <c r="C124">
        <v>12500</v>
      </c>
      <c r="D124">
        <v>12000</v>
      </c>
      <c r="E124">
        <v>12900</v>
      </c>
      <c r="F124">
        <v>13000</v>
      </c>
      <c r="G124" s="32">
        <v>1.3867845108629601E-3</v>
      </c>
      <c r="H124" s="32">
        <v>1.33131313042844E-3</v>
      </c>
      <c r="I124" s="32">
        <v>1.43116161521057E-3</v>
      </c>
      <c r="J124" s="32">
        <v>1.44225589129748E-3</v>
      </c>
    </row>
    <row r="125" spans="1:10" x14ac:dyDescent="0.2">
      <c r="A125" t="s">
        <v>334</v>
      </c>
      <c r="B125">
        <v>2021</v>
      </c>
      <c r="C125">
        <v>71</v>
      </c>
      <c r="D125">
        <v>78</v>
      </c>
      <c r="E125">
        <v>83</v>
      </c>
      <c r="F125">
        <v>92</v>
      </c>
    </row>
    <row r="126" spans="1:10" x14ac:dyDescent="0.2">
      <c r="A126" t="s">
        <v>345</v>
      </c>
      <c r="B126">
        <v>2021</v>
      </c>
      <c r="C126">
        <v>73000</v>
      </c>
      <c r="D126">
        <v>83000</v>
      </c>
      <c r="E126">
        <v>83000</v>
      </c>
      <c r="F126">
        <v>95000</v>
      </c>
      <c r="G126" s="32">
        <v>8.0145777231010497E-3</v>
      </c>
      <c r="H126" s="32">
        <v>9.1124650824299692E-3</v>
      </c>
      <c r="I126" s="32">
        <v>9.1124650824299692E-3</v>
      </c>
      <c r="J126" s="32">
        <v>1.0429929913624699E-2</v>
      </c>
    </row>
    <row r="127" spans="1:10" x14ac:dyDescent="0.2">
      <c r="A127" t="s">
        <v>337</v>
      </c>
      <c r="B127">
        <v>2021</v>
      </c>
      <c r="C127">
        <v>100</v>
      </c>
      <c r="D127">
        <v>100</v>
      </c>
      <c r="E127">
        <v>100</v>
      </c>
      <c r="F127">
        <v>100</v>
      </c>
      <c r="G127" s="32">
        <v>5.7076733604958098E-4</v>
      </c>
      <c r="H127" s="32">
        <v>1.14153467209916E-3</v>
      </c>
      <c r="I127" s="32">
        <v>1.7123020081487399E-3</v>
      </c>
      <c r="J127" s="32">
        <v>2.28306934419832E-3</v>
      </c>
    </row>
    <row r="128" spans="1:10" x14ac:dyDescent="0.2">
      <c r="A128" t="s">
        <v>339</v>
      </c>
      <c r="B128">
        <v>2021</v>
      </c>
      <c r="C128">
        <v>50</v>
      </c>
      <c r="D128">
        <v>50</v>
      </c>
      <c r="E128">
        <v>50</v>
      </c>
      <c r="F128">
        <v>50</v>
      </c>
      <c r="G128" s="32">
        <v>4.2528768302411101E-4</v>
      </c>
      <c r="H128" s="32">
        <v>8.8459838069014998E-4</v>
      </c>
      <c r="I128" s="32">
        <v>1.3098860637142599E-3</v>
      </c>
      <c r="J128" s="32">
        <v>1.7011507320964399E-3</v>
      </c>
    </row>
    <row r="129" spans="1:10" x14ac:dyDescent="0.2">
      <c r="A129" t="s">
        <v>341</v>
      </c>
      <c r="B129">
        <v>2021</v>
      </c>
      <c r="C129">
        <v>20</v>
      </c>
      <c r="D129">
        <v>50</v>
      </c>
      <c r="E129">
        <v>80</v>
      </c>
      <c r="F129">
        <v>100</v>
      </c>
      <c r="G129" s="32">
        <v>3.4023014641928898E-4</v>
      </c>
      <c r="H129" s="32">
        <v>8.5057536604822104E-4</v>
      </c>
      <c r="I129" s="32">
        <v>1.3609205856771501E-3</v>
      </c>
      <c r="J129" s="32">
        <v>1.7011507320964399E-3</v>
      </c>
    </row>
    <row r="130" spans="1:10" x14ac:dyDescent="0.2">
      <c r="A130" t="s">
        <v>343</v>
      </c>
      <c r="B130">
        <v>2021</v>
      </c>
      <c r="C130">
        <v>0</v>
      </c>
      <c r="D130">
        <v>5</v>
      </c>
      <c r="E130">
        <v>20</v>
      </c>
      <c r="F130">
        <v>20</v>
      </c>
      <c r="G130" s="32">
        <v>0</v>
      </c>
      <c r="H130" s="32">
        <v>3.2325113096925198E-4</v>
      </c>
      <c r="I130" s="32">
        <v>1.2930045238770101E-3</v>
      </c>
      <c r="J130" s="32">
        <v>1.2930045238770101E-3</v>
      </c>
    </row>
    <row r="131" spans="1:10" x14ac:dyDescent="0.2">
      <c r="A131" t="s">
        <v>347</v>
      </c>
      <c r="B131">
        <v>2021</v>
      </c>
      <c r="C131">
        <v>31</v>
      </c>
      <c r="D131">
        <v>25</v>
      </c>
      <c r="E131">
        <v>15</v>
      </c>
      <c r="F131">
        <v>5</v>
      </c>
    </row>
    <row r="132" spans="1:10" x14ac:dyDescent="0.2">
      <c r="A132" t="s">
        <v>349</v>
      </c>
      <c r="B132">
        <v>2021</v>
      </c>
      <c r="C132">
        <v>0</v>
      </c>
      <c r="D132">
        <v>15000</v>
      </c>
      <c r="E132">
        <v>25000</v>
      </c>
      <c r="F132">
        <v>33000</v>
      </c>
      <c r="G132" s="32">
        <v>0</v>
      </c>
      <c r="H132" s="32">
        <v>2.7456191501531902E-3</v>
      </c>
      <c r="I132" s="32">
        <v>4.5760319169219901E-3</v>
      </c>
      <c r="J132" s="32">
        <v>6.0403621303370203E-3</v>
      </c>
    </row>
    <row r="133" spans="1:10" x14ac:dyDescent="0.2">
      <c r="A133" t="s">
        <v>360</v>
      </c>
      <c r="B133">
        <v>2021</v>
      </c>
      <c r="C133">
        <v>88</v>
      </c>
      <c r="D133">
        <v>90</v>
      </c>
      <c r="E133">
        <v>92</v>
      </c>
      <c r="F133">
        <v>94</v>
      </c>
    </row>
    <row r="134" spans="1:10" x14ac:dyDescent="0.2">
      <c r="A134" t="s">
        <v>364</v>
      </c>
      <c r="B134">
        <v>2021</v>
      </c>
      <c r="C134">
        <v>82.7</v>
      </c>
      <c r="D134">
        <v>89.5</v>
      </c>
      <c r="E134">
        <v>96.8</v>
      </c>
      <c r="F134">
        <v>100</v>
      </c>
    </row>
    <row r="135" spans="1:10" x14ac:dyDescent="0.2">
      <c r="A135" t="s">
        <v>392</v>
      </c>
      <c r="B135">
        <v>2021</v>
      </c>
      <c r="C135">
        <v>35</v>
      </c>
      <c r="D135">
        <v>115</v>
      </c>
      <c r="E135">
        <v>194</v>
      </c>
      <c r="F135">
        <v>229</v>
      </c>
      <c r="G135" s="32">
        <v>1.0275147778872999E-3</v>
      </c>
      <c r="H135" s="32">
        <v>3.37611998448686E-3</v>
      </c>
      <c r="I135" s="32">
        <v>5.6953676260039204E-3</v>
      </c>
      <c r="J135" s="32">
        <v>6.7228824038912203E-3</v>
      </c>
    </row>
    <row r="136" spans="1:10" x14ac:dyDescent="0.2">
      <c r="A136" t="s">
        <v>403</v>
      </c>
      <c r="B136">
        <v>2021</v>
      </c>
      <c r="C136">
        <v>15</v>
      </c>
      <c r="D136">
        <v>50</v>
      </c>
      <c r="E136">
        <v>85</v>
      </c>
      <c r="F136">
        <v>100</v>
      </c>
      <c r="G136" s="32">
        <v>9.52762984108634E-4</v>
      </c>
      <c r="H136" s="32">
        <v>3.1758766136954501E-3</v>
      </c>
      <c r="I136" s="32">
        <v>5.39899024328226E-3</v>
      </c>
      <c r="J136" s="32">
        <v>6.3517532273908899E-3</v>
      </c>
    </row>
    <row r="137" spans="1:10" x14ac:dyDescent="0.2">
      <c r="A137" t="s">
        <v>382</v>
      </c>
      <c r="B137">
        <v>2021</v>
      </c>
      <c r="C137">
        <v>1250</v>
      </c>
      <c r="D137">
        <v>2500</v>
      </c>
      <c r="E137">
        <v>3750</v>
      </c>
      <c r="F137">
        <v>5000</v>
      </c>
      <c r="G137" s="32">
        <v>1.3328969296318601E-3</v>
      </c>
      <c r="H137" s="32">
        <v>2.6657938592637102E-3</v>
      </c>
      <c r="I137" s="32">
        <v>3.9986907888955696E-3</v>
      </c>
      <c r="J137" s="32">
        <v>5.3315877185274299E-3</v>
      </c>
    </row>
    <row r="138" spans="1:10" x14ac:dyDescent="0.2">
      <c r="A138" t="s">
        <v>366</v>
      </c>
      <c r="B138">
        <v>2021</v>
      </c>
      <c r="C138">
        <v>82</v>
      </c>
      <c r="D138">
        <v>81</v>
      </c>
      <c r="E138">
        <v>87</v>
      </c>
      <c r="F138">
        <v>91</v>
      </c>
    </row>
    <row r="139" spans="1:10" x14ac:dyDescent="0.2">
      <c r="A139" t="s">
        <v>368</v>
      </c>
      <c r="B139">
        <v>2021</v>
      </c>
      <c r="C139">
        <v>0</v>
      </c>
      <c r="D139">
        <v>0</v>
      </c>
      <c r="E139">
        <v>95</v>
      </c>
      <c r="F139">
        <v>95</v>
      </c>
      <c r="G139" s="32">
        <v>0</v>
      </c>
      <c r="H139" s="32">
        <v>0</v>
      </c>
      <c r="I139" s="32">
        <v>7.8985290187365503E-4</v>
      </c>
      <c r="J139" s="32">
        <v>7.8985290187365503E-4</v>
      </c>
    </row>
    <row r="140" spans="1:10" x14ac:dyDescent="0.2">
      <c r="A140" t="s">
        <v>377</v>
      </c>
      <c r="B140">
        <v>2021</v>
      </c>
      <c r="C140">
        <v>50</v>
      </c>
      <c r="D140">
        <v>75</v>
      </c>
      <c r="E140">
        <v>100</v>
      </c>
      <c r="F140">
        <v>100</v>
      </c>
      <c r="G140" s="32">
        <v>4.1653492094166498E-5</v>
      </c>
      <c r="H140" s="32">
        <v>6.2480238141249706E-5</v>
      </c>
      <c r="I140" s="32">
        <v>8.33069841883329E-5</v>
      </c>
      <c r="J140" s="32">
        <v>8.33069841883329E-5</v>
      </c>
    </row>
    <row r="141" spans="1:10" x14ac:dyDescent="0.2">
      <c r="A141" t="s">
        <v>370</v>
      </c>
      <c r="B141">
        <v>2021</v>
      </c>
      <c r="C141">
        <v>29636</v>
      </c>
      <c r="D141">
        <v>32000</v>
      </c>
      <c r="E141">
        <v>34000</v>
      </c>
      <c r="F141">
        <v>35000</v>
      </c>
      <c r="G141" s="32">
        <v>4.07060115808398E-3</v>
      </c>
      <c r="H141" s="32">
        <v>4.3953042603147299E-3</v>
      </c>
      <c r="I141" s="32">
        <v>4.6700107765843997E-3</v>
      </c>
      <c r="J141" s="32">
        <v>4.8073640347192402E-3</v>
      </c>
    </row>
    <row r="142" spans="1:10" x14ac:dyDescent="0.2">
      <c r="A142" t="s">
        <v>372</v>
      </c>
      <c r="B142">
        <v>2021</v>
      </c>
      <c r="C142">
        <v>29</v>
      </c>
      <c r="D142">
        <v>32</v>
      </c>
      <c r="E142">
        <v>35</v>
      </c>
      <c r="F142">
        <v>41</v>
      </c>
      <c r="G142" s="32">
        <v>3.2104675602356798E-4</v>
      </c>
      <c r="H142" s="32">
        <v>3.5425848940531601E-4</v>
      </c>
      <c r="I142" s="32">
        <v>3.8747022278706403E-4</v>
      </c>
      <c r="J142" s="32">
        <v>4.5389368955056099E-4</v>
      </c>
    </row>
    <row r="143" spans="1:10" x14ac:dyDescent="0.2">
      <c r="A143" t="s">
        <v>375</v>
      </c>
      <c r="B143">
        <v>2021</v>
      </c>
      <c r="C143">
        <v>0</v>
      </c>
      <c r="D143">
        <v>320</v>
      </c>
      <c r="E143">
        <v>640</v>
      </c>
      <c r="F143">
        <v>670</v>
      </c>
      <c r="G143" s="32">
        <v>0</v>
      </c>
      <c r="H143" s="32">
        <v>1.00915475001309E-3</v>
      </c>
      <c r="I143" s="32">
        <v>1.17159703883286E-3</v>
      </c>
      <c r="J143" s="32">
        <v>1.17159703883286E-3</v>
      </c>
    </row>
    <row r="144" spans="1:10" x14ac:dyDescent="0.2">
      <c r="A144" t="s">
        <v>390</v>
      </c>
      <c r="B144">
        <v>2021</v>
      </c>
      <c r="C144">
        <v>2000</v>
      </c>
      <c r="D144">
        <v>5600</v>
      </c>
      <c r="E144">
        <v>6100</v>
      </c>
      <c r="F144">
        <v>6300</v>
      </c>
      <c r="G144" s="32">
        <v>7.4677117717447596E-5</v>
      </c>
      <c r="H144" s="32">
        <v>3.74468406794141E-4</v>
      </c>
      <c r="I144" s="32">
        <v>6.0223361583235601E-4</v>
      </c>
      <c r="J144" s="32">
        <v>7.4677117717447596E-4</v>
      </c>
    </row>
    <row r="145" spans="1:10" x14ac:dyDescent="0.2">
      <c r="A145" t="s">
        <v>384</v>
      </c>
      <c r="B145">
        <v>2021</v>
      </c>
      <c r="C145">
        <v>17000</v>
      </c>
      <c r="D145">
        <v>14000</v>
      </c>
      <c r="E145">
        <v>14450</v>
      </c>
      <c r="F145">
        <v>14483</v>
      </c>
      <c r="G145" s="32">
        <v>3.4650215472607998E-4</v>
      </c>
      <c r="H145" s="32">
        <v>8.3704729341976195E-4</v>
      </c>
      <c r="I145" s="32">
        <v>1.1315741249369299E-3</v>
      </c>
      <c r="J145" s="32">
        <v>1.4267735782838599E-3</v>
      </c>
    </row>
    <row r="146" spans="1:10" x14ac:dyDescent="0.2">
      <c r="A146" t="s">
        <v>386</v>
      </c>
      <c r="B146">
        <v>2021</v>
      </c>
      <c r="C146">
        <v>50</v>
      </c>
      <c r="D146">
        <v>100</v>
      </c>
      <c r="E146">
        <v>100</v>
      </c>
      <c r="F146">
        <v>100</v>
      </c>
      <c r="G146" s="32">
        <v>2.0397966092234099E-4</v>
      </c>
      <c r="H146" s="32">
        <v>4.0795932184468198E-4</v>
      </c>
      <c r="I146" s="32">
        <v>4.0795932184468198E-4</v>
      </c>
      <c r="J146" s="32">
        <v>4.0795932184468198E-4</v>
      </c>
    </row>
    <row r="147" spans="1:10" x14ac:dyDescent="0.2">
      <c r="A147" t="s">
        <v>388</v>
      </c>
      <c r="B147">
        <v>2021</v>
      </c>
      <c r="C147">
        <v>41</v>
      </c>
      <c r="D147">
        <v>39</v>
      </c>
      <c r="E147">
        <v>81</v>
      </c>
      <c r="F147">
        <v>100</v>
      </c>
      <c r="G147" s="32">
        <v>2.5626937288816202E-4</v>
      </c>
      <c r="H147" s="32">
        <v>2.43768427869227E-4</v>
      </c>
      <c r="I147" s="32">
        <v>5.06288273266856E-4</v>
      </c>
      <c r="J147" s="32">
        <v>6.2504725094673604E-4</v>
      </c>
    </row>
    <row r="148" spans="1:10" x14ac:dyDescent="0.2">
      <c r="A148" t="s">
        <v>379</v>
      </c>
      <c r="B148">
        <v>2021</v>
      </c>
      <c r="C148">
        <v>100</v>
      </c>
      <c r="D148">
        <v>100</v>
      </c>
      <c r="E148">
        <v>100</v>
      </c>
      <c r="F148">
        <v>100</v>
      </c>
      <c r="G148" s="32">
        <v>1.00382192678066E-4</v>
      </c>
      <c r="H148" s="32">
        <v>2.0076438535613299E-4</v>
      </c>
      <c r="I148" s="32">
        <v>3.0114657803419898E-4</v>
      </c>
      <c r="J148" s="32">
        <v>4.0152877071226501E-4</v>
      </c>
    </row>
    <row r="149" spans="1:10" x14ac:dyDescent="0.2">
      <c r="A149" t="s">
        <v>405</v>
      </c>
      <c r="B149">
        <v>2021</v>
      </c>
      <c r="C149">
        <v>4.3499999999999996</v>
      </c>
      <c r="D149">
        <v>4.3499999999999996</v>
      </c>
      <c r="E149">
        <v>8</v>
      </c>
      <c r="F149">
        <v>10</v>
      </c>
    </row>
    <row r="150" spans="1:10" x14ac:dyDescent="0.2">
      <c r="A150" t="s">
        <v>400</v>
      </c>
      <c r="B150">
        <v>2021</v>
      </c>
      <c r="C150">
        <v>62.1</v>
      </c>
      <c r="D150">
        <v>62.1</v>
      </c>
      <c r="E150">
        <v>67</v>
      </c>
      <c r="F150">
        <v>70</v>
      </c>
    </row>
    <row r="151" spans="1:10" x14ac:dyDescent="0.2">
      <c r="A151" t="s">
        <v>398</v>
      </c>
      <c r="B151">
        <v>2021</v>
      </c>
      <c r="C151">
        <v>2.2000000000000002</v>
      </c>
      <c r="D151">
        <v>2.2000000000000002</v>
      </c>
      <c r="E151">
        <v>2</v>
      </c>
      <c r="F151">
        <v>1.95</v>
      </c>
    </row>
    <row r="152" spans="1:10" x14ac:dyDescent="0.2">
      <c r="A152" t="s">
        <v>396</v>
      </c>
      <c r="B152">
        <v>2021</v>
      </c>
      <c r="C152">
        <v>40</v>
      </c>
      <c r="D152">
        <v>42</v>
      </c>
      <c r="E152">
        <v>45</v>
      </c>
      <c r="F152">
        <v>3</v>
      </c>
    </row>
    <row r="153" spans="1:10" x14ac:dyDescent="0.2">
      <c r="A153" t="s">
        <v>394</v>
      </c>
      <c r="B153">
        <v>2021</v>
      </c>
      <c r="C153">
        <v>43</v>
      </c>
      <c r="D153">
        <v>43.5</v>
      </c>
      <c r="E153">
        <v>41</v>
      </c>
      <c r="F153">
        <v>39.5</v>
      </c>
    </row>
    <row r="154" spans="1:10" x14ac:dyDescent="0.2">
      <c r="A154" t="s">
        <v>413</v>
      </c>
      <c r="B154">
        <v>2021</v>
      </c>
      <c r="C154">
        <v>2.9</v>
      </c>
      <c r="D154">
        <v>2.8</v>
      </c>
      <c r="E154">
        <v>2.7</v>
      </c>
      <c r="F154">
        <v>2.5</v>
      </c>
    </row>
    <row r="155" spans="1:10" x14ac:dyDescent="0.2">
      <c r="A155" t="s">
        <v>456</v>
      </c>
      <c r="B155">
        <v>2021</v>
      </c>
      <c r="C155">
        <v>73.7</v>
      </c>
      <c r="D155">
        <v>75</v>
      </c>
      <c r="E155">
        <v>82.5</v>
      </c>
      <c r="F155">
        <v>87</v>
      </c>
      <c r="G155" s="32">
        <v>3.4358569147326999E-3</v>
      </c>
      <c r="H155" s="32">
        <v>3.4964622605827998E-3</v>
      </c>
      <c r="I155" s="32">
        <v>3.8461084866410799E-3</v>
      </c>
      <c r="J155" s="32">
        <v>4.0558962222760498E-3</v>
      </c>
    </row>
    <row r="156" spans="1:10" x14ac:dyDescent="0.2">
      <c r="A156" t="s">
        <v>421</v>
      </c>
      <c r="B156">
        <v>2021</v>
      </c>
      <c r="C156">
        <v>24.41</v>
      </c>
      <c r="D156">
        <v>23.94</v>
      </c>
      <c r="E156">
        <v>23.48</v>
      </c>
      <c r="F156">
        <v>23.01</v>
      </c>
      <c r="G156" s="32">
        <v>9.0648238902408507E-5</v>
      </c>
      <c r="H156" s="32">
        <v>4.45687174603505E-4</v>
      </c>
      <c r="I156" s="32">
        <v>7.9317209039606799E-4</v>
      </c>
      <c r="J156" s="32">
        <v>1.1482110260971599E-3</v>
      </c>
    </row>
    <row r="157" spans="1:10" x14ac:dyDescent="0.2">
      <c r="A157" t="s">
        <v>446</v>
      </c>
      <c r="B157">
        <v>2021</v>
      </c>
      <c r="C157">
        <v>5</v>
      </c>
      <c r="D157">
        <v>0</v>
      </c>
      <c r="E157">
        <v>16</v>
      </c>
      <c r="F157">
        <v>20</v>
      </c>
      <c r="G157" s="32">
        <v>1.1263819828236301E-3</v>
      </c>
      <c r="H157" s="32">
        <v>0</v>
      </c>
      <c r="I157" s="32">
        <v>3.6044223450355998E-3</v>
      </c>
      <c r="J157" s="32">
        <v>8.1099502763301093E-3</v>
      </c>
    </row>
    <row r="158" spans="1:10" x14ac:dyDescent="0.2">
      <c r="A158" t="s">
        <v>458</v>
      </c>
      <c r="B158">
        <v>2021</v>
      </c>
      <c r="C158">
        <v>0</v>
      </c>
      <c r="D158">
        <v>5528</v>
      </c>
      <c r="E158">
        <v>6500</v>
      </c>
      <c r="F158">
        <v>7000</v>
      </c>
      <c r="G158" s="32">
        <v>0</v>
      </c>
      <c r="H158" s="32">
        <v>1.6546630582659899E-3</v>
      </c>
      <c r="I158" s="32">
        <v>1.9456059838511099E-3</v>
      </c>
      <c r="J158" s="32">
        <v>2.0952679826088901E-3</v>
      </c>
    </row>
    <row r="159" spans="1:10" x14ac:dyDescent="0.2">
      <c r="A159" t="s">
        <v>451</v>
      </c>
      <c r="B159">
        <v>2021</v>
      </c>
      <c r="C159">
        <v>6000</v>
      </c>
      <c r="D159">
        <v>6000</v>
      </c>
      <c r="E159">
        <v>6400</v>
      </c>
      <c r="F159">
        <v>6600</v>
      </c>
      <c r="G159" s="32">
        <v>1.50419626109961E-3</v>
      </c>
      <c r="H159" s="32">
        <v>3.5546664643552402E-3</v>
      </c>
      <c r="I159" s="32">
        <v>5.1591424761948199E-3</v>
      </c>
      <c r="J159" s="32">
        <v>6.2674844212483897E-3</v>
      </c>
    </row>
    <row r="160" spans="1:10" x14ac:dyDescent="0.2">
      <c r="A160" t="s">
        <v>431</v>
      </c>
      <c r="B160">
        <v>2021</v>
      </c>
      <c r="C160">
        <v>35892</v>
      </c>
      <c r="D160">
        <v>36314</v>
      </c>
      <c r="E160">
        <v>38044</v>
      </c>
      <c r="F160">
        <v>40700</v>
      </c>
      <c r="G160" s="32">
        <v>5.9660338625900505E-4</v>
      </c>
      <c r="H160" s="32">
        <v>6.0361794741472998E-4</v>
      </c>
      <c r="I160" s="32">
        <v>6.3237432371663802E-4</v>
      </c>
      <c r="J160" s="32">
        <v>6.7652284132234202E-4</v>
      </c>
    </row>
    <row r="161" spans="1:10" x14ac:dyDescent="0.2">
      <c r="A161" t="s">
        <v>435</v>
      </c>
      <c r="B161">
        <v>2021</v>
      </c>
      <c r="C161">
        <v>5</v>
      </c>
      <c r="D161">
        <v>8</v>
      </c>
      <c r="E161">
        <v>15</v>
      </c>
      <c r="F161">
        <v>24</v>
      </c>
      <c r="G161" s="32">
        <v>8.4877499058062407E-5</v>
      </c>
      <c r="H161" s="32">
        <v>1.358039984929E-4</v>
      </c>
      <c r="I161" s="32">
        <v>2.5463249717418699E-4</v>
      </c>
      <c r="J161" s="32">
        <v>4.0741199547869898E-4</v>
      </c>
    </row>
    <row r="162" spans="1:10" x14ac:dyDescent="0.2">
      <c r="A162" t="s">
        <v>415</v>
      </c>
      <c r="B162">
        <v>2021</v>
      </c>
      <c r="C162">
        <v>12</v>
      </c>
      <c r="D162">
        <v>16</v>
      </c>
      <c r="E162">
        <v>19</v>
      </c>
      <c r="F162">
        <v>23</v>
      </c>
      <c r="G162" s="32">
        <v>2.1299818128100499E-4</v>
      </c>
      <c r="H162" s="32">
        <v>2.8399757504133998E-4</v>
      </c>
      <c r="I162" s="32">
        <v>3.3724712036159102E-4</v>
      </c>
      <c r="J162" s="32">
        <v>4.0824651412192599E-4</v>
      </c>
    </row>
    <row r="163" spans="1:10" x14ac:dyDescent="0.2">
      <c r="A163" t="s">
        <v>448</v>
      </c>
      <c r="B163">
        <v>2021</v>
      </c>
      <c r="C163">
        <v>2</v>
      </c>
      <c r="D163">
        <v>5</v>
      </c>
      <c r="E163">
        <v>8</v>
      </c>
      <c r="F163">
        <v>8</v>
      </c>
      <c r="G163" s="32">
        <v>3.4915545279327401E-5</v>
      </c>
      <c r="H163" s="32">
        <v>1.7457772639663699E-4</v>
      </c>
      <c r="I163" s="32">
        <v>3.1423990751394698E-4</v>
      </c>
      <c r="J163" s="32">
        <v>4.0152877071226501E-4</v>
      </c>
    </row>
    <row r="164" spans="1:10" x14ac:dyDescent="0.2">
      <c r="A164" t="s">
        <v>417</v>
      </c>
      <c r="B164">
        <v>2021</v>
      </c>
      <c r="C164">
        <v>100</v>
      </c>
      <c r="D164">
        <v>100</v>
      </c>
      <c r="E164">
        <v>100</v>
      </c>
      <c r="F164">
        <v>100</v>
      </c>
      <c r="G164" s="32">
        <v>2.41636338590894E-4</v>
      </c>
      <c r="H164" s="32">
        <v>4.8327267718178702E-4</v>
      </c>
      <c r="I164" s="32">
        <v>7.2490901577268105E-4</v>
      </c>
      <c r="J164" s="32">
        <v>9.6654535436357404E-4</v>
      </c>
    </row>
    <row r="165" spans="1:10" x14ac:dyDescent="0.2">
      <c r="A165" t="s">
        <v>419</v>
      </c>
      <c r="B165">
        <v>2021</v>
      </c>
      <c r="C165">
        <v>37500</v>
      </c>
      <c r="D165">
        <v>37500</v>
      </c>
      <c r="E165">
        <v>37500</v>
      </c>
      <c r="F165">
        <v>37500</v>
      </c>
      <c r="G165" s="32">
        <v>6.5023847875961196E-4</v>
      </c>
      <c r="H165" s="32">
        <v>1.30047695751922E-3</v>
      </c>
      <c r="I165" s="32">
        <v>1.9507154362788401E-3</v>
      </c>
      <c r="J165" s="32">
        <v>2.60095391503845E-3</v>
      </c>
    </row>
    <row r="166" spans="1:10" x14ac:dyDescent="0.2">
      <c r="A166" t="s">
        <v>423</v>
      </c>
      <c r="B166">
        <v>2021</v>
      </c>
      <c r="C166">
        <v>50</v>
      </c>
      <c r="D166">
        <v>51</v>
      </c>
      <c r="E166">
        <v>52</v>
      </c>
      <c r="F166">
        <v>53</v>
      </c>
    </row>
    <row r="167" spans="1:10" x14ac:dyDescent="0.2">
      <c r="A167" t="s">
        <v>425</v>
      </c>
      <c r="B167">
        <v>2021</v>
      </c>
      <c r="C167">
        <v>216</v>
      </c>
      <c r="D167">
        <v>220</v>
      </c>
      <c r="E167">
        <v>225</v>
      </c>
      <c r="F167">
        <v>229</v>
      </c>
      <c r="G167" s="32">
        <v>5.7782121957968295E-4</v>
      </c>
      <c r="H167" s="32">
        <v>5.8852161253486197E-4</v>
      </c>
      <c r="I167" s="32">
        <v>6.0189710372883704E-4</v>
      </c>
      <c r="J167" s="32">
        <v>6.1259749668401595E-4</v>
      </c>
    </row>
    <row r="168" spans="1:10" x14ac:dyDescent="0.2">
      <c r="A168" t="s">
        <v>427</v>
      </c>
      <c r="B168">
        <v>2021</v>
      </c>
      <c r="C168">
        <v>2000</v>
      </c>
      <c r="D168">
        <v>12000</v>
      </c>
      <c r="E168">
        <v>13000</v>
      </c>
      <c r="F168">
        <v>14000</v>
      </c>
      <c r="G168" s="32">
        <v>8.7513928097716505E-5</v>
      </c>
      <c r="H168" s="32">
        <v>5.25083568586299E-4</v>
      </c>
      <c r="I168" s="32">
        <v>5.6884053263515802E-4</v>
      </c>
      <c r="J168" s="32">
        <v>6.1259749668401595E-4</v>
      </c>
    </row>
    <row r="169" spans="1:10" x14ac:dyDescent="0.2">
      <c r="A169" t="s">
        <v>429</v>
      </c>
      <c r="B169">
        <v>2021</v>
      </c>
      <c r="C169">
        <v>100</v>
      </c>
      <c r="D169">
        <v>100</v>
      </c>
      <c r="E169">
        <v>100</v>
      </c>
      <c r="F169">
        <v>100</v>
      </c>
      <c r="G169" s="32">
        <v>1.5314937417100399E-4</v>
      </c>
      <c r="H169" s="32">
        <v>2.9710978589174799E-4</v>
      </c>
      <c r="I169" s="32">
        <v>4.5025916006275201E-4</v>
      </c>
      <c r="J169" s="32">
        <v>6.0340853423375602E-4</v>
      </c>
    </row>
    <row r="170" spans="1:10" x14ac:dyDescent="0.2">
      <c r="A170" t="s">
        <v>443</v>
      </c>
      <c r="B170">
        <v>2021</v>
      </c>
      <c r="C170">
        <v>182</v>
      </c>
      <c r="D170">
        <v>200</v>
      </c>
      <c r="E170">
        <v>215</v>
      </c>
      <c r="F170">
        <v>229</v>
      </c>
      <c r="G170" s="32">
        <v>4.8686787946065901E-4</v>
      </c>
      <c r="H170" s="32">
        <v>5.3501964775896601E-4</v>
      </c>
      <c r="I170" s="32">
        <v>5.7514612134088798E-4</v>
      </c>
      <c r="J170" s="32">
        <v>6.1259749668401595E-4</v>
      </c>
    </row>
    <row r="171" spans="1:10" x14ac:dyDescent="0.2">
      <c r="A171" t="s">
        <v>409</v>
      </c>
      <c r="B171">
        <v>2021</v>
      </c>
      <c r="C171">
        <v>69.81</v>
      </c>
      <c r="D171">
        <v>71.2</v>
      </c>
      <c r="E171">
        <v>72.27</v>
      </c>
      <c r="F171">
        <v>73.34</v>
      </c>
    </row>
    <row r="172" spans="1:10" x14ac:dyDescent="0.2">
      <c r="A172" t="s">
        <v>433</v>
      </c>
      <c r="B172">
        <v>2021</v>
      </c>
      <c r="C172">
        <v>100</v>
      </c>
      <c r="D172">
        <v>100</v>
      </c>
      <c r="E172">
        <v>100</v>
      </c>
      <c r="F172">
        <v>100</v>
      </c>
      <c r="G172" s="32">
        <v>1.0677994483457201E-4</v>
      </c>
      <c r="H172" s="32">
        <v>2.1355988966914401E-4</v>
      </c>
      <c r="I172" s="32">
        <v>3.2033983450371602E-4</v>
      </c>
      <c r="J172" s="32">
        <v>4.2711977933828802E-4</v>
      </c>
    </row>
    <row r="173" spans="1:10" x14ac:dyDescent="0.2">
      <c r="A173" t="s">
        <v>411</v>
      </c>
      <c r="B173">
        <v>2021</v>
      </c>
      <c r="C173">
        <v>63</v>
      </c>
      <c r="D173">
        <v>70</v>
      </c>
      <c r="E173">
        <v>85</v>
      </c>
      <c r="F173">
        <v>95</v>
      </c>
      <c r="G173" s="32">
        <v>3.8175378512899402E-4</v>
      </c>
      <c r="H173" s="32">
        <v>4.2417087236554902E-4</v>
      </c>
      <c r="I173" s="32">
        <v>5.1506463072959504E-4</v>
      </c>
      <c r="J173" s="32">
        <v>5.7566046963895899E-4</v>
      </c>
    </row>
    <row r="174" spans="1:10" x14ac:dyDescent="0.2">
      <c r="A174" t="s">
        <v>437</v>
      </c>
      <c r="B174">
        <v>2021</v>
      </c>
      <c r="C174">
        <v>66</v>
      </c>
      <c r="D174">
        <v>70</v>
      </c>
      <c r="E174">
        <v>80</v>
      </c>
      <c r="F174">
        <v>85</v>
      </c>
      <c r="G174" s="32">
        <v>4.4698342348436799E-4</v>
      </c>
      <c r="H174" s="32">
        <v>4.7407332793796702E-4</v>
      </c>
      <c r="I174" s="32">
        <v>5.4179808907196196E-4</v>
      </c>
      <c r="J174" s="32">
        <v>5.7566046963895899E-4</v>
      </c>
    </row>
    <row r="175" spans="1:10" x14ac:dyDescent="0.2">
      <c r="A175" t="s">
        <v>439</v>
      </c>
      <c r="B175">
        <v>2021</v>
      </c>
      <c r="C175">
        <v>45</v>
      </c>
      <c r="D175">
        <v>60</v>
      </c>
      <c r="E175">
        <v>80</v>
      </c>
      <c r="F175">
        <v>100</v>
      </c>
      <c r="G175" s="32">
        <v>2.6142173450471401E-4</v>
      </c>
      <c r="H175" s="32">
        <v>3.48562312672952E-4</v>
      </c>
      <c r="I175" s="32">
        <v>4.6474975023060299E-4</v>
      </c>
      <c r="J175" s="32">
        <v>5.8093718778825295E-4</v>
      </c>
    </row>
    <row r="176" spans="1:10" x14ac:dyDescent="0.2">
      <c r="A176" t="s">
        <v>441</v>
      </c>
      <c r="B176">
        <v>2021</v>
      </c>
      <c r="C176">
        <v>17</v>
      </c>
      <c r="D176">
        <v>35</v>
      </c>
      <c r="E176">
        <v>75</v>
      </c>
      <c r="F176">
        <v>100</v>
      </c>
      <c r="G176" s="32">
        <v>7.8725382017184395E-5</v>
      </c>
      <c r="H176" s="32">
        <v>1.62081668858909E-4</v>
      </c>
      <c r="I176" s="32">
        <v>3.4731786184051902E-4</v>
      </c>
      <c r="J176" s="32">
        <v>4.6309048245402599E-4</v>
      </c>
    </row>
    <row r="177" spans="1:10" x14ac:dyDescent="0.2">
      <c r="A177" t="s">
        <v>454</v>
      </c>
      <c r="B177">
        <v>2021</v>
      </c>
      <c r="C177">
        <v>6.6</v>
      </c>
      <c r="D177">
        <v>6.7</v>
      </c>
      <c r="E177">
        <v>7</v>
      </c>
      <c r="F177">
        <v>7.2</v>
      </c>
    </row>
    <row r="178" spans="1:10" x14ac:dyDescent="0.2">
      <c r="A178" t="s">
        <v>460</v>
      </c>
      <c r="B178">
        <v>2021</v>
      </c>
      <c r="C178">
        <v>9.5</v>
      </c>
      <c r="D178">
        <v>9.1</v>
      </c>
      <c r="E178">
        <v>8.8000000000000007</v>
      </c>
      <c r="F178">
        <v>8.6</v>
      </c>
    </row>
    <row r="179" spans="1:10" x14ac:dyDescent="0.2">
      <c r="A179" t="s">
        <v>468</v>
      </c>
      <c r="B179">
        <v>2021</v>
      </c>
      <c r="C179">
        <v>0</v>
      </c>
      <c r="D179">
        <v>25</v>
      </c>
      <c r="E179">
        <v>50</v>
      </c>
      <c r="F179">
        <v>100</v>
      </c>
    </row>
    <row r="180" spans="1:10" x14ac:dyDescent="0.2">
      <c r="A180" t="s">
        <v>466</v>
      </c>
      <c r="B180">
        <v>2021</v>
      </c>
      <c r="C180">
        <v>6.8</v>
      </c>
      <c r="D180">
        <v>7</v>
      </c>
      <c r="E180">
        <v>7.2</v>
      </c>
      <c r="F180">
        <v>7.5</v>
      </c>
    </row>
    <row r="181" spans="1:10" x14ac:dyDescent="0.2">
      <c r="A181" t="s">
        <v>464</v>
      </c>
      <c r="B181">
        <v>2021</v>
      </c>
      <c r="C181">
        <v>3.7</v>
      </c>
      <c r="D181">
        <v>3.6</v>
      </c>
      <c r="E181">
        <v>3.5</v>
      </c>
      <c r="F181">
        <v>3.4</v>
      </c>
    </row>
    <row r="182" spans="1:10" x14ac:dyDescent="0.2">
      <c r="A182" t="s">
        <v>462</v>
      </c>
      <c r="B182">
        <v>2021</v>
      </c>
      <c r="C182">
        <v>2.2000000000000002</v>
      </c>
      <c r="D182">
        <v>2.2000000000000002</v>
      </c>
      <c r="E182">
        <v>2</v>
      </c>
      <c r="F182">
        <v>1.9</v>
      </c>
    </row>
    <row r="183" spans="1:10" x14ac:dyDescent="0.2">
      <c r="A183" t="s">
        <v>472</v>
      </c>
      <c r="B183">
        <v>2021</v>
      </c>
      <c r="C183">
        <v>30</v>
      </c>
      <c r="D183">
        <v>75</v>
      </c>
      <c r="E183">
        <v>80</v>
      </c>
      <c r="F183">
        <v>100</v>
      </c>
    </row>
    <row r="184" spans="1:10" x14ac:dyDescent="0.2">
      <c r="A184" t="s">
        <v>487</v>
      </c>
      <c r="B184">
        <v>2021</v>
      </c>
      <c r="C184">
        <v>1600</v>
      </c>
      <c r="D184">
        <v>3000</v>
      </c>
      <c r="E184">
        <v>5000</v>
      </c>
      <c r="F184">
        <v>7600</v>
      </c>
      <c r="G184" s="32">
        <v>9.6393815752628196E-4</v>
      </c>
      <c r="H184" s="32">
        <v>1.8073840453617801E-3</v>
      </c>
      <c r="I184" s="32">
        <v>3.0123067422696301E-3</v>
      </c>
      <c r="J184" s="32">
        <v>4.5787062482498401E-3</v>
      </c>
    </row>
    <row r="185" spans="1:10" x14ac:dyDescent="0.2">
      <c r="A185" t="s">
        <v>489</v>
      </c>
      <c r="B185">
        <v>2021</v>
      </c>
      <c r="C185">
        <v>0</v>
      </c>
      <c r="D185">
        <v>60</v>
      </c>
      <c r="E185">
        <v>100</v>
      </c>
      <c r="F185">
        <v>120</v>
      </c>
      <c r="G185" s="32">
        <v>0</v>
      </c>
      <c r="H185" s="32">
        <v>2.2805585938761E-3</v>
      </c>
      <c r="I185" s="32">
        <v>3.8009309897934999E-3</v>
      </c>
      <c r="J185" s="32">
        <v>4.5611171877521896E-3</v>
      </c>
    </row>
    <row r="186" spans="1:10" x14ac:dyDescent="0.2">
      <c r="A186" t="s">
        <v>474</v>
      </c>
      <c r="B186">
        <v>2021</v>
      </c>
      <c r="C186">
        <v>0</v>
      </c>
      <c r="D186">
        <v>200</v>
      </c>
      <c r="E186">
        <v>300</v>
      </c>
      <c r="F186">
        <v>400</v>
      </c>
      <c r="G186" s="32">
        <v>0</v>
      </c>
      <c r="H186" s="32">
        <v>2.6232609709789299E-4</v>
      </c>
      <c r="I186" s="32">
        <v>3.9348914564683998E-4</v>
      </c>
      <c r="J186" s="32">
        <v>5.2465219419578599E-4</v>
      </c>
    </row>
    <row r="187" spans="1:10" x14ac:dyDescent="0.2">
      <c r="A187" t="s">
        <v>476</v>
      </c>
      <c r="B187">
        <v>2021</v>
      </c>
      <c r="C187">
        <v>30</v>
      </c>
      <c r="D187">
        <v>60</v>
      </c>
      <c r="E187">
        <v>60</v>
      </c>
      <c r="F187">
        <v>60</v>
      </c>
    </row>
    <row r="188" spans="1:10" x14ac:dyDescent="0.2">
      <c r="A188" t="s">
        <v>478</v>
      </c>
      <c r="B188">
        <v>2021</v>
      </c>
      <c r="C188">
        <v>1000</v>
      </c>
      <c r="D188">
        <v>1105</v>
      </c>
      <c r="E188">
        <v>1300</v>
      </c>
      <c r="F188">
        <v>1400</v>
      </c>
      <c r="G188" s="32">
        <v>9.0914352194416594E-3</v>
      </c>
      <c r="H188" s="32">
        <v>2.09103010047158E-2</v>
      </c>
      <c r="I188" s="32">
        <v>3.2729166789990001E-2</v>
      </c>
      <c r="J188" s="32">
        <v>4.5457176097208299E-2</v>
      </c>
    </row>
    <row r="189" spans="1:10" x14ac:dyDescent="0.2">
      <c r="A189" t="s">
        <v>480</v>
      </c>
      <c r="B189">
        <v>2021</v>
      </c>
      <c r="C189">
        <v>1000</v>
      </c>
      <c r="D189">
        <v>2000</v>
      </c>
      <c r="E189">
        <v>4000</v>
      </c>
      <c r="F189">
        <v>5000</v>
      </c>
    </row>
    <row r="190" spans="1:10" x14ac:dyDescent="0.2">
      <c r="A190" t="s">
        <v>482</v>
      </c>
      <c r="B190">
        <v>2021</v>
      </c>
      <c r="C190">
        <v>5</v>
      </c>
      <c r="D190">
        <v>10</v>
      </c>
      <c r="E190">
        <v>5</v>
      </c>
      <c r="F190">
        <v>8</v>
      </c>
      <c r="G190" s="32">
        <v>7.5074992104530404E-4</v>
      </c>
      <c r="H190" s="32">
        <v>2.5525497315540299E-3</v>
      </c>
      <c r="I190" s="32">
        <v>3.30329965259934E-3</v>
      </c>
      <c r="J190" s="32">
        <v>4.5044995262718303E-3</v>
      </c>
    </row>
    <row r="191" spans="1:10" x14ac:dyDescent="0.2">
      <c r="A191" t="s">
        <v>491</v>
      </c>
      <c r="B191">
        <v>2021</v>
      </c>
      <c r="C191">
        <v>0</v>
      </c>
      <c r="D191">
        <v>0</v>
      </c>
      <c r="E191">
        <v>1</v>
      </c>
      <c r="F191">
        <v>1</v>
      </c>
      <c r="G191" s="32">
        <v>0</v>
      </c>
      <c r="H191" s="32">
        <v>1.5133367717183399E-3</v>
      </c>
      <c r="I191" s="32">
        <v>3.0266735434366799E-3</v>
      </c>
      <c r="J191" s="32">
        <v>4.5400103151550198E-3</v>
      </c>
    </row>
    <row r="192" spans="1:10" x14ac:dyDescent="0.2">
      <c r="A192" t="s">
        <v>495</v>
      </c>
      <c r="B192">
        <v>2021</v>
      </c>
      <c r="C192">
        <v>5.84</v>
      </c>
      <c r="D192">
        <v>4.33</v>
      </c>
      <c r="E192">
        <v>3.08</v>
      </c>
      <c r="F192">
        <v>2</v>
      </c>
    </row>
    <row r="193" spans="1:10" x14ac:dyDescent="0.2">
      <c r="A193" t="s">
        <v>511</v>
      </c>
      <c r="B193">
        <v>2021</v>
      </c>
      <c r="C193">
        <v>0</v>
      </c>
      <c r="D193">
        <v>2000</v>
      </c>
      <c r="E193">
        <v>3000</v>
      </c>
      <c r="F193">
        <v>3000</v>
      </c>
      <c r="G193" s="32">
        <v>0</v>
      </c>
      <c r="H193" s="32">
        <v>1.3087367947258899E-3</v>
      </c>
      <c r="I193" s="32">
        <v>3.2718419868147199E-3</v>
      </c>
      <c r="J193" s="32">
        <v>5.2349471789035502E-3</v>
      </c>
    </row>
    <row r="194" spans="1:10" x14ac:dyDescent="0.2">
      <c r="A194" t="s">
        <v>515</v>
      </c>
      <c r="B194">
        <v>2021</v>
      </c>
      <c r="C194">
        <v>91.3</v>
      </c>
      <c r="D194">
        <v>93.7</v>
      </c>
      <c r="E194">
        <v>96.7</v>
      </c>
      <c r="F194">
        <v>99.7</v>
      </c>
      <c r="G194" s="32">
        <v>1.0435789625430499E-3</v>
      </c>
      <c r="H194" s="32">
        <v>1.0710114872977401E-3</v>
      </c>
      <c r="I194" s="32">
        <v>1.1053021432411E-3</v>
      </c>
      <c r="J194" s="32">
        <v>1.1395927991844699E-3</v>
      </c>
    </row>
    <row r="195" spans="1:10" x14ac:dyDescent="0.2">
      <c r="A195" t="s">
        <v>499</v>
      </c>
      <c r="B195">
        <v>2021</v>
      </c>
      <c r="C195">
        <v>0</v>
      </c>
      <c r="D195">
        <v>0</v>
      </c>
      <c r="E195">
        <v>2206</v>
      </c>
      <c r="F195">
        <v>10300</v>
      </c>
      <c r="G195" s="32">
        <v>0</v>
      </c>
      <c r="H195" s="32">
        <v>0</v>
      </c>
      <c r="I195" s="32">
        <v>2.1586566987062499E-4</v>
      </c>
      <c r="J195" s="32">
        <v>1.2237606833191499E-3</v>
      </c>
    </row>
    <row r="196" spans="1:10" x14ac:dyDescent="0.2">
      <c r="A196" t="s">
        <v>497</v>
      </c>
      <c r="B196">
        <v>2021</v>
      </c>
      <c r="C196">
        <v>0</v>
      </c>
      <c r="D196">
        <v>0</v>
      </c>
      <c r="E196">
        <v>56</v>
      </c>
      <c r="F196">
        <v>100</v>
      </c>
      <c r="G196" s="32">
        <v>0</v>
      </c>
      <c r="H196" s="32">
        <v>0</v>
      </c>
      <c r="I196" s="32">
        <v>2.8970402574672299E-3</v>
      </c>
      <c r="J196" s="32">
        <v>5.1732861740486202E-3</v>
      </c>
    </row>
    <row r="197" spans="1:10" x14ac:dyDescent="0.2">
      <c r="A197" t="s">
        <v>501</v>
      </c>
      <c r="B197">
        <v>2021</v>
      </c>
      <c r="C197">
        <v>-1</v>
      </c>
      <c r="D197">
        <v>50</v>
      </c>
      <c r="E197">
        <v>75</v>
      </c>
      <c r="F197">
        <v>100</v>
      </c>
      <c r="G197" s="32">
        <v>0</v>
      </c>
      <c r="H197" s="32">
        <v>4.3053185027123E-4</v>
      </c>
      <c r="I197" s="32">
        <v>6.45797775406845E-4</v>
      </c>
      <c r="J197" s="32">
        <v>8.6106370054246E-4</v>
      </c>
    </row>
    <row r="198" spans="1:10" x14ac:dyDescent="0.2">
      <c r="A198" t="s">
        <v>503</v>
      </c>
      <c r="B198">
        <v>2021</v>
      </c>
      <c r="C198">
        <v>65</v>
      </c>
      <c r="D198">
        <v>70</v>
      </c>
      <c r="E198">
        <v>75</v>
      </c>
      <c r="F198">
        <v>80</v>
      </c>
    </row>
    <row r="199" spans="1:10" x14ac:dyDescent="0.2">
      <c r="A199" t="s">
        <v>507</v>
      </c>
      <c r="B199">
        <v>2021</v>
      </c>
      <c r="C199">
        <v>615</v>
      </c>
      <c r="D199">
        <v>0</v>
      </c>
      <c r="E199">
        <v>1500</v>
      </c>
      <c r="F199">
        <v>2115</v>
      </c>
      <c r="G199" s="32">
        <v>2.95140326696676E-4</v>
      </c>
      <c r="H199" s="32">
        <v>0</v>
      </c>
      <c r="I199" s="32">
        <v>7.19854455357746E-4</v>
      </c>
      <c r="J199" s="32">
        <v>1.7348492374121699E-3</v>
      </c>
    </row>
    <row r="200" spans="1:10" x14ac:dyDescent="0.2">
      <c r="A200" t="s">
        <v>505</v>
      </c>
      <c r="B200">
        <v>2021</v>
      </c>
      <c r="C200">
        <v>0</v>
      </c>
      <c r="D200">
        <v>0</v>
      </c>
      <c r="E200">
        <v>75</v>
      </c>
      <c r="F200">
        <v>75</v>
      </c>
      <c r="G200" s="32">
        <v>0</v>
      </c>
      <c r="H200" s="32">
        <v>0</v>
      </c>
      <c r="I200" s="32">
        <v>2.2569603980201101E-3</v>
      </c>
      <c r="J200" s="32">
        <v>4.5139207960402201E-3</v>
      </c>
    </row>
    <row r="201" spans="1:10" x14ac:dyDescent="0.2">
      <c r="A201" t="s">
        <v>517</v>
      </c>
      <c r="B201">
        <v>2021</v>
      </c>
      <c r="C201">
        <v>4</v>
      </c>
      <c r="D201">
        <v>0</v>
      </c>
      <c r="E201">
        <v>14</v>
      </c>
      <c r="F201">
        <v>19</v>
      </c>
      <c r="G201" s="32">
        <v>4.2077581997407499E-4</v>
      </c>
      <c r="H201" s="32">
        <v>0</v>
      </c>
      <c r="I201" s="32">
        <v>1.47271536990926E-3</v>
      </c>
      <c r="J201" s="32">
        <v>1.9986851448768601E-3</v>
      </c>
    </row>
    <row r="202" spans="1:10" x14ac:dyDescent="0.2">
      <c r="A202" t="s">
        <v>509</v>
      </c>
      <c r="B202">
        <v>2021</v>
      </c>
      <c r="C202">
        <v>23.5</v>
      </c>
      <c r="D202">
        <v>56.5</v>
      </c>
      <c r="E202">
        <v>89.5</v>
      </c>
      <c r="F202">
        <v>100</v>
      </c>
      <c r="G202" s="32">
        <v>2.77252027031297E-3</v>
      </c>
      <c r="H202" s="32">
        <v>6.6658466073481904E-3</v>
      </c>
      <c r="I202" s="32">
        <v>1.05591729443834E-2</v>
      </c>
      <c r="J202" s="32">
        <v>1.1797958597076399E-2</v>
      </c>
    </row>
    <row r="203" spans="1:10" x14ac:dyDescent="0.2">
      <c r="A203" t="s">
        <v>521</v>
      </c>
      <c r="B203">
        <v>2021</v>
      </c>
      <c r="C203">
        <v>21</v>
      </c>
      <c r="D203">
        <v>21</v>
      </c>
      <c r="E203">
        <v>21</v>
      </c>
      <c r="F203">
        <v>24</v>
      </c>
    </row>
    <row r="204" spans="1:10" x14ac:dyDescent="0.2">
      <c r="A204" t="s">
        <v>535</v>
      </c>
      <c r="B204">
        <v>2021</v>
      </c>
      <c r="C204">
        <v>127</v>
      </c>
      <c r="D204">
        <v>128</v>
      </c>
      <c r="E204">
        <v>136</v>
      </c>
      <c r="F204">
        <v>145</v>
      </c>
      <c r="G204" s="32">
        <v>3.9121249617479099E-3</v>
      </c>
      <c r="H204" s="32">
        <v>3.9429290953049796E-3</v>
      </c>
      <c r="I204" s="32">
        <v>4.1893621637615402E-3</v>
      </c>
      <c r="J204" s="32">
        <v>4.4665993657751696E-3</v>
      </c>
    </row>
    <row r="205" spans="1:10" x14ac:dyDescent="0.2">
      <c r="A205" t="s">
        <v>532</v>
      </c>
      <c r="B205">
        <v>2021</v>
      </c>
      <c r="C205">
        <v>2339</v>
      </c>
      <c r="D205">
        <v>2421</v>
      </c>
      <c r="E205">
        <v>2841</v>
      </c>
      <c r="F205">
        <v>3168</v>
      </c>
      <c r="G205" s="32">
        <v>3.2977828019407E-3</v>
      </c>
      <c r="H205" s="32">
        <v>3.4133955380497801E-3</v>
      </c>
      <c r="I205" s="32">
        <v>4.0055583327548196E-3</v>
      </c>
      <c r="J205" s="32">
        <v>4.4665993657751696E-3</v>
      </c>
    </row>
    <row r="206" spans="1:10" x14ac:dyDescent="0.2">
      <c r="A206" t="s">
        <v>530</v>
      </c>
      <c r="B206">
        <v>2021</v>
      </c>
      <c r="C206">
        <v>120</v>
      </c>
      <c r="D206">
        <v>180</v>
      </c>
      <c r="E206">
        <v>195</v>
      </c>
      <c r="F206">
        <v>200</v>
      </c>
      <c r="G206" s="32">
        <v>7.1598905464197995E-4</v>
      </c>
      <c r="H206" s="32">
        <v>2.5178948421576302E-3</v>
      </c>
      <c r="I206" s="32">
        <v>3.6813770559508499E-3</v>
      </c>
      <c r="J206" s="32">
        <v>4.1467699414681402E-3</v>
      </c>
    </row>
    <row r="207" spans="1:10" x14ac:dyDescent="0.2">
      <c r="A207" t="s">
        <v>528</v>
      </c>
      <c r="B207">
        <v>2021</v>
      </c>
      <c r="C207">
        <v>2</v>
      </c>
      <c r="D207">
        <v>1</v>
      </c>
      <c r="E207">
        <v>0</v>
      </c>
      <c r="F207">
        <v>7</v>
      </c>
      <c r="G207" s="32">
        <v>8.9331987315503401E-4</v>
      </c>
      <c r="H207" s="32">
        <v>1.3399798097325499E-3</v>
      </c>
      <c r="I207" s="32">
        <v>1.3399798097325499E-3</v>
      </c>
      <c r="J207" s="32">
        <v>4.4665993657751696E-3</v>
      </c>
    </row>
    <row r="208" spans="1:10" x14ac:dyDescent="0.2">
      <c r="A208" t="s">
        <v>523</v>
      </c>
      <c r="B208">
        <v>2021</v>
      </c>
      <c r="C208">
        <v>13</v>
      </c>
      <c r="D208">
        <v>19</v>
      </c>
      <c r="E208">
        <v>19</v>
      </c>
      <c r="F208">
        <v>19</v>
      </c>
      <c r="G208" s="32">
        <v>7.9179003796544904E-4</v>
      </c>
      <c r="H208" s="32">
        <v>3.1671601518617901E-3</v>
      </c>
      <c r="I208" s="32">
        <v>4.2634848198139499E-3</v>
      </c>
      <c r="J208" s="32">
        <v>4.2634848198139499E-3</v>
      </c>
    </row>
    <row r="209" spans="1:10" x14ac:dyDescent="0.2">
      <c r="A209" t="s">
        <v>525</v>
      </c>
      <c r="B209">
        <v>2021</v>
      </c>
      <c r="C209">
        <v>0</v>
      </c>
      <c r="D209">
        <v>0</v>
      </c>
      <c r="E209">
        <v>3720</v>
      </c>
      <c r="F209">
        <v>0</v>
      </c>
      <c r="G209" s="32">
        <v>0</v>
      </c>
      <c r="H209" s="32">
        <v>0</v>
      </c>
      <c r="I209" s="32">
        <v>4.1127388586995398E-4</v>
      </c>
      <c r="J209" s="32">
        <v>4.1127388586995398E-4</v>
      </c>
    </row>
    <row r="210" spans="1:10" x14ac:dyDescent="0.2">
      <c r="A210" t="s">
        <v>537</v>
      </c>
      <c r="B210">
        <v>2021</v>
      </c>
      <c r="C210">
        <v>0</v>
      </c>
      <c r="D210">
        <v>1</v>
      </c>
      <c r="E210">
        <v>4</v>
      </c>
      <c r="F210">
        <v>4</v>
      </c>
      <c r="G210" s="32">
        <v>0</v>
      </c>
      <c r="H210" s="32">
        <v>4.4614307856918299E-5</v>
      </c>
      <c r="I210" s="32">
        <v>2.2307153928459201E-4</v>
      </c>
      <c r="J210" s="32">
        <v>4.0152877071226501E-4</v>
      </c>
    </row>
    <row r="211" spans="1:10" x14ac:dyDescent="0.2">
      <c r="A211" t="s">
        <v>584</v>
      </c>
      <c r="B211">
        <v>2021</v>
      </c>
      <c r="C211">
        <v>0</v>
      </c>
      <c r="D211">
        <v>0</v>
      </c>
      <c r="E211">
        <v>0</v>
      </c>
      <c r="F211">
        <v>1</v>
      </c>
    </row>
    <row r="212" spans="1:10" x14ac:dyDescent="0.2">
      <c r="A212" t="s">
        <v>588</v>
      </c>
      <c r="B212">
        <v>2021</v>
      </c>
      <c r="C212">
        <v>8</v>
      </c>
      <c r="D212">
        <v>39</v>
      </c>
      <c r="E212">
        <v>64</v>
      </c>
      <c r="F212">
        <v>100</v>
      </c>
      <c r="G212" s="32">
        <v>6.6884382396201596E-5</v>
      </c>
      <c r="H212" s="32">
        <v>3.2606136418148298E-4</v>
      </c>
      <c r="I212" s="32">
        <v>5.3507505916961298E-4</v>
      </c>
      <c r="J212" s="32">
        <v>8.3605477995252002E-4</v>
      </c>
    </row>
    <row r="213" spans="1:10" x14ac:dyDescent="0.2">
      <c r="A213" t="s">
        <v>590</v>
      </c>
      <c r="B213">
        <v>2021</v>
      </c>
      <c r="C213">
        <v>1</v>
      </c>
      <c r="D213">
        <v>1</v>
      </c>
      <c r="E213">
        <v>1</v>
      </c>
      <c r="F213">
        <v>1</v>
      </c>
      <c r="G213" s="32">
        <v>2.07199383397798E-4</v>
      </c>
      <c r="H213" s="32">
        <v>4.14398766795596E-4</v>
      </c>
      <c r="I213" s="32">
        <v>6.2159815019339299E-4</v>
      </c>
      <c r="J213" s="32">
        <v>8.2879753359119102E-4</v>
      </c>
    </row>
    <row r="214" spans="1:10" x14ac:dyDescent="0.2">
      <c r="A214" t="s">
        <v>592</v>
      </c>
      <c r="B214">
        <v>2021</v>
      </c>
      <c r="C214">
        <v>1</v>
      </c>
      <c r="D214">
        <v>1</v>
      </c>
      <c r="E214">
        <v>1</v>
      </c>
      <c r="F214">
        <v>1</v>
      </c>
      <c r="G214" s="32">
        <v>2.0985005481479301E-4</v>
      </c>
      <c r="H214" s="32">
        <v>4.1970010962958602E-4</v>
      </c>
      <c r="I214" s="32">
        <v>6.29550164444379E-4</v>
      </c>
      <c r="J214" s="32">
        <v>8.3940021925917204E-4</v>
      </c>
    </row>
    <row r="215" spans="1:10" x14ac:dyDescent="0.2">
      <c r="A215" t="s">
        <v>580</v>
      </c>
      <c r="B215">
        <v>2021</v>
      </c>
      <c r="C215">
        <v>9.4</v>
      </c>
      <c r="D215">
        <v>6.7</v>
      </c>
      <c r="E215">
        <v>9.6</v>
      </c>
      <c r="F215">
        <v>9.8000000000000007</v>
      </c>
    </row>
    <row r="216" spans="1:10" x14ac:dyDescent="0.2">
      <c r="A216" t="s">
        <v>594</v>
      </c>
      <c r="B216">
        <v>2021</v>
      </c>
      <c r="C216">
        <v>0</v>
      </c>
      <c r="D216">
        <v>10</v>
      </c>
      <c r="E216">
        <v>55</v>
      </c>
      <c r="F216">
        <v>100</v>
      </c>
      <c r="G216" s="32">
        <v>0</v>
      </c>
      <c r="H216" s="32">
        <v>8.6701166962091798E-5</v>
      </c>
      <c r="I216" s="32">
        <v>4.7685641829150501E-4</v>
      </c>
      <c r="J216" s="32">
        <v>8.6701166962091796E-4</v>
      </c>
    </row>
    <row r="217" spans="1:10" x14ac:dyDescent="0.2">
      <c r="A217" t="s">
        <v>596</v>
      </c>
      <c r="B217">
        <v>2021</v>
      </c>
      <c r="C217">
        <v>400</v>
      </c>
      <c r="D217">
        <v>637</v>
      </c>
      <c r="E217">
        <v>638</v>
      </c>
      <c r="F217">
        <v>638</v>
      </c>
      <c r="G217" s="32">
        <v>1.3691003028479899E-4</v>
      </c>
      <c r="H217" s="32">
        <v>4.1894469267148401E-4</v>
      </c>
      <c r="I217" s="32">
        <v>6.3731619097573801E-4</v>
      </c>
      <c r="J217" s="32">
        <v>8.5568768927999196E-4</v>
      </c>
    </row>
    <row r="218" spans="1:10" x14ac:dyDescent="0.2">
      <c r="A218" t="s">
        <v>598</v>
      </c>
      <c r="B218">
        <v>2021</v>
      </c>
      <c r="C218">
        <v>709</v>
      </c>
      <c r="D218">
        <v>527</v>
      </c>
      <c r="E218">
        <v>709</v>
      </c>
      <c r="F218">
        <v>708</v>
      </c>
      <c r="G218" s="32">
        <v>3.3064777975733801E-4</v>
      </c>
      <c r="H218" s="32">
        <v>6.6129555951467505E-4</v>
      </c>
      <c r="I218" s="32">
        <v>9.9194333927201295E-4</v>
      </c>
      <c r="J218" s="32">
        <v>1.32212476108893E-3</v>
      </c>
    </row>
    <row r="219" spans="1:10" x14ac:dyDescent="0.2">
      <c r="A219" t="s">
        <v>600</v>
      </c>
      <c r="B219">
        <v>2021</v>
      </c>
      <c r="C219">
        <v>25</v>
      </c>
      <c r="D219">
        <v>50</v>
      </c>
      <c r="E219">
        <v>75</v>
      </c>
      <c r="F219">
        <v>100</v>
      </c>
      <c r="G219" s="32">
        <v>2.7152609544978801E-4</v>
      </c>
      <c r="H219" s="32">
        <v>5.4305219089957699E-4</v>
      </c>
      <c r="I219" s="32">
        <v>8.1457828634936495E-4</v>
      </c>
      <c r="J219" s="32">
        <v>1.0861043817991501E-3</v>
      </c>
    </row>
    <row r="220" spans="1:10" x14ac:dyDescent="0.2">
      <c r="A220" t="s">
        <v>602</v>
      </c>
      <c r="B220">
        <v>2021</v>
      </c>
      <c r="C220">
        <v>0</v>
      </c>
      <c r="D220">
        <v>2600000</v>
      </c>
      <c r="E220">
        <v>2800000</v>
      </c>
      <c r="F220">
        <v>2925391</v>
      </c>
      <c r="G220" s="32">
        <v>0</v>
      </c>
      <c r="H220" s="32">
        <v>5.5502846996737995E-4</v>
      </c>
      <c r="I220" s="32">
        <v>1.1527514376245601E-3</v>
      </c>
      <c r="J220" s="32">
        <v>1.77724193408084E-3</v>
      </c>
    </row>
    <row r="221" spans="1:10" x14ac:dyDescent="0.2">
      <c r="A221" t="s">
        <v>582</v>
      </c>
      <c r="B221">
        <v>2021</v>
      </c>
      <c r="C221">
        <v>1</v>
      </c>
      <c r="D221">
        <v>1</v>
      </c>
      <c r="E221">
        <v>1</v>
      </c>
      <c r="F221">
        <v>1</v>
      </c>
      <c r="G221" s="32">
        <v>2.1779151562948001E-4</v>
      </c>
      <c r="H221" s="32">
        <v>4.3558303125896001E-4</v>
      </c>
      <c r="I221" s="32">
        <v>6.5337454688844097E-4</v>
      </c>
      <c r="J221" s="32">
        <v>8.71166062517921E-4</v>
      </c>
    </row>
    <row r="222" spans="1:10" x14ac:dyDescent="0.2">
      <c r="A222" t="s">
        <v>546</v>
      </c>
      <c r="B222">
        <v>2021</v>
      </c>
      <c r="C222">
        <v>533707</v>
      </c>
      <c r="D222">
        <v>3335424</v>
      </c>
      <c r="E222">
        <v>3535424</v>
      </c>
      <c r="F222">
        <v>3660815</v>
      </c>
    </row>
    <row r="223" spans="1:10" x14ac:dyDescent="0.2">
      <c r="A223" t="s">
        <v>569</v>
      </c>
      <c r="B223">
        <v>2021</v>
      </c>
      <c r="C223">
        <v>7638</v>
      </c>
      <c r="D223">
        <v>7337</v>
      </c>
      <c r="E223">
        <v>7337</v>
      </c>
      <c r="F223">
        <v>7338</v>
      </c>
      <c r="G223" s="32">
        <v>4.3293061033033699E-4</v>
      </c>
      <c r="H223" s="32">
        <v>8.9998327190692496E-4</v>
      </c>
      <c r="I223" s="32">
        <v>1.31585285661414E-3</v>
      </c>
      <c r="J223" s="32">
        <v>1.7317791224695999E-3</v>
      </c>
    </row>
    <row r="224" spans="1:10" x14ac:dyDescent="0.2">
      <c r="A224" t="s">
        <v>548</v>
      </c>
      <c r="B224">
        <v>2021</v>
      </c>
      <c r="C224">
        <v>2</v>
      </c>
      <c r="D224">
        <v>2</v>
      </c>
      <c r="E224">
        <v>2</v>
      </c>
      <c r="F224">
        <v>2</v>
      </c>
      <c r="G224" s="32">
        <v>2.0847371083085201E-4</v>
      </c>
      <c r="H224" s="32">
        <v>4.1694742166170499E-4</v>
      </c>
      <c r="I224" s="32">
        <v>6.2542113249255699E-4</v>
      </c>
      <c r="J224" s="32">
        <v>8.33894843323409E-4</v>
      </c>
    </row>
    <row r="225" spans="1:10" x14ac:dyDescent="0.2">
      <c r="A225" t="s">
        <v>550</v>
      </c>
      <c r="B225">
        <v>2021</v>
      </c>
      <c r="C225">
        <v>110000</v>
      </c>
      <c r="D225">
        <v>110000</v>
      </c>
      <c r="E225">
        <v>110000</v>
      </c>
      <c r="F225">
        <v>110000</v>
      </c>
      <c r="G225" s="32">
        <v>3.2429327694272599E-4</v>
      </c>
      <c r="H225" s="32">
        <v>1.01444833269084E-3</v>
      </c>
      <c r="I225" s="32">
        <v>1.2971731077709E-3</v>
      </c>
      <c r="J225" s="32">
        <v>1.2971731077709E-3</v>
      </c>
    </row>
    <row r="226" spans="1:10" x14ac:dyDescent="0.2">
      <c r="A226" t="s">
        <v>552</v>
      </c>
      <c r="B226">
        <v>2021</v>
      </c>
      <c r="C226">
        <v>2004176</v>
      </c>
      <c r="D226">
        <v>2437621</v>
      </c>
      <c r="E226">
        <v>2628621</v>
      </c>
      <c r="F226">
        <v>2740190</v>
      </c>
      <c r="G226" s="32">
        <v>4.7550394132043702E-4</v>
      </c>
      <c r="H226" s="32">
        <v>1.23703255136201E-3</v>
      </c>
      <c r="I226" s="32">
        <v>1.86069017710829E-3</v>
      </c>
      <c r="J226" s="32">
        <v>2.51081828210847E-3</v>
      </c>
    </row>
    <row r="227" spans="1:10" x14ac:dyDescent="0.2">
      <c r="A227" t="s">
        <v>554</v>
      </c>
      <c r="B227">
        <v>2021</v>
      </c>
      <c r="C227">
        <v>0</v>
      </c>
      <c r="D227">
        <v>579229</v>
      </c>
      <c r="E227">
        <v>579229</v>
      </c>
      <c r="F227">
        <v>579229</v>
      </c>
      <c r="G227" s="32">
        <v>0</v>
      </c>
      <c r="H227" s="32">
        <v>3.8783208266293201E-4</v>
      </c>
      <c r="I227" s="32">
        <v>7.7566416532586402E-4</v>
      </c>
      <c r="J227" s="32">
        <v>1.1634962479888E-3</v>
      </c>
    </row>
    <row r="228" spans="1:10" x14ac:dyDescent="0.2">
      <c r="A228" t="s">
        <v>556</v>
      </c>
      <c r="B228">
        <v>2021</v>
      </c>
      <c r="C228">
        <v>155</v>
      </c>
      <c r="D228">
        <v>155</v>
      </c>
      <c r="E228">
        <v>155</v>
      </c>
      <c r="F228">
        <v>155</v>
      </c>
      <c r="G228" s="32">
        <v>2.1464845141379901E-4</v>
      </c>
      <c r="H228" s="32">
        <v>4.2237275923360401E-4</v>
      </c>
      <c r="I228" s="32">
        <v>6.3702121064740304E-4</v>
      </c>
      <c r="J228" s="32">
        <v>8.5166966206120295E-4</v>
      </c>
    </row>
    <row r="229" spans="1:10" x14ac:dyDescent="0.2">
      <c r="A229" t="s">
        <v>558</v>
      </c>
      <c r="B229">
        <v>2021</v>
      </c>
      <c r="C229">
        <v>6</v>
      </c>
      <c r="D229">
        <v>6</v>
      </c>
      <c r="E229">
        <v>6</v>
      </c>
      <c r="F229">
        <v>6</v>
      </c>
      <c r="G229" s="32">
        <v>1.2368769783744699E-4</v>
      </c>
      <c r="H229" s="32">
        <v>2.4737539567489398E-4</v>
      </c>
      <c r="I229" s="32">
        <v>3.7106309351234103E-4</v>
      </c>
      <c r="J229" s="32">
        <v>4.9475079134978796E-4</v>
      </c>
    </row>
    <row r="230" spans="1:10" x14ac:dyDescent="0.2">
      <c r="A230" t="s">
        <v>577</v>
      </c>
      <c r="B230">
        <v>2021</v>
      </c>
      <c r="C230">
        <v>35</v>
      </c>
      <c r="D230">
        <v>45</v>
      </c>
      <c r="E230">
        <v>60</v>
      </c>
      <c r="F230">
        <v>80</v>
      </c>
      <c r="G230" s="32">
        <v>1.90359769172013E-4</v>
      </c>
      <c r="H230" s="32">
        <v>2.4474827464973002E-4</v>
      </c>
      <c r="I230" s="32">
        <v>3.2633103286630702E-4</v>
      </c>
      <c r="J230" s="32">
        <v>4.3510804382174302E-4</v>
      </c>
    </row>
    <row r="231" spans="1:10" x14ac:dyDescent="0.2">
      <c r="A231" t="s">
        <v>560</v>
      </c>
      <c r="B231">
        <v>2021</v>
      </c>
      <c r="C231">
        <v>0</v>
      </c>
      <c r="D231">
        <v>33</v>
      </c>
      <c r="E231">
        <v>33</v>
      </c>
      <c r="F231">
        <v>34</v>
      </c>
      <c r="G231" s="32">
        <v>0</v>
      </c>
      <c r="H231" s="32">
        <v>3.3163597228771497E-5</v>
      </c>
      <c r="I231" s="32">
        <v>6.6327194457542994E-5</v>
      </c>
      <c r="J231" s="32">
        <v>1.00495749178095E-4</v>
      </c>
    </row>
    <row r="232" spans="1:10" x14ac:dyDescent="0.2">
      <c r="A232" t="s">
        <v>543</v>
      </c>
      <c r="B232">
        <v>2021</v>
      </c>
      <c r="C232">
        <v>0</v>
      </c>
      <c r="D232">
        <v>50</v>
      </c>
      <c r="E232">
        <v>50</v>
      </c>
      <c r="F232">
        <v>20</v>
      </c>
      <c r="G232" s="32">
        <v>0</v>
      </c>
      <c r="H232" s="32">
        <v>3.2690644273936298E-4</v>
      </c>
      <c r="I232" s="32">
        <v>5.6727882710654195E-4</v>
      </c>
      <c r="J232" s="32">
        <v>5.7689372248122901E-4</v>
      </c>
    </row>
    <row r="233" spans="1:10" x14ac:dyDescent="0.2">
      <c r="A233" t="s">
        <v>562</v>
      </c>
      <c r="B233">
        <v>2021</v>
      </c>
      <c r="C233">
        <v>0</v>
      </c>
      <c r="D233">
        <v>3</v>
      </c>
      <c r="E233">
        <v>3</v>
      </c>
      <c r="F233">
        <v>0</v>
      </c>
      <c r="G233" s="32">
        <v>0</v>
      </c>
      <c r="H233" s="32">
        <v>5.4466230936819198E-5</v>
      </c>
      <c r="I233" s="32">
        <v>8.1699346405228807E-5</v>
      </c>
      <c r="J233" s="32">
        <v>8.1699346405228807E-5</v>
      </c>
    </row>
    <row r="234" spans="1:10" x14ac:dyDescent="0.2">
      <c r="A234" t="s">
        <v>573</v>
      </c>
      <c r="B234">
        <v>2021</v>
      </c>
      <c r="C234">
        <v>28</v>
      </c>
      <c r="D234">
        <v>26</v>
      </c>
      <c r="E234">
        <v>26</v>
      </c>
      <c r="F234">
        <v>27</v>
      </c>
      <c r="G234" s="32">
        <v>3.2606757411074098E-5</v>
      </c>
      <c r="H234" s="32">
        <v>7.8023312376498605E-5</v>
      </c>
      <c r="I234" s="32">
        <v>1.08301015686782E-4</v>
      </c>
      <c r="J234" s="32">
        <v>1.3974324604746E-4</v>
      </c>
    </row>
    <row r="235" spans="1:10" x14ac:dyDescent="0.2">
      <c r="A235" t="s">
        <v>567</v>
      </c>
      <c r="B235">
        <v>2021</v>
      </c>
      <c r="C235">
        <v>10</v>
      </c>
      <c r="D235">
        <v>30</v>
      </c>
      <c r="E235">
        <v>65</v>
      </c>
      <c r="F235">
        <v>100</v>
      </c>
      <c r="G235" s="32">
        <v>5.38288747072072E-4</v>
      </c>
      <c r="H235" s="32">
        <v>1.6148662412162199E-3</v>
      </c>
      <c r="I235" s="32">
        <v>3.4988768559684699E-3</v>
      </c>
      <c r="J235" s="32">
        <v>5.3828874707207196E-3</v>
      </c>
    </row>
    <row r="236" spans="1:10" x14ac:dyDescent="0.2">
      <c r="A236" t="s">
        <v>604</v>
      </c>
      <c r="B236">
        <v>2021</v>
      </c>
      <c r="C236">
        <v>15</v>
      </c>
      <c r="D236">
        <v>55</v>
      </c>
      <c r="E236">
        <v>100</v>
      </c>
      <c r="F236">
        <v>100</v>
      </c>
      <c r="G236" s="32">
        <v>7.8724326617586203E-4</v>
      </c>
      <c r="H236" s="32">
        <v>2.8865586426448302E-3</v>
      </c>
      <c r="I236" s="32">
        <v>5.2482884411724096E-3</v>
      </c>
      <c r="J236" s="32">
        <v>5.2482884411724096E-3</v>
      </c>
    </row>
    <row r="237" spans="1:10" x14ac:dyDescent="0.2">
      <c r="A237" t="s">
        <v>575</v>
      </c>
      <c r="B237">
        <v>2021</v>
      </c>
      <c r="C237">
        <v>2</v>
      </c>
      <c r="D237">
        <v>1</v>
      </c>
      <c r="E237">
        <v>1</v>
      </c>
      <c r="F237">
        <v>1</v>
      </c>
      <c r="G237" s="32">
        <v>3.5740166773997201E-4</v>
      </c>
      <c r="H237" s="32">
        <v>5.3610250160995897E-4</v>
      </c>
      <c r="I237" s="32">
        <v>7.1480333547994501E-4</v>
      </c>
      <c r="J237" s="32">
        <v>8.9350416934993104E-4</v>
      </c>
    </row>
    <row r="238" spans="1:10" x14ac:dyDescent="0.2">
      <c r="A238" t="s">
        <v>571</v>
      </c>
      <c r="B238">
        <v>2021</v>
      </c>
      <c r="C238">
        <v>0</v>
      </c>
      <c r="D238">
        <v>0</v>
      </c>
      <c r="E238">
        <v>1</v>
      </c>
      <c r="F238">
        <v>2</v>
      </c>
      <c r="G238" s="32">
        <v>0</v>
      </c>
      <c r="H238" s="32">
        <v>2.2825317480037999E-4</v>
      </c>
      <c r="I238" s="32">
        <v>4.5650634960075999E-4</v>
      </c>
      <c r="J238" s="32">
        <v>9.1301269920152095E-4</v>
      </c>
    </row>
    <row r="239" spans="1:10" x14ac:dyDescent="0.2">
      <c r="A239" t="s">
        <v>612</v>
      </c>
      <c r="B239">
        <v>2021</v>
      </c>
      <c r="C239">
        <v>10</v>
      </c>
      <c r="D239">
        <v>20</v>
      </c>
      <c r="E239">
        <v>30</v>
      </c>
      <c r="F239">
        <v>40</v>
      </c>
    </row>
    <row r="240" spans="1:10" x14ac:dyDescent="0.2">
      <c r="A240" t="s">
        <v>633</v>
      </c>
      <c r="B240">
        <v>2021</v>
      </c>
      <c r="C240">
        <v>4</v>
      </c>
      <c r="D240">
        <v>4</v>
      </c>
      <c r="E240">
        <v>4</v>
      </c>
      <c r="F240">
        <v>4</v>
      </c>
      <c r="G240" s="32">
        <v>2.5986371654551401E-5</v>
      </c>
      <c r="H240" s="32">
        <v>5.1972743309102701E-5</v>
      </c>
      <c r="I240" s="32">
        <v>7.7959114963654106E-5</v>
      </c>
      <c r="J240" s="32">
        <v>1.03945486618205E-4</v>
      </c>
    </row>
    <row r="241" spans="1:10" x14ac:dyDescent="0.2">
      <c r="A241" t="s">
        <v>614</v>
      </c>
      <c r="B241">
        <v>2021</v>
      </c>
      <c r="C241">
        <v>16</v>
      </c>
      <c r="D241">
        <v>44</v>
      </c>
      <c r="E241">
        <v>72</v>
      </c>
      <c r="F241">
        <v>100</v>
      </c>
      <c r="G241" s="32">
        <v>6.8128267871842596E-5</v>
      </c>
      <c r="H241" s="32">
        <v>1.8735273664756701E-4</v>
      </c>
      <c r="I241" s="32">
        <v>3.0657720542329203E-4</v>
      </c>
      <c r="J241" s="32">
        <v>4.2580167419901602E-4</v>
      </c>
    </row>
    <row r="242" spans="1:10" x14ac:dyDescent="0.2">
      <c r="A242" t="s">
        <v>627</v>
      </c>
      <c r="B242">
        <v>2021</v>
      </c>
      <c r="C242">
        <v>5</v>
      </c>
      <c r="D242">
        <v>5</v>
      </c>
      <c r="E242">
        <v>5</v>
      </c>
      <c r="F242">
        <v>5</v>
      </c>
      <c r="G242" s="32">
        <v>1.08099392971408E-4</v>
      </c>
      <c r="H242" s="32">
        <v>2.16198785942817E-4</v>
      </c>
      <c r="I242" s="32">
        <v>3.2429817891422501E-4</v>
      </c>
      <c r="J242" s="32">
        <v>4.3239757188563401E-4</v>
      </c>
    </row>
    <row r="243" spans="1:10" x14ac:dyDescent="0.2">
      <c r="A243" t="s">
        <v>625</v>
      </c>
      <c r="B243">
        <v>2021</v>
      </c>
      <c r="C243">
        <v>4</v>
      </c>
      <c r="D243">
        <v>4</v>
      </c>
      <c r="E243">
        <v>4</v>
      </c>
      <c r="F243">
        <v>4</v>
      </c>
      <c r="G243" s="32">
        <v>1.08099392971408E-4</v>
      </c>
      <c r="H243" s="32">
        <v>2.16198785942817E-4</v>
      </c>
      <c r="I243" s="32">
        <v>3.2429817891422501E-4</v>
      </c>
      <c r="J243" s="32">
        <v>4.3239757188563401E-4</v>
      </c>
    </row>
    <row r="244" spans="1:10" x14ac:dyDescent="0.2">
      <c r="A244" t="s">
        <v>623</v>
      </c>
      <c r="B244">
        <v>2021</v>
      </c>
      <c r="C244">
        <v>10</v>
      </c>
      <c r="D244">
        <v>40</v>
      </c>
      <c r="E244">
        <v>70</v>
      </c>
      <c r="F244">
        <v>100</v>
      </c>
      <c r="G244" s="32">
        <v>4.0838850430634697E-5</v>
      </c>
      <c r="H244" s="32">
        <v>1.6335540172253901E-4</v>
      </c>
      <c r="I244" s="32">
        <v>2.8587195301444301E-4</v>
      </c>
      <c r="J244" s="32">
        <v>4.0838850430634699E-4</v>
      </c>
    </row>
    <row r="245" spans="1:10" x14ac:dyDescent="0.2">
      <c r="A245" t="s">
        <v>608</v>
      </c>
      <c r="B245">
        <v>2021</v>
      </c>
      <c r="C245">
        <v>0</v>
      </c>
      <c r="D245">
        <v>74</v>
      </c>
      <c r="E245">
        <v>79</v>
      </c>
      <c r="F245">
        <v>84</v>
      </c>
    </row>
    <row r="246" spans="1:10" x14ac:dyDescent="0.2">
      <c r="A246" t="s">
        <v>621</v>
      </c>
      <c r="B246">
        <v>2021</v>
      </c>
      <c r="C246">
        <v>0</v>
      </c>
      <c r="D246">
        <v>12</v>
      </c>
      <c r="E246">
        <v>24</v>
      </c>
      <c r="F246">
        <v>36</v>
      </c>
      <c r="G246" s="32">
        <v>0</v>
      </c>
      <c r="H246" s="32">
        <v>2.7877990757752702E-4</v>
      </c>
      <c r="I246" s="32">
        <v>5.5755981515505501E-4</v>
      </c>
      <c r="J246" s="32">
        <v>8.3633972273258197E-4</v>
      </c>
    </row>
    <row r="247" spans="1:10" x14ac:dyDescent="0.2">
      <c r="A247" t="s">
        <v>610</v>
      </c>
      <c r="B247">
        <v>2021</v>
      </c>
      <c r="C247">
        <v>8</v>
      </c>
      <c r="D247">
        <v>51</v>
      </c>
      <c r="E247">
        <v>80</v>
      </c>
      <c r="F247">
        <v>100</v>
      </c>
      <c r="G247" s="32">
        <v>2.95196364041997E-5</v>
      </c>
      <c r="H247" s="32">
        <v>2.2139727303149801E-4</v>
      </c>
      <c r="I247" s="32">
        <v>5.1659363707349398E-4</v>
      </c>
      <c r="J247" s="32">
        <v>8.8558909212598999E-4</v>
      </c>
    </row>
    <row r="248" spans="1:10" x14ac:dyDescent="0.2">
      <c r="A248" t="s">
        <v>616</v>
      </c>
      <c r="B248">
        <v>2021</v>
      </c>
      <c r="C248">
        <v>80.7</v>
      </c>
      <c r="D248">
        <v>80.400000000000006</v>
      </c>
      <c r="E248">
        <v>80.2</v>
      </c>
      <c r="F248">
        <v>80</v>
      </c>
    </row>
    <row r="249" spans="1:10" x14ac:dyDescent="0.2">
      <c r="A249" t="s">
        <v>618</v>
      </c>
      <c r="B249">
        <v>2021</v>
      </c>
      <c r="C249">
        <v>1</v>
      </c>
      <c r="D249">
        <v>1</v>
      </c>
      <c r="E249">
        <v>1</v>
      </c>
      <c r="F249">
        <v>1</v>
      </c>
      <c r="G249" s="32">
        <v>2.4026196738200201E-5</v>
      </c>
      <c r="H249" s="32">
        <v>4.8052393476400401E-5</v>
      </c>
      <c r="I249" s="32">
        <v>7.2078590214600606E-5</v>
      </c>
      <c r="J249" s="32">
        <v>9.6104786952800803E-5</v>
      </c>
    </row>
    <row r="250" spans="1:10" x14ac:dyDescent="0.2">
      <c r="A250" t="s">
        <v>635</v>
      </c>
      <c r="B250">
        <v>2021</v>
      </c>
      <c r="C250">
        <v>2</v>
      </c>
      <c r="D250">
        <v>3</v>
      </c>
      <c r="E250">
        <v>3</v>
      </c>
      <c r="F250">
        <v>3</v>
      </c>
      <c r="G250" s="32">
        <v>8.4937010077996695E-5</v>
      </c>
      <c r="H250" s="32">
        <v>2.1234252519499201E-4</v>
      </c>
      <c r="I250" s="32">
        <v>3.39748040311987E-4</v>
      </c>
      <c r="J250" s="32">
        <v>4.6715355542898199E-4</v>
      </c>
    </row>
    <row r="251" spans="1:10" x14ac:dyDescent="0.2">
      <c r="A251" t="s">
        <v>667</v>
      </c>
      <c r="B251">
        <v>2021</v>
      </c>
      <c r="C251">
        <v>21300</v>
      </c>
      <c r="D251">
        <v>28829</v>
      </c>
      <c r="E251">
        <v>26200</v>
      </c>
      <c r="F251">
        <v>26300</v>
      </c>
    </row>
    <row r="252" spans="1:10" x14ac:dyDescent="0.2">
      <c r="A252" t="s">
        <v>740</v>
      </c>
      <c r="B252">
        <v>2021</v>
      </c>
      <c r="C252">
        <v>13</v>
      </c>
      <c r="D252">
        <v>10</v>
      </c>
      <c r="E252">
        <v>39</v>
      </c>
      <c r="F252">
        <v>52</v>
      </c>
      <c r="G252" s="32">
        <v>1.61162070977282E-3</v>
      </c>
      <c r="H252" s="32">
        <v>1.23970823828679E-3</v>
      </c>
      <c r="I252" s="32">
        <v>4.8348621293184697E-3</v>
      </c>
      <c r="J252" s="32">
        <v>6.4464828390912903E-3</v>
      </c>
    </row>
    <row r="253" spans="1:10" x14ac:dyDescent="0.2">
      <c r="A253" t="s">
        <v>709</v>
      </c>
      <c r="B253">
        <v>2021</v>
      </c>
      <c r="C253">
        <v>65</v>
      </c>
      <c r="D253">
        <v>75</v>
      </c>
      <c r="E253">
        <v>80</v>
      </c>
      <c r="F253">
        <v>100</v>
      </c>
      <c r="G253" s="32">
        <v>2.7349693776791201E-4</v>
      </c>
      <c r="H253" s="32">
        <v>3.1557338973220602E-4</v>
      </c>
      <c r="I253" s="32">
        <v>3.3661161571435299E-4</v>
      </c>
      <c r="J253" s="32">
        <v>4.2076451964294099E-4</v>
      </c>
    </row>
    <row r="254" spans="1:10" x14ac:dyDescent="0.2">
      <c r="A254" t="s">
        <v>700</v>
      </c>
      <c r="B254">
        <v>2021</v>
      </c>
      <c r="C254">
        <v>95</v>
      </c>
      <c r="D254">
        <v>95</v>
      </c>
      <c r="E254">
        <v>95</v>
      </c>
      <c r="F254">
        <v>95</v>
      </c>
      <c r="G254" s="32">
        <v>1.27717204316395E-4</v>
      </c>
      <c r="H254" s="32">
        <v>2.3849507416556399E-4</v>
      </c>
      <c r="I254" s="32">
        <v>3.6621227848195899E-4</v>
      </c>
      <c r="J254" s="32">
        <v>4.9392948279835505E-4</v>
      </c>
    </row>
    <row r="255" spans="1:10" x14ac:dyDescent="0.2">
      <c r="A255" t="s">
        <v>673</v>
      </c>
      <c r="B255">
        <v>2021</v>
      </c>
      <c r="C255">
        <v>20</v>
      </c>
      <c r="D255">
        <v>30</v>
      </c>
      <c r="E255">
        <v>40</v>
      </c>
      <c r="F255">
        <v>50</v>
      </c>
      <c r="G255" s="32">
        <v>1.1053905031326401E-3</v>
      </c>
      <c r="H255" s="32">
        <v>1.6580857546989599E-3</v>
      </c>
      <c r="I255" s="32">
        <v>2.2107810062652802E-3</v>
      </c>
      <c r="J255" s="32">
        <v>2.7634762578316002E-3</v>
      </c>
    </row>
    <row r="256" spans="1:10" x14ac:dyDescent="0.2">
      <c r="A256" t="s">
        <v>671</v>
      </c>
      <c r="B256">
        <v>2021</v>
      </c>
      <c r="C256">
        <v>21</v>
      </c>
      <c r="D256">
        <v>21</v>
      </c>
      <c r="E256">
        <v>21</v>
      </c>
      <c r="F256">
        <v>21</v>
      </c>
      <c r="G256" s="32">
        <v>1.1343137377968699E-3</v>
      </c>
      <c r="H256" s="32">
        <v>2.2686274755937398E-3</v>
      </c>
      <c r="I256" s="32">
        <v>3.4029412133906099E-3</v>
      </c>
      <c r="J256" s="32">
        <v>4.53725495118747E-3</v>
      </c>
    </row>
    <row r="257" spans="1:10" x14ac:dyDescent="0.2">
      <c r="A257" t="s">
        <v>669</v>
      </c>
      <c r="B257">
        <v>2021</v>
      </c>
      <c r="C257">
        <v>25</v>
      </c>
      <c r="D257">
        <v>50</v>
      </c>
      <c r="E257">
        <v>75</v>
      </c>
      <c r="F257">
        <v>100</v>
      </c>
      <c r="G257" s="32">
        <v>2.4553616651678601E-4</v>
      </c>
      <c r="H257" s="32">
        <v>4.91072333033573E-4</v>
      </c>
      <c r="I257" s="32">
        <v>7.3660849955035901E-4</v>
      </c>
      <c r="J257" s="32">
        <v>9.8214466606714491E-4</v>
      </c>
    </row>
    <row r="258" spans="1:10" x14ac:dyDescent="0.2">
      <c r="A258" t="s">
        <v>727</v>
      </c>
      <c r="B258">
        <v>2021</v>
      </c>
      <c r="C258">
        <v>1.3</v>
      </c>
      <c r="D258">
        <v>1.27</v>
      </c>
      <c r="E258">
        <v>1.26</v>
      </c>
      <c r="F258">
        <v>1.25</v>
      </c>
    </row>
    <row r="259" spans="1:10" x14ac:dyDescent="0.2">
      <c r="A259" t="s">
        <v>730</v>
      </c>
      <c r="B259">
        <v>2021</v>
      </c>
      <c r="C259">
        <v>72</v>
      </c>
      <c r="D259">
        <v>73</v>
      </c>
      <c r="E259">
        <v>74</v>
      </c>
      <c r="F259">
        <v>75</v>
      </c>
    </row>
    <row r="260" spans="1:10" x14ac:dyDescent="0.2">
      <c r="A260" t="s">
        <v>732</v>
      </c>
      <c r="B260">
        <v>2021</v>
      </c>
      <c r="C260">
        <v>0.7</v>
      </c>
      <c r="D260">
        <v>0.7</v>
      </c>
      <c r="E260">
        <v>0.7</v>
      </c>
      <c r="F260">
        <v>0.7</v>
      </c>
    </row>
    <row r="261" spans="1:10" x14ac:dyDescent="0.2">
      <c r="A261" t="s">
        <v>738</v>
      </c>
      <c r="B261">
        <v>2021</v>
      </c>
      <c r="C261">
        <v>86</v>
      </c>
      <c r="D261">
        <v>87</v>
      </c>
      <c r="E261">
        <v>88</v>
      </c>
      <c r="F261">
        <v>90</v>
      </c>
    </row>
    <row r="262" spans="1:10" x14ac:dyDescent="0.2">
      <c r="A262" t="s">
        <v>759</v>
      </c>
      <c r="B262">
        <v>2021</v>
      </c>
      <c r="C262">
        <v>0</v>
      </c>
      <c r="D262">
        <v>0</v>
      </c>
      <c r="E262">
        <v>0</v>
      </c>
      <c r="F262">
        <v>0</v>
      </c>
    </row>
    <row r="263" spans="1:10" x14ac:dyDescent="0.2">
      <c r="A263" t="s">
        <v>757</v>
      </c>
      <c r="B263">
        <v>2021</v>
      </c>
      <c r="C263">
        <v>59</v>
      </c>
      <c r="D263">
        <v>50</v>
      </c>
      <c r="E263">
        <v>55</v>
      </c>
      <c r="F263">
        <v>60</v>
      </c>
    </row>
    <row r="264" spans="1:10" x14ac:dyDescent="0.2">
      <c r="A264" t="s">
        <v>755</v>
      </c>
      <c r="B264">
        <v>2021</v>
      </c>
      <c r="C264">
        <v>2</v>
      </c>
      <c r="D264">
        <v>2</v>
      </c>
      <c r="E264">
        <v>2</v>
      </c>
      <c r="F264">
        <v>2</v>
      </c>
    </row>
    <row r="265" spans="1:10" x14ac:dyDescent="0.2">
      <c r="A265" t="s">
        <v>753</v>
      </c>
      <c r="B265">
        <v>2021</v>
      </c>
      <c r="C265">
        <v>100</v>
      </c>
      <c r="D265">
        <v>100</v>
      </c>
      <c r="E265">
        <v>100</v>
      </c>
      <c r="F265">
        <v>100</v>
      </c>
    </row>
    <row r="266" spans="1:10" x14ac:dyDescent="0.2">
      <c r="A266" t="s">
        <v>750</v>
      </c>
      <c r="B266">
        <v>2021</v>
      </c>
      <c r="C266">
        <v>14</v>
      </c>
      <c r="D266">
        <v>14</v>
      </c>
      <c r="E266">
        <v>14</v>
      </c>
      <c r="F266">
        <v>14</v>
      </c>
    </row>
    <row r="267" spans="1:10" x14ac:dyDescent="0.2">
      <c r="A267" t="s">
        <v>748</v>
      </c>
      <c r="B267">
        <v>2021</v>
      </c>
      <c r="C267">
        <v>0</v>
      </c>
      <c r="D267">
        <v>0</v>
      </c>
      <c r="E267">
        <v>0</v>
      </c>
      <c r="F267">
        <v>1</v>
      </c>
    </row>
    <row r="268" spans="1:10" x14ac:dyDescent="0.2">
      <c r="A268" t="s">
        <v>640</v>
      </c>
      <c r="B268">
        <v>2021</v>
      </c>
      <c r="C268">
        <v>14.2</v>
      </c>
      <c r="D268">
        <v>14.1</v>
      </c>
      <c r="E268">
        <v>14</v>
      </c>
      <c r="F268">
        <v>13.9</v>
      </c>
    </row>
    <row r="269" spans="1:10" x14ac:dyDescent="0.2">
      <c r="A269" t="s">
        <v>665</v>
      </c>
      <c r="B269">
        <v>2021</v>
      </c>
      <c r="C269">
        <v>0</v>
      </c>
      <c r="D269">
        <v>0</v>
      </c>
      <c r="E269">
        <v>60</v>
      </c>
      <c r="F269">
        <v>20</v>
      </c>
      <c r="G269" s="32">
        <v>0</v>
      </c>
      <c r="H269" s="32">
        <v>0</v>
      </c>
      <c r="I269" s="32">
        <v>3.45287992541591E-3</v>
      </c>
      <c r="J269" s="32">
        <v>4.60383990055454E-3</v>
      </c>
    </row>
    <row r="270" spans="1:10" x14ac:dyDescent="0.2">
      <c r="A270" t="s">
        <v>642</v>
      </c>
      <c r="B270">
        <v>2021</v>
      </c>
      <c r="C270">
        <v>100</v>
      </c>
      <c r="D270">
        <v>100</v>
      </c>
      <c r="E270">
        <v>100</v>
      </c>
      <c r="F270">
        <v>100</v>
      </c>
      <c r="G270" s="32">
        <v>1.1970597777946001E-3</v>
      </c>
      <c r="H270" s="32">
        <v>2.3941195555892002E-3</v>
      </c>
      <c r="I270" s="32">
        <v>3.5911793333838001E-3</v>
      </c>
      <c r="J270" s="32">
        <v>4.7882391111784004E-3</v>
      </c>
    </row>
    <row r="271" spans="1:10" x14ac:dyDescent="0.2">
      <c r="A271" t="s">
        <v>659</v>
      </c>
      <c r="B271">
        <v>2021</v>
      </c>
      <c r="C271">
        <v>1</v>
      </c>
      <c r="D271">
        <v>2</v>
      </c>
      <c r="E271">
        <v>3</v>
      </c>
      <c r="F271">
        <v>4</v>
      </c>
      <c r="G271" s="32">
        <v>1.21482201411368E-3</v>
      </c>
      <c r="H271" s="32">
        <v>2.42964402822736E-3</v>
      </c>
      <c r="I271" s="32">
        <v>3.6444660423410398E-3</v>
      </c>
      <c r="J271" s="32">
        <v>4.85928805645472E-3</v>
      </c>
    </row>
    <row r="272" spans="1:10" x14ac:dyDescent="0.2">
      <c r="A272" t="s">
        <v>746</v>
      </c>
      <c r="B272">
        <v>2021</v>
      </c>
      <c r="C272">
        <v>90</v>
      </c>
      <c r="D272">
        <v>90</v>
      </c>
      <c r="E272">
        <v>90</v>
      </c>
      <c r="F272">
        <v>90</v>
      </c>
    </row>
    <row r="273" spans="1:10" x14ac:dyDescent="0.2">
      <c r="A273" t="s">
        <v>744</v>
      </c>
      <c r="B273">
        <v>2021</v>
      </c>
      <c r="C273">
        <v>100</v>
      </c>
      <c r="D273">
        <v>100</v>
      </c>
      <c r="E273">
        <v>100</v>
      </c>
      <c r="F273">
        <v>100</v>
      </c>
    </row>
    <row r="274" spans="1:10" x14ac:dyDescent="0.2">
      <c r="A274" t="s">
        <v>735</v>
      </c>
      <c r="B274">
        <v>2021</v>
      </c>
      <c r="C274">
        <v>0</v>
      </c>
      <c r="D274">
        <v>1</v>
      </c>
      <c r="E274">
        <v>2</v>
      </c>
      <c r="F274">
        <v>2</v>
      </c>
    </row>
    <row r="275" spans="1:10" x14ac:dyDescent="0.2">
      <c r="A275" t="s">
        <v>742</v>
      </c>
      <c r="B275">
        <v>2021</v>
      </c>
      <c r="C275">
        <v>100</v>
      </c>
      <c r="D275">
        <v>100</v>
      </c>
      <c r="E275">
        <v>100</v>
      </c>
      <c r="F275">
        <v>100</v>
      </c>
    </row>
    <row r="276" spans="1:10" x14ac:dyDescent="0.2">
      <c r="A276" t="s">
        <v>649</v>
      </c>
      <c r="B276">
        <v>2021</v>
      </c>
      <c r="C276">
        <v>7.1</v>
      </c>
      <c r="D276">
        <v>7.1</v>
      </c>
      <c r="E276">
        <v>7</v>
      </c>
      <c r="F276">
        <v>7</v>
      </c>
    </row>
    <row r="277" spans="1:10" x14ac:dyDescent="0.2">
      <c r="A277" t="s">
        <v>675</v>
      </c>
      <c r="B277">
        <v>2021</v>
      </c>
      <c r="C277">
        <v>100</v>
      </c>
      <c r="D277">
        <v>100</v>
      </c>
      <c r="E277">
        <v>100</v>
      </c>
      <c r="F277">
        <v>100</v>
      </c>
      <c r="G277" s="32">
        <v>1.6995896877325099E-4</v>
      </c>
      <c r="H277" s="32">
        <v>3.3991793754650199E-4</v>
      </c>
      <c r="I277" s="32">
        <v>5.0987690631975301E-4</v>
      </c>
      <c r="J277" s="32">
        <v>6.7983587509300397E-4</v>
      </c>
    </row>
    <row r="278" spans="1:10" x14ac:dyDescent="0.2">
      <c r="A278" t="s">
        <v>657</v>
      </c>
      <c r="B278">
        <v>2021</v>
      </c>
      <c r="C278">
        <v>95</v>
      </c>
      <c r="D278">
        <v>95</v>
      </c>
      <c r="E278">
        <v>95</v>
      </c>
      <c r="F278">
        <v>95</v>
      </c>
      <c r="G278" s="32">
        <v>1.5974527185762101E-4</v>
      </c>
      <c r="H278" s="32">
        <v>3.1108289782799897E-4</v>
      </c>
      <c r="I278" s="32">
        <v>4.7082816968562001E-4</v>
      </c>
      <c r="J278" s="32">
        <v>6.3057344154324104E-4</v>
      </c>
    </row>
    <row r="279" spans="1:10" x14ac:dyDescent="0.2">
      <c r="A279" t="s">
        <v>655</v>
      </c>
      <c r="B279">
        <v>2021</v>
      </c>
      <c r="C279">
        <v>95</v>
      </c>
      <c r="D279">
        <v>95</v>
      </c>
      <c r="E279">
        <v>95</v>
      </c>
      <c r="F279">
        <v>95</v>
      </c>
      <c r="G279" s="32">
        <v>1.5974527185762101E-4</v>
      </c>
      <c r="H279" s="32">
        <v>3.1949054371524201E-4</v>
      </c>
      <c r="I279" s="32">
        <v>4.7923581557286402E-4</v>
      </c>
      <c r="J279" s="32">
        <v>6.38981087430485E-4</v>
      </c>
    </row>
    <row r="280" spans="1:10" x14ac:dyDescent="0.2">
      <c r="A280" t="s">
        <v>653</v>
      </c>
      <c r="B280">
        <v>2021</v>
      </c>
      <c r="C280">
        <v>80</v>
      </c>
      <c r="D280">
        <v>90</v>
      </c>
      <c r="E280">
        <v>100</v>
      </c>
      <c r="F280">
        <v>100</v>
      </c>
      <c r="G280" s="32">
        <v>3.7750801016227898E-4</v>
      </c>
      <c r="H280" s="32">
        <v>4.2469651143256401E-4</v>
      </c>
      <c r="I280" s="32">
        <v>4.7188501270284899E-4</v>
      </c>
      <c r="J280" s="32">
        <v>4.7188501270284899E-4</v>
      </c>
    </row>
    <row r="281" spans="1:10" x14ac:dyDescent="0.2">
      <c r="A281" t="s">
        <v>651</v>
      </c>
      <c r="B281">
        <v>2021</v>
      </c>
      <c r="C281">
        <v>77</v>
      </c>
      <c r="D281">
        <v>78</v>
      </c>
      <c r="E281">
        <v>79</v>
      </c>
      <c r="F281">
        <v>80</v>
      </c>
      <c r="G281" s="32">
        <v>7.3647858035605102E-4</v>
      </c>
      <c r="H281" s="32">
        <v>7.4604323724379205E-4</v>
      </c>
      <c r="I281" s="32">
        <v>7.5560789413153296E-4</v>
      </c>
      <c r="J281" s="32">
        <v>7.6517255101927399E-4</v>
      </c>
    </row>
    <row r="282" spans="1:10" x14ac:dyDescent="0.2">
      <c r="A282" t="s">
        <v>645</v>
      </c>
      <c r="B282">
        <v>2021</v>
      </c>
      <c r="C282">
        <v>0</v>
      </c>
      <c r="D282">
        <v>20</v>
      </c>
      <c r="E282">
        <v>20</v>
      </c>
      <c r="F282">
        <v>20</v>
      </c>
    </row>
    <row r="283" spans="1:10" x14ac:dyDescent="0.2">
      <c r="A283" t="s">
        <v>647</v>
      </c>
      <c r="B283">
        <v>2021</v>
      </c>
      <c r="C283">
        <v>30</v>
      </c>
      <c r="D283">
        <v>30</v>
      </c>
      <c r="E283">
        <v>50</v>
      </c>
      <c r="F283">
        <v>60</v>
      </c>
      <c r="G283" s="32">
        <v>2.25459426294827E-4</v>
      </c>
      <c r="H283" s="32">
        <v>2.25459426294827E-4</v>
      </c>
      <c r="I283" s="32">
        <v>3.7576571049137902E-4</v>
      </c>
      <c r="J283" s="32">
        <v>4.5091885258965499E-4</v>
      </c>
    </row>
    <row r="284" spans="1:10" x14ac:dyDescent="0.2">
      <c r="A284" t="s">
        <v>677</v>
      </c>
      <c r="B284">
        <v>2021</v>
      </c>
      <c r="C284">
        <v>0</v>
      </c>
      <c r="D284">
        <v>10</v>
      </c>
      <c r="E284">
        <v>25</v>
      </c>
      <c r="F284">
        <v>50</v>
      </c>
      <c r="G284" s="32">
        <v>0</v>
      </c>
      <c r="H284" s="32">
        <v>1.2923684990125801E-4</v>
      </c>
      <c r="I284" s="32">
        <v>3.2309212475314599E-4</v>
      </c>
      <c r="J284" s="32">
        <v>6.4618424950629199E-4</v>
      </c>
    </row>
    <row r="285" spans="1:10" x14ac:dyDescent="0.2">
      <c r="A285" t="s">
        <v>706</v>
      </c>
      <c r="B285">
        <v>2021</v>
      </c>
      <c r="C285">
        <v>77</v>
      </c>
      <c r="D285">
        <v>78</v>
      </c>
      <c r="E285">
        <v>79</v>
      </c>
      <c r="F285">
        <v>80</v>
      </c>
      <c r="G285" s="32">
        <v>4.60825677252254E-4</v>
      </c>
      <c r="H285" s="32">
        <v>4.6681042630747799E-4</v>
      </c>
      <c r="I285" s="32">
        <v>4.7279517536270198E-4</v>
      </c>
      <c r="J285" s="32">
        <v>4.7877992441792597E-4</v>
      </c>
    </row>
    <row r="286" spans="1:10" x14ac:dyDescent="0.2">
      <c r="A286" t="s">
        <v>661</v>
      </c>
      <c r="B286">
        <v>2021</v>
      </c>
      <c r="C286">
        <v>0.57999999999999996</v>
      </c>
      <c r="D286">
        <v>0.56000000000000005</v>
      </c>
      <c r="E286">
        <v>0.54</v>
      </c>
      <c r="F286">
        <v>0.5</v>
      </c>
    </row>
    <row r="287" spans="1:10" x14ac:dyDescent="0.2">
      <c r="A287" t="s">
        <v>679</v>
      </c>
      <c r="B287">
        <v>2021</v>
      </c>
      <c r="C287">
        <v>0.15</v>
      </c>
      <c r="D287">
        <v>0.15</v>
      </c>
      <c r="E287">
        <v>0.15</v>
      </c>
      <c r="F287">
        <v>0.15</v>
      </c>
      <c r="G287" s="32">
        <v>1.1489122201184299E-2</v>
      </c>
      <c r="H287" s="32">
        <v>1.1489122201184299E-2</v>
      </c>
      <c r="I287" s="32">
        <v>2.2978244402368699E-2</v>
      </c>
      <c r="J287" s="32">
        <v>3.4467366603552999E-2</v>
      </c>
    </row>
    <row r="288" spans="1:10" x14ac:dyDescent="0.2">
      <c r="A288" t="s">
        <v>663</v>
      </c>
      <c r="B288">
        <v>2021</v>
      </c>
      <c r="C288">
        <v>100</v>
      </c>
      <c r="D288">
        <v>100</v>
      </c>
      <c r="E288">
        <v>100</v>
      </c>
      <c r="F288">
        <v>100</v>
      </c>
      <c r="G288" s="32">
        <v>4.0359613232887501E-4</v>
      </c>
      <c r="H288" s="32">
        <v>8.0719226465775099E-4</v>
      </c>
      <c r="I288" s="32">
        <v>1.21078839698663E-3</v>
      </c>
      <c r="J288" s="32">
        <v>1.6143845293155E-3</v>
      </c>
    </row>
    <row r="289" spans="1:10" x14ac:dyDescent="0.2">
      <c r="A289" t="s">
        <v>681</v>
      </c>
      <c r="B289">
        <v>2021</v>
      </c>
      <c r="C289">
        <v>69</v>
      </c>
      <c r="D289">
        <v>69</v>
      </c>
      <c r="E289">
        <v>69</v>
      </c>
      <c r="F289">
        <v>69</v>
      </c>
      <c r="G289" s="32">
        <v>2.8376556861061102E-4</v>
      </c>
      <c r="H289" s="32">
        <v>5.6753113722122204E-4</v>
      </c>
      <c r="I289" s="32">
        <v>8.5129670583183198E-4</v>
      </c>
      <c r="J289" s="32">
        <v>1.13506227444244E-3</v>
      </c>
    </row>
    <row r="290" spans="1:10" x14ac:dyDescent="0.2">
      <c r="A290" t="s">
        <v>683</v>
      </c>
      <c r="B290">
        <v>2021</v>
      </c>
      <c r="C290">
        <v>0</v>
      </c>
      <c r="D290">
        <v>0</v>
      </c>
      <c r="E290">
        <v>60</v>
      </c>
      <c r="F290">
        <v>100</v>
      </c>
      <c r="G290" s="32">
        <v>0</v>
      </c>
      <c r="H290" s="32">
        <v>0</v>
      </c>
      <c r="I290" s="32">
        <v>3.8321588090317101E-3</v>
      </c>
      <c r="J290" s="32">
        <v>6.3869313483861804E-3</v>
      </c>
    </row>
    <row r="291" spans="1:10" x14ac:dyDescent="0.2">
      <c r="A291" t="s">
        <v>685</v>
      </c>
      <c r="B291">
        <v>2021</v>
      </c>
      <c r="C291">
        <v>75.25</v>
      </c>
      <c r="D291">
        <v>89.11</v>
      </c>
      <c r="E291">
        <v>100</v>
      </c>
      <c r="F291">
        <v>100</v>
      </c>
      <c r="G291" s="32">
        <v>4.2767351186814599E-3</v>
      </c>
      <c r="H291" s="32">
        <v>5.0644500521688403E-3</v>
      </c>
      <c r="I291" s="32">
        <v>5.6833689284803502E-3</v>
      </c>
      <c r="J291" s="32">
        <v>5.6833689284803502E-3</v>
      </c>
    </row>
    <row r="292" spans="1:10" x14ac:dyDescent="0.2">
      <c r="A292" t="s">
        <v>687</v>
      </c>
      <c r="B292">
        <v>2021</v>
      </c>
      <c r="C292">
        <v>0</v>
      </c>
      <c r="D292">
        <v>20</v>
      </c>
      <c r="E292">
        <v>50</v>
      </c>
      <c r="F292">
        <v>100</v>
      </c>
      <c r="G292" s="32">
        <v>0</v>
      </c>
      <c r="H292" s="32">
        <v>1.0874244163026599E-3</v>
      </c>
      <c r="I292" s="32">
        <v>2.7185610407566502E-3</v>
      </c>
      <c r="J292" s="32">
        <v>5.4371220815133004E-3</v>
      </c>
    </row>
    <row r="293" spans="1:10" x14ac:dyDescent="0.2">
      <c r="A293" t="s">
        <v>698</v>
      </c>
      <c r="B293">
        <v>2021</v>
      </c>
      <c r="C293">
        <v>100</v>
      </c>
      <c r="D293">
        <v>100</v>
      </c>
      <c r="E293">
        <v>100</v>
      </c>
      <c r="F293">
        <v>100</v>
      </c>
      <c r="G293" s="32">
        <v>1.1340230233068899E-3</v>
      </c>
      <c r="H293" s="32">
        <v>2.2680460466137798E-3</v>
      </c>
      <c r="I293" s="32">
        <v>3.4020690699206701E-3</v>
      </c>
      <c r="J293" s="32">
        <v>4.53609209322757E-3</v>
      </c>
    </row>
    <row r="294" spans="1:10" x14ac:dyDescent="0.2">
      <c r="A294" t="s">
        <v>694</v>
      </c>
      <c r="B294">
        <v>2021</v>
      </c>
      <c r="C294">
        <v>365</v>
      </c>
      <c r="D294">
        <v>365</v>
      </c>
      <c r="E294">
        <v>365</v>
      </c>
      <c r="F294">
        <v>365</v>
      </c>
      <c r="G294" s="32">
        <v>4.8151058125539499E-4</v>
      </c>
      <c r="H294" s="32">
        <v>9.6302116251078998E-4</v>
      </c>
      <c r="I294" s="32">
        <v>1.4445317437661799E-3</v>
      </c>
      <c r="J294" s="32">
        <v>1.92604232502158E-3</v>
      </c>
    </row>
    <row r="295" spans="1:10" x14ac:dyDescent="0.2">
      <c r="A295" t="s">
        <v>689</v>
      </c>
      <c r="B295">
        <v>2021</v>
      </c>
      <c r="C295">
        <v>6.8</v>
      </c>
      <c r="D295">
        <v>7.1</v>
      </c>
      <c r="E295">
        <v>6.8</v>
      </c>
      <c r="F295">
        <v>6.6</v>
      </c>
    </row>
    <row r="296" spans="1:10" x14ac:dyDescent="0.2">
      <c r="A296" t="s">
        <v>711</v>
      </c>
      <c r="B296">
        <v>2021</v>
      </c>
      <c r="C296">
        <v>5349</v>
      </c>
      <c r="D296">
        <v>5669</v>
      </c>
      <c r="E296">
        <v>5669</v>
      </c>
      <c r="F296">
        <v>5669</v>
      </c>
      <c r="G296" s="32">
        <v>1.21920026065058E-3</v>
      </c>
      <c r="H296" s="32">
        <v>1.2921380216167799E-3</v>
      </c>
      <c r="I296" s="32">
        <v>1.2921380216167799E-3</v>
      </c>
      <c r="J296" s="32">
        <v>1.2921380216167799E-3</v>
      </c>
    </row>
    <row r="297" spans="1:10" x14ac:dyDescent="0.2">
      <c r="A297" t="s">
        <v>702</v>
      </c>
      <c r="B297">
        <v>2021</v>
      </c>
      <c r="C297">
        <v>158000</v>
      </c>
      <c r="D297">
        <v>158000</v>
      </c>
      <c r="E297">
        <v>158000</v>
      </c>
      <c r="F297">
        <v>158000</v>
      </c>
      <c r="G297" s="32">
        <v>6.6322098646017197E-4</v>
      </c>
      <c r="H297" s="32">
        <v>1.3121869193126301E-3</v>
      </c>
      <c r="I297" s="32">
        <v>1.9754079057727999E-3</v>
      </c>
      <c r="J297" s="32">
        <v>2.6386288922329798E-3</v>
      </c>
    </row>
    <row r="298" spans="1:10" x14ac:dyDescent="0.2">
      <c r="A298" t="s">
        <v>704</v>
      </c>
      <c r="B298">
        <v>2021</v>
      </c>
      <c r="C298">
        <v>38700</v>
      </c>
      <c r="D298">
        <v>41994</v>
      </c>
      <c r="E298">
        <v>44276</v>
      </c>
      <c r="F298">
        <v>44276</v>
      </c>
      <c r="G298" s="32">
        <v>2.0704476949503399E-3</v>
      </c>
      <c r="H298" s="32">
        <v>2.24667649875309E-3</v>
      </c>
      <c r="I298" s="32">
        <v>2.3687633628325898E-3</v>
      </c>
      <c r="J298" s="32">
        <v>2.3687633628325898E-3</v>
      </c>
    </row>
    <row r="299" spans="1:10" x14ac:dyDescent="0.2">
      <c r="A299" t="s">
        <v>696</v>
      </c>
      <c r="B299">
        <v>2021</v>
      </c>
      <c r="C299">
        <v>59906</v>
      </c>
      <c r="D299">
        <v>59906</v>
      </c>
      <c r="E299">
        <v>59906</v>
      </c>
      <c r="F299">
        <v>59906</v>
      </c>
      <c r="G299" s="32">
        <v>4.8986171426786899E-4</v>
      </c>
      <c r="H299" s="32">
        <v>7.3312442814886395E-4</v>
      </c>
      <c r="I299" s="32">
        <v>1.22298614241673E-3</v>
      </c>
      <c r="J299" s="32">
        <v>1.7128478566846E-3</v>
      </c>
    </row>
    <row r="300" spans="1:10" x14ac:dyDescent="0.2">
      <c r="A300" t="s">
        <v>691</v>
      </c>
      <c r="B300">
        <v>2021</v>
      </c>
      <c r="C300">
        <v>64530</v>
      </c>
      <c r="D300">
        <v>64530</v>
      </c>
      <c r="E300">
        <v>64530</v>
      </c>
      <c r="F300">
        <v>64530</v>
      </c>
      <c r="G300" s="32">
        <v>5.4496211375193297E-4</v>
      </c>
      <c r="H300" s="32">
        <v>1.06969822002772E-3</v>
      </c>
      <c r="I300" s="32">
        <v>1.6146603337796499E-3</v>
      </c>
      <c r="J300" s="32">
        <v>2.1596224475315799E-3</v>
      </c>
    </row>
    <row r="301" spans="1:10" x14ac:dyDescent="0.2">
      <c r="A301" t="s">
        <v>719</v>
      </c>
      <c r="B301">
        <v>2021</v>
      </c>
      <c r="C301">
        <v>15.4</v>
      </c>
      <c r="D301">
        <v>14.15</v>
      </c>
      <c r="E301">
        <v>14.1</v>
      </c>
      <c r="F301">
        <v>14</v>
      </c>
    </row>
    <row r="302" spans="1:10" x14ac:dyDescent="0.2">
      <c r="A302" t="s">
        <v>721</v>
      </c>
      <c r="B302">
        <v>2021</v>
      </c>
      <c r="C302">
        <v>17</v>
      </c>
      <c r="D302">
        <v>16.8</v>
      </c>
      <c r="E302">
        <v>16.600000000000001</v>
      </c>
      <c r="F302">
        <v>16.5</v>
      </c>
    </row>
    <row r="303" spans="1:10" x14ac:dyDescent="0.2">
      <c r="A303" t="s">
        <v>724</v>
      </c>
      <c r="B303">
        <v>2021</v>
      </c>
      <c r="C303">
        <v>6.9</v>
      </c>
      <c r="D303">
        <v>6.9</v>
      </c>
      <c r="E303">
        <v>6.8</v>
      </c>
      <c r="F303">
        <v>6.8</v>
      </c>
    </row>
    <row r="304" spans="1:10" x14ac:dyDescent="0.2">
      <c r="A304" t="s">
        <v>823</v>
      </c>
      <c r="B304">
        <v>2021</v>
      </c>
      <c r="C304">
        <v>0</v>
      </c>
      <c r="D304">
        <v>0</v>
      </c>
      <c r="E304">
        <v>0</v>
      </c>
      <c r="F304">
        <v>8</v>
      </c>
    </row>
    <row r="305" spans="1:10" x14ac:dyDescent="0.2">
      <c r="A305" t="s">
        <v>826</v>
      </c>
      <c r="B305">
        <v>2021</v>
      </c>
      <c r="C305">
        <v>0</v>
      </c>
      <c r="D305">
        <v>1</v>
      </c>
      <c r="E305">
        <v>0</v>
      </c>
      <c r="F305">
        <v>0</v>
      </c>
      <c r="G305" s="32">
        <v>0</v>
      </c>
      <c r="H305" s="32">
        <v>4.0430063075608898E-4</v>
      </c>
      <c r="I305" s="32">
        <v>4.0430063075608898E-4</v>
      </c>
      <c r="J305" s="32">
        <v>4.0430063075608898E-4</v>
      </c>
    </row>
    <row r="306" spans="1:10" x14ac:dyDescent="0.2">
      <c r="A306" t="s">
        <v>828</v>
      </c>
      <c r="B306">
        <v>2021</v>
      </c>
      <c r="C306">
        <v>0</v>
      </c>
      <c r="D306">
        <v>15</v>
      </c>
      <c r="E306">
        <v>30</v>
      </c>
      <c r="F306">
        <v>40</v>
      </c>
      <c r="G306" s="32">
        <v>0</v>
      </c>
      <c r="H306" s="32">
        <v>1.5713739447686701E-4</v>
      </c>
      <c r="I306" s="32">
        <v>3.1427478895373402E-4</v>
      </c>
      <c r="J306" s="32">
        <v>4.1903305193831202E-4</v>
      </c>
    </row>
    <row r="307" spans="1:10" x14ac:dyDescent="0.2">
      <c r="A307" t="s">
        <v>842</v>
      </c>
      <c r="B307">
        <v>2021</v>
      </c>
      <c r="C307">
        <v>0</v>
      </c>
      <c r="D307">
        <v>2000</v>
      </c>
      <c r="E307">
        <v>2500</v>
      </c>
      <c r="F307">
        <v>1500</v>
      </c>
      <c r="G307" s="32">
        <v>0</v>
      </c>
      <c r="H307" s="32">
        <v>1.42595064183779E-4</v>
      </c>
      <c r="I307" s="32">
        <v>3.2083889441350202E-4</v>
      </c>
      <c r="J307" s="32">
        <v>4.2778519255133601E-4</v>
      </c>
    </row>
    <row r="308" spans="1:10" x14ac:dyDescent="0.2">
      <c r="A308" t="s">
        <v>830</v>
      </c>
      <c r="B308">
        <v>2021</v>
      </c>
      <c r="C308">
        <v>1</v>
      </c>
      <c r="D308">
        <v>2</v>
      </c>
      <c r="E308">
        <v>2</v>
      </c>
      <c r="F308">
        <v>1</v>
      </c>
      <c r="G308" s="32">
        <v>6.7729920964826199E-5</v>
      </c>
      <c r="H308" s="32">
        <v>2.03189762894478E-4</v>
      </c>
      <c r="I308" s="32">
        <v>3.3864960482413099E-4</v>
      </c>
      <c r="J308" s="32">
        <v>4.0637952578895698E-4</v>
      </c>
    </row>
    <row r="309" spans="1:10" x14ac:dyDescent="0.2">
      <c r="A309" t="s">
        <v>832</v>
      </c>
      <c r="B309">
        <v>2021</v>
      </c>
      <c r="C309">
        <v>200</v>
      </c>
      <c r="D309">
        <v>700</v>
      </c>
      <c r="E309">
        <v>700</v>
      </c>
      <c r="F309">
        <v>200</v>
      </c>
      <c r="G309" s="32">
        <v>4.5307272867874297E-5</v>
      </c>
      <c r="H309" s="32">
        <v>2.0388272790543499E-4</v>
      </c>
      <c r="I309" s="32">
        <v>3.6245818294299503E-4</v>
      </c>
      <c r="J309" s="32">
        <v>4.0776545581086901E-4</v>
      </c>
    </row>
    <row r="310" spans="1:10" x14ac:dyDescent="0.2">
      <c r="A310" t="s">
        <v>805</v>
      </c>
      <c r="B310">
        <v>2021</v>
      </c>
      <c r="C310">
        <v>0.39400000000000002</v>
      </c>
      <c r="D310">
        <v>0.39700000000000002</v>
      </c>
      <c r="E310">
        <v>0.39700000000000002</v>
      </c>
      <c r="F310">
        <v>0.4</v>
      </c>
    </row>
    <row r="311" spans="1:10" x14ac:dyDescent="0.2">
      <c r="A311" t="s">
        <v>834</v>
      </c>
      <c r="B311">
        <v>2021</v>
      </c>
      <c r="C311">
        <v>400</v>
      </c>
      <c r="D311">
        <v>1200</v>
      </c>
      <c r="E311">
        <v>1250</v>
      </c>
      <c r="F311">
        <v>1150</v>
      </c>
      <c r="G311" s="32">
        <v>4.3406542406829498E-5</v>
      </c>
      <c r="H311" s="32">
        <v>1.7818385658003501E-4</v>
      </c>
      <c r="I311" s="32">
        <v>3.1382930160137702E-4</v>
      </c>
      <c r="J311" s="32">
        <v>4.3406542406829499E-4</v>
      </c>
    </row>
    <row r="312" spans="1:10" x14ac:dyDescent="0.2">
      <c r="A312" t="s">
        <v>836</v>
      </c>
      <c r="B312">
        <v>2021</v>
      </c>
      <c r="C312">
        <v>580</v>
      </c>
      <c r="D312">
        <v>875</v>
      </c>
      <c r="E312">
        <v>1000</v>
      </c>
      <c r="F312">
        <v>745</v>
      </c>
      <c r="G312" s="32">
        <v>9.0905507137751699E-5</v>
      </c>
      <c r="H312" s="32">
        <v>2.29614772339321E-4</v>
      </c>
      <c r="I312" s="32">
        <v>3.8634840533544501E-4</v>
      </c>
      <c r="J312" s="32">
        <v>5.0154762558759505E-4</v>
      </c>
    </row>
    <row r="313" spans="1:10" x14ac:dyDescent="0.2">
      <c r="A313" t="s">
        <v>838</v>
      </c>
      <c r="B313">
        <v>2021</v>
      </c>
      <c r="C313">
        <v>95</v>
      </c>
      <c r="D313">
        <v>95</v>
      </c>
      <c r="E313">
        <v>95</v>
      </c>
      <c r="F313">
        <v>95</v>
      </c>
      <c r="G313" s="32">
        <v>1.17038255073613E-4</v>
      </c>
      <c r="H313" s="32">
        <v>2.34076510147225E-4</v>
      </c>
      <c r="I313" s="32">
        <v>3.51114765220838E-4</v>
      </c>
      <c r="J313" s="32">
        <v>4.6815302029445E-4</v>
      </c>
    </row>
    <row r="314" spans="1:10" x14ac:dyDescent="0.2">
      <c r="A314" t="s">
        <v>840</v>
      </c>
      <c r="B314">
        <v>2021</v>
      </c>
      <c r="C314">
        <v>100</v>
      </c>
      <c r="D314">
        <v>450</v>
      </c>
      <c r="E314">
        <v>450</v>
      </c>
      <c r="F314">
        <v>400</v>
      </c>
      <c r="G314" s="32">
        <v>3.1941337107146998E-5</v>
      </c>
      <c r="H314" s="32">
        <v>1.7951031454216599E-4</v>
      </c>
      <c r="I314" s="32">
        <v>3.2324633152432802E-4</v>
      </c>
      <c r="J314" s="32">
        <v>4.4717871950005899E-4</v>
      </c>
    </row>
    <row r="315" spans="1:10" x14ac:dyDescent="0.2">
      <c r="A315" t="s">
        <v>845</v>
      </c>
      <c r="B315">
        <v>2021</v>
      </c>
      <c r="C315">
        <v>300</v>
      </c>
      <c r="D315">
        <v>300</v>
      </c>
      <c r="E315">
        <v>300</v>
      </c>
      <c r="F315">
        <v>300</v>
      </c>
      <c r="G315" s="32">
        <v>1.3327978388673399E-4</v>
      </c>
      <c r="H315" s="32">
        <v>3.1409602402640297E-4</v>
      </c>
      <c r="I315" s="32">
        <v>4.4737580791313702E-4</v>
      </c>
      <c r="J315" s="32">
        <v>5.3311913554693596E-4</v>
      </c>
    </row>
    <row r="316" spans="1:10" x14ac:dyDescent="0.2">
      <c r="A316" t="s">
        <v>818</v>
      </c>
      <c r="B316">
        <v>2021</v>
      </c>
      <c r="C316">
        <v>46</v>
      </c>
      <c r="D316">
        <v>46</v>
      </c>
      <c r="E316">
        <v>50</v>
      </c>
      <c r="F316">
        <v>60</v>
      </c>
      <c r="G316" s="32">
        <v>4.08724670585984E-4</v>
      </c>
      <c r="H316" s="32">
        <v>4.08724670585984E-4</v>
      </c>
      <c r="I316" s="32">
        <v>4.4426594628911299E-4</v>
      </c>
      <c r="J316" s="32">
        <v>5.3311913554693596E-4</v>
      </c>
    </row>
    <row r="317" spans="1:10" x14ac:dyDescent="0.2">
      <c r="A317" t="s">
        <v>807</v>
      </c>
      <c r="B317">
        <v>2021</v>
      </c>
      <c r="C317">
        <v>10</v>
      </c>
      <c r="D317">
        <v>10</v>
      </c>
      <c r="E317">
        <v>10</v>
      </c>
      <c r="F317">
        <v>10</v>
      </c>
      <c r="G317" s="32">
        <v>1.05740345617816E-4</v>
      </c>
      <c r="H317" s="32">
        <v>2.2205472579741399E-4</v>
      </c>
      <c r="I317" s="32">
        <v>3.2779507141522999E-4</v>
      </c>
      <c r="J317" s="32">
        <v>4.2296138247126399E-4</v>
      </c>
    </row>
    <row r="318" spans="1:10" x14ac:dyDescent="0.2">
      <c r="A318" t="s">
        <v>764</v>
      </c>
      <c r="B318">
        <v>2021</v>
      </c>
      <c r="C318">
        <v>100</v>
      </c>
      <c r="D318">
        <v>100</v>
      </c>
      <c r="E318">
        <v>100</v>
      </c>
      <c r="F318">
        <v>100</v>
      </c>
    </row>
    <row r="319" spans="1:10" x14ac:dyDescent="0.2">
      <c r="A319" t="s">
        <v>766</v>
      </c>
      <c r="B319">
        <v>2021</v>
      </c>
      <c r="C319">
        <v>1000000</v>
      </c>
      <c r="D319">
        <v>460000</v>
      </c>
      <c r="E319">
        <v>470000</v>
      </c>
      <c r="F319">
        <v>470000</v>
      </c>
      <c r="G319" s="32">
        <v>4.8436324629795298E-4</v>
      </c>
      <c r="H319" s="32">
        <v>1.1311407545283E-3</v>
      </c>
      <c r="I319" s="32">
        <v>1.1624717911150901E-3</v>
      </c>
      <c r="J319" s="32">
        <v>1.1624717911150901E-3</v>
      </c>
    </row>
    <row r="320" spans="1:10" x14ac:dyDescent="0.2">
      <c r="A320" t="s">
        <v>787</v>
      </c>
      <c r="B320">
        <v>2021</v>
      </c>
      <c r="C320">
        <v>600</v>
      </c>
      <c r="D320">
        <v>9400</v>
      </c>
      <c r="E320">
        <v>20000</v>
      </c>
      <c r="F320">
        <v>20000</v>
      </c>
      <c r="G320" s="32">
        <v>1.3465377176831199E-5</v>
      </c>
      <c r="H320" s="32">
        <v>2.2547774082603799E-4</v>
      </c>
      <c r="I320" s="32">
        <v>6.7432364672040997E-4</v>
      </c>
      <c r="J320" s="32">
        <v>1.12211476473593E-3</v>
      </c>
    </row>
    <row r="321" spans="1:10" x14ac:dyDescent="0.2">
      <c r="A321" t="s">
        <v>777</v>
      </c>
      <c r="B321">
        <v>2021</v>
      </c>
      <c r="C321">
        <v>80</v>
      </c>
      <c r="D321">
        <v>80</v>
      </c>
      <c r="E321">
        <v>80</v>
      </c>
      <c r="F321">
        <v>80</v>
      </c>
      <c r="G321" s="32">
        <v>2.8028847078886802E-4</v>
      </c>
      <c r="H321" s="32">
        <v>5.9561300042634499E-4</v>
      </c>
      <c r="I321" s="32">
        <v>8.7590147121521399E-4</v>
      </c>
      <c r="J321" s="32">
        <v>1.1211538831554699E-3</v>
      </c>
    </row>
    <row r="322" spans="1:10" x14ac:dyDescent="0.2">
      <c r="A322" t="s">
        <v>779</v>
      </c>
      <c r="B322">
        <v>2021</v>
      </c>
      <c r="C322">
        <v>30000</v>
      </c>
      <c r="D322">
        <v>30000</v>
      </c>
      <c r="E322">
        <v>30000</v>
      </c>
      <c r="F322">
        <v>30000</v>
      </c>
      <c r="G322" s="32">
        <v>2.91819049754342E-4</v>
      </c>
      <c r="H322" s="32">
        <v>5.8363809950868399E-4</v>
      </c>
      <c r="I322" s="32">
        <v>8.7545714926302702E-4</v>
      </c>
      <c r="J322" s="32">
        <v>1.1672761990173699E-3</v>
      </c>
    </row>
    <row r="323" spans="1:10" x14ac:dyDescent="0.2">
      <c r="A323" t="s">
        <v>781</v>
      </c>
      <c r="B323">
        <v>2021</v>
      </c>
      <c r="C323">
        <v>2</v>
      </c>
      <c r="D323">
        <v>2</v>
      </c>
      <c r="E323">
        <v>2</v>
      </c>
      <c r="F323">
        <v>2</v>
      </c>
      <c r="G323" s="32">
        <v>2.8401291477385897E-4</v>
      </c>
      <c r="H323" s="32">
        <v>5.6802582954771795E-4</v>
      </c>
      <c r="I323" s="32">
        <v>8.5203874432157698E-4</v>
      </c>
      <c r="J323" s="32">
        <v>1.13605165909544E-3</v>
      </c>
    </row>
    <row r="324" spans="1:10" x14ac:dyDescent="0.2">
      <c r="A324" t="s">
        <v>783</v>
      </c>
      <c r="B324">
        <v>2021</v>
      </c>
      <c r="C324">
        <v>5</v>
      </c>
      <c r="D324">
        <v>5</v>
      </c>
      <c r="E324">
        <v>5</v>
      </c>
      <c r="F324">
        <v>5</v>
      </c>
      <c r="G324" s="32">
        <v>2.01252302180288E-4</v>
      </c>
      <c r="H324" s="32">
        <v>4.0250460436057502E-4</v>
      </c>
      <c r="I324" s="32">
        <v>6.0375690654086299E-4</v>
      </c>
      <c r="J324" s="32">
        <v>8.0500920872115004E-4</v>
      </c>
    </row>
    <row r="325" spans="1:10" x14ac:dyDescent="0.2">
      <c r="A325" t="s">
        <v>773</v>
      </c>
      <c r="B325">
        <v>2021</v>
      </c>
      <c r="C325">
        <v>0</v>
      </c>
      <c r="D325">
        <v>15</v>
      </c>
      <c r="E325">
        <v>30</v>
      </c>
      <c r="F325">
        <v>50</v>
      </c>
    </row>
    <row r="326" spans="1:10" x14ac:dyDescent="0.2">
      <c r="A326" t="s">
        <v>785</v>
      </c>
      <c r="B326">
        <v>2021</v>
      </c>
      <c r="C326">
        <v>1055</v>
      </c>
      <c r="D326">
        <v>1315</v>
      </c>
      <c r="E326">
        <v>1315</v>
      </c>
      <c r="F326">
        <v>1315</v>
      </c>
      <c r="G326" s="32">
        <v>9.0170561366724494E-5</v>
      </c>
      <c r="H326" s="32">
        <v>2.0341794886521701E-4</v>
      </c>
      <c r="I326" s="32">
        <v>3.1581063909957098E-4</v>
      </c>
      <c r="J326" s="32">
        <v>4.2734863206978402E-4</v>
      </c>
    </row>
    <row r="327" spans="1:10" x14ac:dyDescent="0.2">
      <c r="A327" t="s">
        <v>775</v>
      </c>
      <c r="B327">
        <v>2021</v>
      </c>
      <c r="C327">
        <v>500</v>
      </c>
      <c r="D327">
        <v>1167</v>
      </c>
      <c r="E327">
        <v>1167</v>
      </c>
      <c r="F327">
        <v>1166</v>
      </c>
      <c r="G327" s="32">
        <v>5.0445258263224102E-5</v>
      </c>
      <c r="H327" s="32">
        <v>1.72220111710647E-4</v>
      </c>
      <c r="I327" s="32">
        <v>2.8995934449701198E-4</v>
      </c>
      <c r="J327" s="32">
        <v>4.0356206610579298E-4</v>
      </c>
    </row>
    <row r="328" spans="1:10" x14ac:dyDescent="0.2">
      <c r="A328" t="s">
        <v>789</v>
      </c>
      <c r="B328">
        <v>2021</v>
      </c>
      <c r="C328">
        <v>0</v>
      </c>
      <c r="D328">
        <v>666</v>
      </c>
      <c r="E328">
        <v>667</v>
      </c>
      <c r="F328">
        <v>667</v>
      </c>
      <c r="G328" s="32">
        <v>0</v>
      </c>
      <c r="H328" s="32">
        <v>1.35302227390819E-4</v>
      </c>
      <c r="I328" s="32">
        <v>2.7080761127922198E-4</v>
      </c>
      <c r="J328" s="32">
        <v>4.0631299516762499E-4</v>
      </c>
    </row>
    <row r="329" spans="1:10" x14ac:dyDescent="0.2">
      <c r="A329" t="s">
        <v>791</v>
      </c>
      <c r="B329">
        <v>2021</v>
      </c>
      <c r="C329">
        <v>4</v>
      </c>
      <c r="D329">
        <v>6</v>
      </c>
      <c r="E329">
        <v>6</v>
      </c>
      <c r="F329">
        <v>5</v>
      </c>
      <c r="G329" s="32">
        <v>7.6868964972531999E-5</v>
      </c>
      <c r="H329" s="32">
        <v>1.9217241243133E-4</v>
      </c>
      <c r="I329" s="32">
        <v>3.0747585989012799E-4</v>
      </c>
      <c r="J329" s="32">
        <v>4.0356206610579298E-4</v>
      </c>
    </row>
    <row r="330" spans="1:10" x14ac:dyDescent="0.2">
      <c r="A330" t="s">
        <v>793</v>
      </c>
      <c r="B330">
        <v>2021</v>
      </c>
      <c r="C330">
        <v>1</v>
      </c>
      <c r="D330">
        <v>2</v>
      </c>
      <c r="E330">
        <v>2</v>
      </c>
      <c r="F330">
        <v>1</v>
      </c>
      <c r="G330" s="32">
        <v>6.7439752768041494E-5</v>
      </c>
      <c r="H330" s="32">
        <v>2.0231925830412401E-4</v>
      </c>
      <c r="I330" s="32">
        <v>3.3719876384020699E-4</v>
      </c>
      <c r="J330" s="32">
        <v>4.0463851660824899E-4</v>
      </c>
    </row>
    <row r="331" spans="1:10" x14ac:dyDescent="0.2">
      <c r="A331" t="s">
        <v>795</v>
      </c>
      <c r="B331">
        <v>2021</v>
      </c>
      <c r="C331">
        <v>100</v>
      </c>
      <c r="D331">
        <v>100</v>
      </c>
      <c r="E331">
        <v>100</v>
      </c>
      <c r="F331">
        <v>100</v>
      </c>
    </row>
    <row r="332" spans="1:10" x14ac:dyDescent="0.2">
      <c r="A332" t="s">
        <v>797</v>
      </c>
      <c r="B332">
        <v>2021</v>
      </c>
      <c r="C332">
        <v>5</v>
      </c>
      <c r="D332">
        <v>5</v>
      </c>
      <c r="E332">
        <v>5</v>
      </c>
      <c r="F332">
        <v>5</v>
      </c>
      <c r="G332" s="32">
        <v>2.8223340753698599E-4</v>
      </c>
      <c r="H332" s="32">
        <v>5.6446681507397295E-4</v>
      </c>
      <c r="I332" s="32">
        <v>8.46700222610959E-4</v>
      </c>
      <c r="J332" s="32">
        <v>1.12893363014795E-3</v>
      </c>
    </row>
    <row r="333" spans="1:10" x14ac:dyDescent="0.2">
      <c r="A333" t="s">
        <v>799</v>
      </c>
      <c r="B333">
        <v>2021</v>
      </c>
      <c r="C333">
        <v>0</v>
      </c>
      <c r="D333">
        <v>0</v>
      </c>
      <c r="E333">
        <v>0</v>
      </c>
      <c r="F333">
        <v>8</v>
      </c>
      <c r="G333" s="32">
        <v>0</v>
      </c>
      <c r="H333" s="32">
        <v>0</v>
      </c>
      <c r="I333" s="32">
        <v>0</v>
      </c>
      <c r="J333" s="32">
        <v>1.18206561787201E-3</v>
      </c>
    </row>
    <row r="334" spans="1:10" x14ac:dyDescent="0.2">
      <c r="A334" t="s">
        <v>811</v>
      </c>
      <c r="B334">
        <v>2021</v>
      </c>
      <c r="C334">
        <v>10</v>
      </c>
      <c r="D334">
        <v>40</v>
      </c>
      <c r="E334">
        <v>70</v>
      </c>
      <c r="F334">
        <v>100</v>
      </c>
      <c r="G334" s="32">
        <v>1.14662969694648E-4</v>
      </c>
      <c r="H334" s="32">
        <v>4.5865187877859001E-4</v>
      </c>
      <c r="I334" s="32">
        <v>8.02640787862533E-4</v>
      </c>
      <c r="J334" s="32">
        <v>1.14662969694648E-3</v>
      </c>
    </row>
    <row r="335" spans="1:10" x14ac:dyDescent="0.2">
      <c r="A335" t="s">
        <v>801</v>
      </c>
      <c r="B335">
        <v>2021</v>
      </c>
      <c r="C335">
        <v>0</v>
      </c>
      <c r="D335">
        <v>0</v>
      </c>
      <c r="E335">
        <v>0</v>
      </c>
      <c r="F335">
        <v>5</v>
      </c>
      <c r="G335" s="32">
        <v>0</v>
      </c>
      <c r="H335" s="32">
        <v>0</v>
      </c>
      <c r="I335" s="32">
        <v>0</v>
      </c>
      <c r="J335" s="32">
        <v>1.11802583720437E-4</v>
      </c>
    </row>
    <row r="336" spans="1:10" x14ac:dyDescent="0.2">
      <c r="A336" t="s">
        <v>771</v>
      </c>
      <c r="B336">
        <v>2021</v>
      </c>
      <c r="C336">
        <v>10</v>
      </c>
      <c r="D336">
        <v>40</v>
      </c>
      <c r="E336">
        <v>70</v>
      </c>
      <c r="F336">
        <v>100</v>
      </c>
      <c r="G336" s="32">
        <v>1.14924774167646E-5</v>
      </c>
      <c r="H336" s="32">
        <v>4.5969909667058497E-5</v>
      </c>
      <c r="I336" s="32">
        <v>8.0447341917352406E-5</v>
      </c>
      <c r="J336" s="32">
        <v>1.14924774167646E-4</v>
      </c>
    </row>
    <row r="337" spans="1:10" x14ac:dyDescent="0.2">
      <c r="A337" t="s">
        <v>809</v>
      </c>
      <c r="B337">
        <v>2021</v>
      </c>
      <c r="C337">
        <v>4</v>
      </c>
      <c r="D337">
        <v>5</v>
      </c>
      <c r="E337">
        <v>6</v>
      </c>
      <c r="F337">
        <v>6</v>
      </c>
      <c r="G337" s="32">
        <v>8.5974649972550703E-5</v>
      </c>
      <c r="H337" s="32">
        <v>1.9344296243823899E-4</v>
      </c>
      <c r="I337" s="32">
        <v>3.2240493739706501E-4</v>
      </c>
      <c r="J337" s="32">
        <v>4.5136691235589101E-4</v>
      </c>
    </row>
    <row r="338" spans="1:10" x14ac:dyDescent="0.2">
      <c r="A338" t="s">
        <v>803</v>
      </c>
      <c r="B338">
        <v>2021</v>
      </c>
      <c r="C338">
        <v>500</v>
      </c>
      <c r="D338">
        <v>305</v>
      </c>
      <c r="E338">
        <v>225</v>
      </c>
      <c r="F338">
        <v>200</v>
      </c>
      <c r="G338" s="32">
        <v>1.87666090446728E-4</v>
      </c>
      <c r="H338" s="32">
        <v>2.7211583114775502E-4</v>
      </c>
      <c r="I338" s="32">
        <v>3.5656557184878202E-4</v>
      </c>
      <c r="J338" s="32">
        <v>4.3163200802747299E-4</v>
      </c>
    </row>
    <row r="339" spans="1:10" x14ac:dyDescent="0.2">
      <c r="A339" t="s">
        <v>814</v>
      </c>
      <c r="B339">
        <v>2021</v>
      </c>
      <c r="C339">
        <v>2460</v>
      </c>
      <c r="D339">
        <v>3000</v>
      </c>
      <c r="E339">
        <v>3500</v>
      </c>
      <c r="F339">
        <v>3040</v>
      </c>
      <c r="G339" s="32">
        <v>1.00172534120336E-4</v>
      </c>
      <c r="H339" s="32">
        <v>2.2310785140053799E-4</v>
      </c>
      <c r="I339" s="32">
        <v>3.6562974953922801E-4</v>
      </c>
      <c r="J339" s="32">
        <v>4.8864650790408004E-4</v>
      </c>
    </row>
    <row r="340" spans="1:10" x14ac:dyDescent="0.2">
      <c r="A340" t="s">
        <v>886</v>
      </c>
      <c r="B340">
        <v>2021</v>
      </c>
      <c r="C340">
        <v>0.27</v>
      </c>
      <c r="D340">
        <v>0.26</v>
      </c>
      <c r="E340">
        <v>0.25</v>
      </c>
      <c r="F340">
        <v>0.24</v>
      </c>
    </row>
    <row r="341" spans="1:10" x14ac:dyDescent="0.2">
      <c r="A341" t="s">
        <v>899</v>
      </c>
      <c r="B341">
        <v>2021</v>
      </c>
      <c r="C341">
        <v>4</v>
      </c>
      <c r="D341">
        <v>4</v>
      </c>
      <c r="E341">
        <v>4</v>
      </c>
      <c r="F341">
        <v>4</v>
      </c>
      <c r="G341" s="32">
        <v>1.18592147011279E-4</v>
      </c>
      <c r="H341" s="32">
        <v>2.3718429402255799E-4</v>
      </c>
      <c r="I341" s="32">
        <v>3.5577644103383698E-4</v>
      </c>
      <c r="J341" s="32">
        <v>4.7436858804511599E-4</v>
      </c>
    </row>
    <row r="342" spans="1:10" x14ac:dyDescent="0.2">
      <c r="A342" t="s">
        <v>901</v>
      </c>
      <c r="B342">
        <v>2021</v>
      </c>
      <c r="C342">
        <v>100</v>
      </c>
      <c r="D342">
        <v>100</v>
      </c>
      <c r="E342">
        <v>100</v>
      </c>
      <c r="F342">
        <v>100</v>
      </c>
      <c r="G342" s="32">
        <v>1.28084962961859E-4</v>
      </c>
      <c r="H342" s="32">
        <v>2.7922521925685201E-4</v>
      </c>
      <c r="I342" s="32">
        <v>4.0731018221870998E-4</v>
      </c>
      <c r="J342" s="32">
        <v>5.1233985184743396E-4</v>
      </c>
    </row>
    <row r="343" spans="1:10" x14ac:dyDescent="0.2">
      <c r="A343" t="s">
        <v>903</v>
      </c>
      <c r="B343">
        <v>2021</v>
      </c>
      <c r="C343">
        <v>100</v>
      </c>
      <c r="D343">
        <v>100</v>
      </c>
      <c r="E343">
        <v>100</v>
      </c>
      <c r="F343">
        <v>100</v>
      </c>
      <c r="G343" s="32">
        <v>1.0961644943933001E-4</v>
      </c>
      <c r="H343" s="32">
        <v>1.7538631910292901E-4</v>
      </c>
      <c r="I343" s="32">
        <v>2.8500276854225899E-4</v>
      </c>
      <c r="J343" s="32">
        <v>3.9461921798158902E-4</v>
      </c>
    </row>
    <row r="344" spans="1:10" x14ac:dyDescent="0.2">
      <c r="A344" t="s">
        <v>905</v>
      </c>
      <c r="B344">
        <v>2021</v>
      </c>
      <c r="C344">
        <v>300</v>
      </c>
      <c r="D344">
        <v>395</v>
      </c>
      <c r="E344">
        <v>160</v>
      </c>
      <c r="F344">
        <v>150</v>
      </c>
      <c r="G344" s="32">
        <v>1.15887878502037E-4</v>
      </c>
      <c r="H344" s="32">
        <v>3.0499999999999999E-4</v>
      </c>
      <c r="I344" s="32">
        <v>3.6697828192311599E-4</v>
      </c>
      <c r="J344" s="32">
        <v>4.2492222117413402E-4</v>
      </c>
    </row>
    <row r="345" spans="1:10" x14ac:dyDescent="0.2">
      <c r="A345" t="s">
        <v>907</v>
      </c>
      <c r="B345">
        <v>2021</v>
      </c>
      <c r="C345">
        <v>0</v>
      </c>
      <c r="D345">
        <v>15</v>
      </c>
      <c r="E345">
        <v>15</v>
      </c>
      <c r="F345">
        <v>10</v>
      </c>
      <c r="G345" s="32">
        <v>0</v>
      </c>
      <c r="H345" s="32">
        <v>1.52077153689648E-4</v>
      </c>
      <c r="I345" s="32">
        <v>3.0415430737929601E-4</v>
      </c>
      <c r="J345" s="32">
        <v>4.0553907650572798E-4</v>
      </c>
    </row>
    <row r="346" spans="1:10" x14ac:dyDescent="0.2">
      <c r="A346" t="s">
        <v>909</v>
      </c>
      <c r="B346">
        <v>2021</v>
      </c>
      <c r="C346">
        <v>0</v>
      </c>
      <c r="D346">
        <v>200</v>
      </c>
      <c r="E346">
        <v>150</v>
      </c>
      <c r="F346">
        <v>100</v>
      </c>
      <c r="G346" s="32">
        <v>0</v>
      </c>
      <c r="H346" s="32">
        <v>1.7993064748216101E-4</v>
      </c>
      <c r="I346" s="32">
        <v>3.14878633093781E-4</v>
      </c>
      <c r="J346" s="32">
        <v>4.0484395683486102E-4</v>
      </c>
    </row>
    <row r="347" spans="1:10" x14ac:dyDescent="0.2">
      <c r="A347" t="s">
        <v>911</v>
      </c>
      <c r="B347">
        <v>2021</v>
      </c>
      <c r="C347">
        <v>2000</v>
      </c>
      <c r="D347">
        <v>4000</v>
      </c>
      <c r="E347">
        <v>6000</v>
      </c>
      <c r="F347">
        <v>6090</v>
      </c>
      <c r="G347" s="32">
        <v>4.7540282480237798E-5</v>
      </c>
      <c r="H347" s="32">
        <v>1.8802181720933999E-4</v>
      </c>
      <c r="I347" s="32">
        <v>3.3064266465005398E-4</v>
      </c>
      <c r="J347" s="32">
        <v>4.7540282480237802E-4</v>
      </c>
    </row>
    <row r="348" spans="1:10" x14ac:dyDescent="0.2">
      <c r="A348" t="s">
        <v>888</v>
      </c>
      <c r="B348">
        <v>2021</v>
      </c>
      <c r="C348">
        <v>3000</v>
      </c>
      <c r="D348">
        <v>4000</v>
      </c>
      <c r="E348">
        <v>9000</v>
      </c>
      <c r="F348">
        <v>8090</v>
      </c>
      <c r="G348" s="32">
        <v>5.7048338976285301E-5</v>
      </c>
      <c r="H348" s="32">
        <v>1.50417453767472E-4</v>
      </c>
      <c r="I348" s="32">
        <v>3.2156247069632801E-4</v>
      </c>
      <c r="J348" s="32">
        <v>4.7540282480237802E-4</v>
      </c>
    </row>
    <row r="349" spans="1:10" x14ac:dyDescent="0.2">
      <c r="A349" t="s">
        <v>892</v>
      </c>
      <c r="B349">
        <v>2021</v>
      </c>
      <c r="C349">
        <v>0</v>
      </c>
      <c r="D349">
        <v>10</v>
      </c>
      <c r="E349">
        <v>10</v>
      </c>
      <c r="F349">
        <v>10</v>
      </c>
      <c r="G349" s="32">
        <v>0</v>
      </c>
      <c r="H349" s="32">
        <v>1.4859740566041701E-3</v>
      </c>
      <c r="I349" s="32">
        <v>2.9719481132083401E-3</v>
      </c>
      <c r="J349" s="32">
        <v>4.45792216981251E-3</v>
      </c>
    </row>
    <row r="350" spans="1:10" x14ac:dyDescent="0.2">
      <c r="A350" t="s">
        <v>849</v>
      </c>
      <c r="B350">
        <v>2021</v>
      </c>
      <c r="C350">
        <v>0.39100000000000001</v>
      </c>
      <c r="D350">
        <v>0.39500000000000002</v>
      </c>
      <c r="E350">
        <v>0.39500000000000002</v>
      </c>
      <c r="F350">
        <v>0.42</v>
      </c>
    </row>
    <row r="351" spans="1:10" x14ac:dyDescent="0.2">
      <c r="A351" t="s">
        <v>877</v>
      </c>
      <c r="B351">
        <v>2021</v>
      </c>
      <c r="C351">
        <v>450</v>
      </c>
      <c r="D351">
        <v>1000</v>
      </c>
      <c r="E351">
        <v>850</v>
      </c>
      <c r="F351">
        <v>492</v>
      </c>
      <c r="G351" s="32">
        <v>6.6562192249356494E-5</v>
      </c>
      <c r="H351" s="32">
        <v>2.1566150288791501E-4</v>
      </c>
      <c r="I351" s="32">
        <v>3.4139008824781098E-4</v>
      </c>
      <c r="J351" s="32">
        <v>4.14164751773774E-4</v>
      </c>
    </row>
    <row r="352" spans="1:10" x14ac:dyDescent="0.2">
      <c r="A352" t="s">
        <v>851</v>
      </c>
      <c r="B352">
        <v>2021</v>
      </c>
      <c r="C352">
        <v>25</v>
      </c>
      <c r="D352">
        <v>33</v>
      </c>
      <c r="E352">
        <v>27</v>
      </c>
      <c r="F352">
        <v>15</v>
      </c>
      <c r="G352" s="32">
        <v>1.07963781314972E-4</v>
      </c>
      <c r="H352" s="32">
        <v>2.5047597265073399E-4</v>
      </c>
      <c r="I352" s="32">
        <v>3.6707685647090302E-4</v>
      </c>
      <c r="J352" s="32">
        <v>4.3185512525988599E-4</v>
      </c>
    </row>
    <row r="353" spans="1:10" x14ac:dyDescent="0.2">
      <c r="A353" t="s">
        <v>863</v>
      </c>
      <c r="B353">
        <v>2021</v>
      </c>
      <c r="C353">
        <v>53</v>
      </c>
      <c r="D353">
        <v>53</v>
      </c>
      <c r="E353">
        <v>53</v>
      </c>
      <c r="F353">
        <v>53</v>
      </c>
      <c r="G353" s="32">
        <v>1.0132989125767901E-4</v>
      </c>
      <c r="H353" s="32">
        <v>1.76639031194283E-4</v>
      </c>
      <c r="I353" s="32">
        <v>2.77968922451962E-4</v>
      </c>
      <c r="J353" s="32">
        <v>3.7929881370964201E-4</v>
      </c>
    </row>
    <row r="354" spans="1:10" x14ac:dyDescent="0.2">
      <c r="A354" t="s">
        <v>865</v>
      </c>
      <c r="B354">
        <v>2021</v>
      </c>
      <c r="C354">
        <v>100</v>
      </c>
      <c r="D354">
        <v>300</v>
      </c>
      <c r="E354">
        <v>250</v>
      </c>
      <c r="F354">
        <v>119</v>
      </c>
      <c r="G354" s="32">
        <v>5.2612045827605298E-5</v>
      </c>
      <c r="H354" s="32">
        <v>2.1623550835145799E-4</v>
      </c>
      <c r="I354" s="32">
        <v>3.47765622920471E-4</v>
      </c>
      <c r="J354" s="32">
        <v>4.1037395745532098E-4</v>
      </c>
    </row>
    <row r="355" spans="1:10" x14ac:dyDescent="0.2">
      <c r="A355" t="s">
        <v>861</v>
      </c>
      <c r="B355">
        <v>2021</v>
      </c>
      <c r="C355">
        <v>2</v>
      </c>
      <c r="D355">
        <v>4</v>
      </c>
      <c r="E355">
        <v>3</v>
      </c>
      <c r="F355">
        <v>3</v>
      </c>
      <c r="G355" s="32">
        <v>6.8185059891528394E-5</v>
      </c>
      <c r="H355" s="32">
        <v>2.0455517967458501E-4</v>
      </c>
      <c r="I355" s="32">
        <v>3.0683276951187798E-4</v>
      </c>
      <c r="J355" s="32">
        <v>4.0911035934917001E-4</v>
      </c>
    </row>
    <row r="356" spans="1:10" x14ac:dyDescent="0.2">
      <c r="A356" t="s">
        <v>853</v>
      </c>
      <c r="B356">
        <v>2021</v>
      </c>
      <c r="C356">
        <v>16</v>
      </c>
      <c r="D356">
        <v>15.5</v>
      </c>
      <c r="E356">
        <v>14.5</v>
      </c>
      <c r="F356">
        <v>14</v>
      </c>
    </row>
    <row r="357" spans="1:10" x14ac:dyDescent="0.2">
      <c r="A357" t="s">
        <v>859</v>
      </c>
      <c r="B357">
        <v>2021</v>
      </c>
      <c r="C357">
        <v>4500</v>
      </c>
      <c r="D357">
        <v>5000</v>
      </c>
      <c r="E357">
        <v>4016</v>
      </c>
      <c r="F357">
        <v>4000</v>
      </c>
      <c r="G357" s="32">
        <v>1.08635093487382E-4</v>
      </c>
      <c r="H357" s="32">
        <v>2.5309562669371401E-4</v>
      </c>
      <c r="I357" s="32">
        <v>3.5004641234823202E-4</v>
      </c>
      <c r="J357" s="32">
        <v>4.4661093989257101E-4</v>
      </c>
    </row>
    <row r="358" spans="1:10" x14ac:dyDescent="0.2">
      <c r="A358" t="s">
        <v>857</v>
      </c>
      <c r="B358">
        <v>2021</v>
      </c>
      <c r="C358">
        <v>4000</v>
      </c>
      <c r="D358">
        <v>5300</v>
      </c>
      <c r="E358">
        <v>2045</v>
      </c>
      <c r="F358">
        <v>2000</v>
      </c>
      <c r="G358" s="32">
        <v>1.3372809757231701E-4</v>
      </c>
      <c r="H358" s="32">
        <v>3.6624782722618202E-4</v>
      </c>
      <c r="I358" s="32">
        <v>4.3461631711002902E-4</v>
      </c>
      <c r="J358" s="32">
        <v>5.0148036589618803E-4</v>
      </c>
    </row>
    <row r="359" spans="1:10" x14ac:dyDescent="0.2">
      <c r="A359" t="s">
        <v>855</v>
      </c>
      <c r="B359">
        <v>2021</v>
      </c>
      <c r="C359">
        <v>6000</v>
      </c>
      <c r="D359">
        <v>4800</v>
      </c>
      <c r="E359">
        <v>6560</v>
      </c>
      <c r="F359">
        <v>6559</v>
      </c>
      <c r="G359" s="32">
        <v>1.471807403215E-4</v>
      </c>
      <c r="H359" s="32">
        <v>2.3747612450874099E-4</v>
      </c>
      <c r="I359" s="32">
        <v>3.9839373392691401E-4</v>
      </c>
      <c r="J359" s="32">
        <v>5.5928681322170101E-4</v>
      </c>
    </row>
    <row r="360" spans="1:10" x14ac:dyDescent="0.2">
      <c r="A360" t="s">
        <v>881</v>
      </c>
      <c r="B360">
        <v>2021</v>
      </c>
      <c r="C360">
        <v>113</v>
      </c>
      <c r="D360">
        <v>100</v>
      </c>
      <c r="E360">
        <v>82</v>
      </c>
      <c r="F360">
        <v>80</v>
      </c>
      <c r="G360" s="32">
        <v>1.5238664450244299E-4</v>
      </c>
      <c r="H360" s="32">
        <v>2.9398485399586302E-4</v>
      </c>
      <c r="I360" s="32">
        <v>4.0456631283834402E-4</v>
      </c>
      <c r="J360" s="32">
        <v>5.1245066292856904E-4</v>
      </c>
    </row>
    <row r="361" spans="1:10" x14ac:dyDescent="0.2">
      <c r="A361" t="s">
        <v>867</v>
      </c>
      <c r="B361">
        <v>2021</v>
      </c>
      <c r="C361">
        <v>70</v>
      </c>
      <c r="D361">
        <v>70</v>
      </c>
      <c r="E361">
        <v>70</v>
      </c>
      <c r="F361">
        <v>70</v>
      </c>
    </row>
    <row r="362" spans="1:10" x14ac:dyDescent="0.2">
      <c r="A362" t="s">
        <v>869</v>
      </c>
      <c r="B362">
        <v>2021</v>
      </c>
      <c r="C362">
        <v>100</v>
      </c>
      <c r="D362">
        <v>100</v>
      </c>
      <c r="E362">
        <v>100</v>
      </c>
      <c r="F362">
        <v>100</v>
      </c>
      <c r="G362" s="32">
        <v>3.1092798976412001E-4</v>
      </c>
      <c r="H362" s="32">
        <v>6.2185597952824003E-4</v>
      </c>
      <c r="I362" s="32">
        <v>9.3278396929235999E-4</v>
      </c>
      <c r="J362" s="32">
        <v>1.2437119590564801E-3</v>
      </c>
    </row>
    <row r="363" spans="1:10" x14ac:dyDescent="0.2">
      <c r="A363" t="s">
        <v>890</v>
      </c>
      <c r="B363">
        <v>2021</v>
      </c>
      <c r="C363">
        <v>500</v>
      </c>
      <c r="D363">
        <v>700</v>
      </c>
      <c r="E363">
        <v>500</v>
      </c>
      <c r="F363">
        <v>293</v>
      </c>
      <c r="G363" s="32">
        <v>2.97200808893475E-4</v>
      </c>
      <c r="H363" s="32">
        <v>7.1744275266884803E-4</v>
      </c>
      <c r="I363" s="32">
        <v>1.0146435615623201E-3</v>
      </c>
      <c r="J363" s="32">
        <v>1.1888032355739E-3</v>
      </c>
    </row>
    <row r="364" spans="1:10" x14ac:dyDescent="0.2">
      <c r="A364" t="s">
        <v>871</v>
      </c>
      <c r="B364">
        <v>2021</v>
      </c>
      <c r="C364">
        <v>12</v>
      </c>
      <c r="D364">
        <v>6</v>
      </c>
      <c r="E364">
        <v>6</v>
      </c>
      <c r="F364">
        <v>4</v>
      </c>
      <c r="G364" s="32">
        <v>4.5606030108295403E-4</v>
      </c>
      <c r="H364" s="32">
        <v>7.6010050180492302E-4</v>
      </c>
      <c r="I364" s="32">
        <v>9.8813065234640003E-4</v>
      </c>
      <c r="J364" s="32">
        <v>1.1401507527073801E-3</v>
      </c>
    </row>
    <row r="365" spans="1:10" x14ac:dyDescent="0.2">
      <c r="A365" t="s">
        <v>873</v>
      </c>
      <c r="B365">
        <v>2021</v>
      </c>
      <c r="C365">
        <v>0</v>
      </c>
      <c r="D365">
        <v>35</v>
      </c>
      <c r="E365">
        <v>35</v>
      </c>
      <c r="F365">
        <v>30</v>
      </c>
      <c r="G365" s="32">
        <v>0</v>
      </c>
      <c r="H365" s="32">
        <v>1.8178528811908E-3</v>
      </c>
      <c r="I365" s="32">
        <v>3.6357057623816001E-3</v>
      </c>
      <c r="J365" s="32">
        <v>5.1938653748308597E-3</v>
      </c>
    </row>
    <row r="366" spans="1:10" x14ac:dyDescent="0.2">
      <c r="A366" t="s">
        <v>875</v>
      </c>
      <c r="B366">
        <v>2021</v>
      </c>
      <c r="C366">
        <v>-1</v>
      </c>
      <c r="D366">
        <v>-1</v>
      </c>
      <c r="E366">
        <v>-1</v>
      </c>
      <c r="F366">
        <v>1</v>
      </c>
      <c r="G366" s="32">
        <v>0</v>
      </c>
      <c r="H366" s="32">
        <v>0</v>
      </c>
      <c r="I366" s="32">
        <v>0</v>
      </c>
      <c r="J366" s="32">
        <v>5.1755727519133101E-3</v>
      </c>
    </row>
    <row r="367" spans="1:10" x14ac:dyDescent="0.2">
      <c r="A367" t="s">
        <v>883</v>
      </c>
      <c r="B367">
        <v>2021</v>
      </c>
      <c r="C367">
        <v>0</v>
      </c>
      <c r="D367">
        <v>1500</v>
      </c>
      <c r="E367">
        <v>4800</v>
      </c>
      <c r="F367">
        <v>2400</v>
      </c>
      <c r="G367" s="32">
        <v>0</v>
      </c>
      <c r="H367" s="32">
        <v>9.2190794685609605E-4</v>
      </c>
      <c r="I367" s="32">
        <v>3.8720133767956E-3</v>
      </c>
      <c r="J367" s="32">
        <v>5.3470660917653602E-3</v>
      </c>
    </row>
    <row r="368" spans="1:10" x14ac:dyDescent="0.2">
      <c r="A368" t="s">
        <v>879</v>
      </c>
      <c r="B368">
        <v>2021</v>
      </c>
      <c r="C368">
        <v>0</v>
      </c>
      <c r="D368">
        <v>10</v>
      </c>
      <c r="E368">
        <v>40</v>
      </c>
      <c r="F368">
        <v>20</v>
      </c>
      <c r="G368" s="32">
        <v>0</v>
      </c>
      <c r="H368" s="32">
        <v>7.7954597561009497E-4</v>
      </c>
      <c r="I368" s="32">
        <v>3.8977298780504799E-3</v>
      </c>
      <c r="J368" s="32">
        <v>5.4568218292706701E-3</v>
      </c>
    </row>
    <row r="369" spans="1:10" x14ac:dyDescent="0.2">
      <c r="A369" t="s">
        <v>920</v>
      </c>
      <c r="B369">
        <v>2021</v>
      </c>
      <c r="C369">
        <v>41</v>
      </c>
      <c r="D369">
        <v>40.700000000000003</v>
      </c>
      <c r="E369">
        <v>40.299999999999997</v>
      </c>
      <c r="F369">
        <v>40</v>
      </c>
    </row>
    <row r="370" spans="1:10" x14ac:dyDescent="0.2">
      <c r="A370" t="s">
        <v>944</v>
      </c>
      <c r="B370">
        <v>2021</v>
      </c>
      <c r="C370">
        <v>18000</v>
      </c>
      <c r="D370">
        <v>18000</v>
      </c>
      <c r="E370">
        <v>18000</v>
      </c>
      <c r="F370">
        <v>18000</v>
      </c>
      <c r="G370" s="32">
        <v>5.5295005605109299E-4</v>
      </c>
      <c r="H370" s="32">
        <v>1.25980454436974E-3</v>
      </c>
      <c r="I370" s="32">
        <v>1.81275460042083E-3</v>
      </c>
      <c r="J370" s="32">
        <v>2.2118002242043698E-3</v>
      </c>
    </row>
    <row r="371" spans="1:10" x14ac:dyDescent="0.2">
      <c r="A371" t="s">
        <v>958</v>
      </c>
      <c r="B371">
        <v>2021</v>
      </c>
      <c r="C371">
        <v>300000</v>
      </c>
      <c r="D371">
        <v>300000</v>
      </c>
      <c r="E371">
        <v>300000</v>
      </c>
      <c r="F371">
        <v>300000</v>
      </c>
      <c r="G371" s="32">
        <v>6.3983646666028798E-3</v>
      </c>
      <c r="H371" s="32">
        <v>6.3983646666028798E-3</v>
      </c>
      <c r="I371" s="32">
        <v>6.3983646666028798E-3</v>
      </c>
      <c r="J371" s="32">
        <v>6.3983646666028798E-3</v>
      </c>
    </row>
    <row r="372" spans="1:10" x14ac:dyDescent="0.2">
      <c r="A372" t="s">
        <v>934</v>
      </c>
      <c r="B372">
        <v>2021</v>
      </c>
      <c r="C372">
        <v>12000</v>
      </c>
      <c r="D372">
        <v>12000</v>
      </c>
      <c r="E372">
        <v>12000</v>
      </c>
      <c r="F372">
        <v>12000</v>
      </c>
      <c r="G372" s="32">
        <v>1.61390711144425E-3</v>
      </c>
      <c r="H372" s="32">
        <v>4.8118640527710201E-3</v>
      </c>
      <c r="I372" s="32">
        <v>6.4257711642152701E-3</v>
      </c>
      <c r="J372" s="32">
        <v>6.4556284457769897E-3</v>
      </c>
    </row>
    <row r="373" spans="1:10" x14ac:dyDescent="0.2">
      <c r="A373" t="s">
        <v>924</v>
      </c>
      <c r="B373">
        <v>2021</v>
      </c>
      <c r="C373">
        <v>220000</v>
      </c>
      <c r="D373">
        <v>220000</v>
      </c>
      <c r="E373">
        <v>220000</v>
      </c>
      <c r="F373">
        <v>220000</v>
      </c>
      <c r="G373" s="32">
        <v>1.3970330631644899E-3</v>
      </c>
      <c r="H373" s="32">
        <v>2.8209209118931801E-3</v>
      </c>
      <c r="I373" s="32">
        <v>4.21795397505767E-3</v>
      </c>
      <c r="J373" s="32">
        <v>5.5881322526579701E-3</v>
      </c>
    </row>
    <row r="374" spans="1:10" x14ac:dyDescent="0.2">
      <c r="A374" t="s">
        <v>926</v>
      </c>
      <c r="B374">
        <v>2021</v>
      </c>
      <c r="C374">
        <v>5015</v>
      </c>
      <c r="D374">
        <v>5015</v>
      </c>
      <c r="E374">
        <v>5015</v>
      </c>
      <c r="F374">
        <v>5015</v>
      </c>
      <c r="G374" s="32">
        <v>1.00382192678066E-4</v>
      </c>
      <c r="H374" s="32">
        <v>1.71100096313482E-4</v>
      </c>
      <c r="I374" s="32">
        <v>2.71482288991548E-4</v>
      </c>
      <c r="J374" s="32">
        <v>3.7186448166961399E-4</v>
      </c>
    </row>
    <row r="375" spans="1:10" x14ac:dyDescent="0.2">
      <c r="A375" t="s">
        <v>928</v>
      </c>
      <c r="B375">
        <v>2021</v>
      </c>
      <c r="C375">
        <v>3500</v>
      </c>
      <c r="D375">
        <v>3500</v>
      </c>
      <c r="E375">
        <v>3500</v>
      </c>
      <c r="F375">
        <v>3500</v>
      </c>
      <c r="G375" s="32">
        <v>1.00382192678066E-4</v>
      </c>
      <c r="H375" s="32">
        <v>1.8613726585161401E-4</v>
      </c>
      <c r="I375" s="32">
        <v>2.8651945852968102E-4</v>
      </c>
      <c r="J375" s="32">
        <v>3.86901651207747E-4</v>
      </c>
    </row>
    <row r="376" spans="1:10" x14ac:dyDescent="0.2">
      <c r="A376" t="s">
        <v>930</v>
      </c>
      <c r="B376">
        <v>2021</v>
      </c>
      <c r="C376">
        <v>100</v>
      </c>
      <c r="D376">
        <v>100</v>
      </c>
      <c r="E376">
        <v>100</v>
      </c>
      <c r="F376">
        <v>100</v>
      </c>
      <c r="G376" s="32">
        <v>2.19511492303782E-4</v>
      </c>
      <c r="H376" s="32">
        <v>4.39022984607564E-4</v>
      </c>
      <c r="I376" s="32">
        <v>6.5853447691134603E-4</v>
      </c>
      <c r="J376" s="32">
        <v>8.7804596921512898E-4</v>
      </c>
    </row>
    <row r="377" spans="1:10" x14ac:dyDescent="0.2">
      <c r="A377" t="s">
        <v>932</v>
      </c>
      <c r="B377">
        <v>2021</v>
      </c>
      <c r="C377">
        <v>91485</v>
      </c>
      <c r="D377">
        <v>91485</v>
      </c>
      <c r="E377">
        <v>91485</v>
      </c>
      <c r="F377">
        <v>91485</v>
      </c>
      <c r="G377" s="32">
        <v>1.11389570619158E-3</v>
      </c>
      <c r="H377" s="32">
        <v>2.1717465751355199E-3</v>
      </c>
      <c r="I377" s="32">
        <v>3.2856422813271001E-3</v>
      </c>
      <c r="J377" s="32">
        <v>4.3995379875186799E-3</v>
      </c>
    </row>
    <row r="378" spans="1:10" x14ac:dyDescent="0.2">
      <c r="A378" t="s">
        <v>922</v>
      </c>
      <c r="B378">
        <v>2021</v>
      </c>
      <c r="C378">
        <v>100</v>
      </c>
      <c r="D378">
        <v>100</v>
      </c>
      <c r="E378">
        <v>100</v>
      </c>
      <c r="F378">
        <v>100</v>
      </c>
      <c r="G378" s="32">
        <v>1.2307348784486901E-4</v>
      </c>
      <c r="H378" s="32">
        <v>2.46146975689739E-4</v>
      </c>
      <c r="I378" s="32">
        <v>3.6922046353460801E-4</v>
      </c>
      <c r="J378" s="32">
        <v>4.9229395137947703E-4</v>
      </c>
    </row>
    <row r="379" spans="1:10" x14ac:dyDescent="0.2">
      <c r="A379" t="s">
        <v>936</v>
      </c>
      <c r="B379">
        <v>2021</v>
      </c>
      <c r="C379">
        <v>55000</v>
      </c>
      <c r="D379">
        <v>55000</v>
      </c>
      <c r="E379">
        <v>55000</v>
      </c>
      <c r="F379">
        <v>55000</v>
      </c>
      <c r="G379" s="32">
        <v>1.12166437610383E-3</v>
      </c>
      <c r="H379" s="32">
        <v>2.0747731873258799E-3</v>
      </c>
      <c r="I379" s="32">
        <v>3.1964375634297099E-3</v>
      </c>
      <c r="J379" s="32">
        <v>4.3181019395335503E-3</v>
      </c>
    </row>
    <row r="380" spans="1:10" x14ac:dyDescent="0.2">
      <c r="A380" t="s">
        <v>948</v>
      </c>
      <c r="B380">
        <v>2021</v>
      </c>
      <c r="C380">
        <v>1.1000000000000001</v>
      </c>
      <c r="D380">
        <v>1.5</v>
      </c>
      <c r="E380">
        <v>1</v>
      </c>
      <c r="F380">
        <v>0.7</v>
      </c>
    </row>
    <row r="381" spans="1:10" x14ac:dyDescent="0.2">
      <c r="A381" t="s">
        <v>978</v>
      </c>
      <c r="B381">
        <v>2021</v>
      </c>
      <c r="C381">
        <v>2.4</v>
      </c>
      <c r="D381">
        <v>2.8</v>
      </c>
      <c r="E381">
        <v>2.5</v>
      </c>
      <c r="F381">
        <v>1.9</v>
      </c>
    </row>
    <row r="382" spans="1:10" x14ac:dyDescent="0.2">
      <c r="A382" t="s">
        <v>968</v>
      </c>
      <c r="B382">
        <v>2021</v>
      </c>
      <c r="C382">
        <v>7.6</v>
      </c>
      <c r="D382">
        <v>7.5</v>
      </c>
      <c r="E382">
        <v>6.5</v>
      </c>
      <c r="F382">
        <v>4.5999999999999996</v>
      </c>
    </row>
    <row r="383" spans="1:10" x14ac:dyDescent="0.2">
      <c r="A383" t="s">
        <v>980</v>
      </c>
      <c r="B383">
        <v>2021</v>
      </c>
      <c r="C383">
        <v>2.2000000000000002</v>
      </c>
      <c r="D383">
        <v>2.2000000000000002</v>
      </c>
      <c r="E383">
        <v>2.2000000000000002</v>
      </c>
      <c r="F383">
        <v>2</v>
      </c>
    </row>
    <row r="384" spans="1:10" x14ac:dyDescent="0.2">
      <c r="A384" t="s">
        <v>983</v>
      </c>
      <c r="B384">
        <v>2021</v>
      </c>
      <c r="C384">
        <v>0</v>
      </c>
      <c r="D384">
        <v>63</v>
      </c>
      <c r="E384">
        <v>0</v>
      </c>
      <c r="F384">
        <v>64</v>
      </c>
    </row>
    <row r="385" spans="1:10" x14ac:dyDescent="0.2">
      <c r="A385" t="s">
        <v>986</v>
      </c>
      <c r="B385">
        <v>2021</v>
      </c>
      <c r="C385">
        <v>1.5</v>
      </c>
      <c r="D385">
        <v>2</v>
      </c>
      <c r="E385">
        <v>2.5</v>
      </c>
      <c r="F385">
        <v>2</v>
      </c>
    </row>
    <row r="386" spans="1:10" x14ac:dyDescent="0.2">
      <c r="A386" t="s">
        <v>988</v>
      </c>
      <c r="B386">
        <v>2021</v>
      </c>
      <c r="C386">
        <v>0</v>
      </c>
      <c r="D386">
        <v>0</v>
      </c>
      <c r="E386">
        <v>0</v>
      </c>
      <c r="F386">
        <v>0</v>
      </c>
    </row>
    <row r="387" spans="1:10" x14ac:dyDescent="0.2">
      <c r="A387" t="s">
        <v>972</v>
      </c>
      <c r="B387">
        <v>2021</v>
      </c>
      <c r="C387">
        <v>40.6</v>
      </c>
      <c r="D387">
        <v>35.299999999999997</v>
      </c>
      <c r="E387">
        <v>35.299999999999997</v>
      </c>
      <c r="F387">
        <v>30.6</v>
      </c>
    </row>
    <row r="388" spans="1:10" x14ac:dyDescent="0.2">
      <c r="A388" t="s">
        <v>915</v>
      </c>
      <c r="B388">
        <v>2021</v>
      </c>
      <c r="C388">
        <v>95</v>
      </c>
      <c r="D388">
        <v>95</v>
      </c>
      <c r="E388">
        <v>95</v>
      </c>
      <c r="F388">
        <v>95</v>
      </c>
    </row>
    <row r="389" spans="1:10" x14ac:dyDescent="0.2">
      <c r="A389" t="s">
        <v>938</v>
      </c>
      <c r="B389">
        <v>2021</v>
      </c>
      <c r="C389">
        <v>6900</v>
      </c>
      <c r="D389">
        <v>9367</v>
      </c>
      <c r="E389">
        <v>9367</v>
      </c>
      <c r="F389">
        <v>9366</v>
      </c>
      <c r="G389" s="32">
        <v>3.85761456743305E-4</v>
      </c>
      <c r="H389" s="32">
        <v>9.2057219517902402E-4</v>
      </c>
      <c r="I389" s="32">
        <v>1.44425734957244E-3</v>
      </c>
      <c r="J389" s="32">
        <v>1.9567610124660399E-3</v>
      </c>
    </row>
    <row r="390" spans="1:10" x14ac:dyDescent="0.2">
      <c r="A390" t="s">
        <v>960</v>
      </c>
      <c r="B390">
        <v>2021</v>
      </c>
      <c r="C390">
        <v>15</v>
      </c>
      <c r="D390">
        <v>30</v>
      </c>
      <c r="E390">
        <v>40</v>
      </c>
      <c r="F390">
        <v>50</v>
      </c>
      <c r="G390" s="32">
        <v>1.2378371567109401E-4</v>
      </c>
      <c r="H390" s="32">
        <v>2.4756743134218801E-4</v>
      </c>
      <c r="I390" s="32">
        <v>3.3008990845625102E-4</v>
      </c>
      <c r="J390" s="32">
        <v>4.1261238557031398E-4</v>
      </c>
    </row>
    <row r="391" spans="1:10" x14ac:dyDescent="0.2">
      <c r="A391" t="s">
        <v>1050</v>
      </c>
      <c r="B391">
        <v>2021</v>
      </c>
      <c r="C391">
        <v>200</v>
      </c>
      <c r="D391">
        <v>600</v>
      </c>
      <c r="E391">
        <v>600</v>
      </c>
      <c r="F391">
        <v>400</v>
      </c>
      <c r="G391" s="32">
        <v>5.1592880174949299E-5</v>
      </c>
      <c r="H391" s="32">
        <v>2.42228572421387E-4</v>
      </c>
      <c r="I391" s="32">
        <v>3.9700721294623497E-4</v>
      </c>
      <c r="J391" s="32">
        <v>4.6433592157454299E-4</v>
      </c>
    </row>
    <row r="392" spans="1:10" x14ac:dyDescent="0.2">
      <c r="A392" t="s">
        <v>1042</v>
      </c>
      <c r="B392">
        <v>2021</v>
      </c>
      <c r="C392">
        <v>650</v>
      </c>
      <c r="D392">
        <v>500</v>
      </c>
      <c r="E392">
        <v>500</v>
      </c>
      <c r="F392">
        <v>350</v>
      </c>
      <c r="G392" s="32">
        <v>1.48105262482857E-4</v>
      </c>
      <c r="H392" s="32">
        <v>2.6408307571943297E-4</v>
      </c>
      <c r="I392" s="32">
        <v>3.7801020070624602E-4</v>
      </c>
      <c r="J392" s="32">
        <v>4.5570849994725301E-4</v>
      </c>
    </row>
    <row r="393" spans="1:10" x14ac:dyDescent="0.2">
      <c r="A393" t="s">
        <v>1044</v>
      </c>
      <c r="B393">
        <v>2021</v>
      </c>
      <c r="C393">
        <v>300</v>
      </c>
      <c r="D393">
        <v>600</v>
      </c>
      <c r="E393">
        <v>600</v>
      </c>
      <c r="F393">
        <v>500</v>
      </c>
      <c r="G393" s="32">
        <v>6.2656848929706105E-5</v>
      </c>
      <c r="H393" s="32">
        <v>1.9966649192266301E-4</v>
      </c>
      <c r="I393" s="32">
        <v>3.2498018978207498E-4</v>
      </c>
      <c r="J393" s="32">
        <v>4.1771232619803998E-4</v>
      </c>
    </row>
    <row r="394" spans="1:10" x14ac:dyDescent="0.2">
      <c r="A394" t="s">
        <v>1046</v>
      </c>
      <c r="B394">
        <v>2021</v>
      </c>
      <c r="C394">
        <v>50868</v>
      </c>
      <c r="D394">
        <v>63584</v>
      </c>
      <c r="E394">
        <v>75366</v>
      </c>
      <c r="F394">
        <v>85900</v>
      </c>
      <c r="G394" s="32">
        <v>6.4234278443257603E-4</v>
      </c>
      <c r="H394" s="32">
        <v>8.0291585290086004E-4</v>
      </c>
      <c r="I394" s="32">
        <v>9.5169470573927702E-4</v>
      </c>
      <c r="J394" s="32">
        <v>1.0847142640315801E-3</v>
      </c>
    </row>
    <row r="395" spans="1:10" x14ac:dyDescent="0.2">
      <c r="A395" t="s">
        <v>1062</v>
      </c>
      <c r="B395">
        <v>2021</v>
      </c>
      <c r="C395">
        <v>1940</v>
      </c>
      <c r="D395">
        <v>2190</v>
      </c>
      <c r="E395">
        <v>2440</v>
      </c>
      <c r="F395">
        <v>2560</v>
      </c>
      <c r="G395" s="32">
        <v>1.3672432256027899E-3</v>
      </c>
      <c r="H395" s="32">
        <v>1.5434343629227301E-3</v>
      </c>
      <c r="I395" s="32">
        <v>1.71962550024268E-3</v>
      </c>
      <c r="J395" s="32">
        <v>1.8041972461562499E-3</v>
      </c>
    </row>
    <row r="396" spans="1:10" x14ac:dyDescent="0.2">
      <c r="A396" t="s">
        <v>1048</v>
      </c>
      <c r="B396">
        <v>2021</v>
      </c>
      <c r="C396">
        <v>0</v>
      </c>
      <c r="D396">
        <v>40</v>
      </c>
      <c r="E396">
        <v>70</v>
      </c>
      <c r="F396">
        <v>100</v>
      </c>
      <c r="G396" s="32">
        <v>0</v>
      </c>
      <c r="H396" s="32">
        <v>1.60694950787907E-4</v>
      </c>
      <c r="I396" s="32">
        <v>2.8121616387883703E-4</v>
      </c>
      <c r="J396" s="32">
        <v>4.0173737696976703E-4</v>
      </c>
    </row>
    <row r="397" spans="1:10" x14ac:dyDescent="0.2">
      <c r="A397" t="s">
        <v>1036</v>
      </c>
      <c r="B397">
        <v>2021</v>
      </c>
      <c r="C397">
        <v>5</v>
      </c>
      <c r="D397">
        <v>15</v>
      </c>
      <c r="E397">
        <v>26</v>
      </c>
      <c r="F397">
        <v>33</v>
      </c>
      <c r="G397" s="32">
        <v>7.5460544527520905E-5</v>
      </c>
      <c r="H397" s="32">
        <v>2.2638163358256299E-4</v>
      </c>
      <c r="I397" s="32">
        <v>3.9239483154310901E-4</v>
      </c>
      <c r="J397" s="32">
        <v>4.9803959388163802E-4</v>
      </c>
    </row>
    <row r="398" spans="1:10" x14ac:dyDescent="0.2">
      <c r="A398" t="s">
        <v>1052</v>
      </c>
      <c r="B398">
        <v>2021</v>
      </c>
      <c r="C398">
        <v>15</v>
      </c>
      <c r="D398">
        <v>35</v>
      </c>
      <c r="E398">
        <v>60</v>
      </c>
      <c r="F398">
        <v>80</v>
      </c>
      <c r="G398" s="32">
        <v>8.3620495273315702E-5</v>
      </c>
      <c r="H398" s="32">
        <v>1.9511448897106999E-4</v>
      </c>
      <c r="I398" s="32">
        <v>3.3448198109326303E-4</v>
      </c>
      <c r="J398" s="32">
        <v>4.4597597479101699E-4</v>
      </c>
    </row>
    <row r="399" spans="1:10" x14ac:dyDescent="0.2">
      <c r="A399" t="s">
        <v>1054</v>
      </c>
      <c r="B399">
        <v>2021</v>
      </c>
      <c r="C399">
        <v>50952</v>
      </c>
      <c r="D399">
        <v>33968</v>
      </c>
      <c r="E399">
        <v>84921</v>
      </c>
      <c r="F399">
        <v>84921</v>
      </c>
      <c r="G399" s="32">
        <v>2.0424636171135901E-5</v>
      </c>
      <c r="H399" s="32">
        <v>1.3616424114090599E-5</v>
      </c>
      <c r="I399" s="32">
        <v>4.76578852596597E-5</v>
      </c>
      <c r="J399" s="32">
        <v>8.1699346405228807E-5</v>
      </c>
    </row>
    <row r="400" spans="1:10" x14ac:dyDescent="0.2">
      <c r="A400" t="s">
        <v>940</v>
      </c>
      <c r="B400">
        <v>2021</v>
      </c>
      <c r="C400">
        <v>6762</v>
      </c>
      <c r="D400">
        <v>5746</v>
      </c>
      <c r="E400">
        <v>5746</v>
      </c>
      <c r="F400">
        <v>5746</v>
      </c>
      <c r="G400" s="32">
        <v>1.5296588424946499E-4</v>
      </c>
      <c r="H400" s="32">
        <v>2.8138755311728702E-4</v>
      </c>
      <c r="I400" s="32">
        <v>4.11370098355001E-4</v>
      </c>
      <c r="J400" s="32">
        <v>5.4135264359271595E-4</v>
      </c>
    </row>
    <row r="401" spans="1:10" x14ac:dyDescent="0.2">
      <c r="A401" t="s">
        <v>1076</v>
      </c>
      <c r="B401">
        <v>2021</v>
      </c>
      <c r="C401">
        <v>-1</v>
      </c>
      <c r="D401">
        <v>100</v>
      </c>
      <c r="E401">
        <v>100</v>
      </c>
      <c r="F401">
        <v>100</v>
      </c>
      <c r="G401" s="32">
        <v>0</v>
      </c>
      <c r="H401" s="32">
        <v>1.4580348470915401E-4</v>
      </c>
      <c r="I401" s="32">
        <v>2.9160696941830802E-4</v>
      </c>
      <c r="J401" s="32">
        <v>4.3741045412746301E-4</v>
      </c>
    </row>
    <row r="402" spans="1:10" x14ac:dyDescent="0.2">
      <c r="A402" t="s">
        <v>942</v>
      </c>
      <c r="B402">
        <v>2021</v>
      </c>
      <c r="C402">
        <v>100</v>
      </c>
      <c r="D402">
        <v>100</v>
      </c>
      <c r="E402">
        <v>100</v>
      </c>
      <c r="F402">
        <v>100</v>
      </c>
      <c r="G402" s="32">
        <v>1.4077783532102101E-4</v>
      </c>
      <c r="H402" s="32">
        <v>2.8155567064204299E-4</v>
      </c>
      <c r="I402" s="32">
        <v>4.2233350596306501E-4</v>
      </c>
      <c r="J402" s="32">
        <v>5.6311134128408599E-4</v>
      </c>
    </row>
    <row r="403" spans="1:10" x14ac:dyDescent="0.2">
      <c r="A403" t="s">
        <v>954</v>
      </c>
      <c r="B403">
        <v>2021</v>
      </c>
      <c r="C403">
        <v>100</v>
      </c>
      <c r="D403">
        <v>100</v>
      </c>
      <c r="E403">
        <v>100</v>
      </c>
      <c r="F403">
        <v>100</v>
      </c>
      <c r="G403" s="32">
        <v>1.4077783532102101E-4</v>
      </c>
      <c r="H403" s="32">
        <v>2.8155567064204299E-4</v>
      </c>
      <c r="I403" s="32">
        <v>4.2233350596306501E-4</v>
      </c>
      <c r="J403" s="32">
        <v>5.6311134128408599E-4</v>
      </c>
    </row>
    <row r="404" spans="1:10" x14ac:dyDescent="0.2">
      <c r="A404" t="s">
        <v>946</v>
      </c>
      <c r="B404">
        <v>2021</v>
      </c>
      <c r="C404">
        <v>2138</v>
      </c>
      <c r="D404">
        <v>956</v>
      </c>
      <c r="E404">
        <v>957</v>
      </c>
      <c r="F404">
        <v>957</v>
      </c>
      <c r="G404" s="32">
        <v>2.4154556171587999E-4</v>
      </c>
      <c r="H404" s="32">
        <v>3.5305420035646698E-4</v>
      </c>
      <c r="I404" s="32">
        <v>4.6117351867363101E-4</v>
      </c>
      <c r="J404" s="32">
        <v>5.6579053932325895E-4</v>
      </c>
    </row>
    <row r="405" spans="1:10" x14ac:dyDescent="0.2">
      <c r="A405" t="s">
        <v>917</v>
      </c>
      <c r="B405">
        <v>2021</v>
      </c>
      <c r="C405">
        <v>2521</v>
      </c>
      <c r="D405">
        <v>3597</v>
      </c>
      <c r="E405">
        <v>3598</v>
      </c>
      <c r="F405">
        <v>3597</v>
      </c>
      <c r="G405" s="32">
        <v>8.6963870081095403E-5</v>
      </c>
      <c r="H405" s="32">
        <v>2.2594738160697101E-4</v>
      </c>
      <c r="I405" s="32">
        <v>3.5006321046527402E-4</v>
      </c>
      <c r="J405" s="32">
        <v>4.5924236508910099E-4</v>
      </c>
    </row>
    <row r="406" spans="1:10" x14ac:dyDescent="0.2">
      <c r="A406" t="s">
        <v>1032</v>
      </c>
      <c r="B406">
        <v>2021</v>
      </c>
      <c r="C406">
        <v>8000</v>
      </c>
      <c r="D406">
        <v>8000</v>
      </c>
      <c r="E406">
        <v>8000</v>
      </c>
      <c r="F406">
        <v>8000</v>
      </c>
      <c r="G406" s="32">
        <v>3.6421810014275501E-4</v>
      </c>
      <c r="H406" s="32">
        <v>8.6383427901357902E-4</v>
      </c>
      <c r="I406" s="32">
        <v>1.2280523791563299E-3</v>
      </c>
      <c r="J406" s="32">
        <v>1.45687240057102E-3</v>
      </c>
    </row>
    <row r="407" spans="1:10" x14ac:dyDescent="0.2">
      <c r="A407" t="s">
        <v>952</v>
      </c>
      <c r="B407">
        <v>2021</v>
      </c>
      <c r="C407">
        <v>650</v>
      </c>
      <c r="D407">
        <v>800</v>
      </c>
      <c r="E407">
        <v>800</v>
      </c>
      <c r="F407">
        <v>726</v>
      </c>
      <c r="G407" s="32">
        <v>1.2150642708652799E-4</v>
      </c>
      <c r="H407" s="32">
        <v>2.5217256944573199E-4</v>
      </c>
      <c r="I407" s="32">
        <v>4.01718941244536E-4</v>
      </c>
      <c r="J407" s="32">
        <v>5.3743227365194996E-4</v>
      </c>
    </row>
    <row r="408" spans="1:10" x14ac:dyDescent="0.2">
      <c r="A408" t="s">
        <v>950</v>
      </c>
      <c r="B408">
        <v>2021</v>
      </c>
      <c r="C408">
        <v>290</v>
      </c>
      <c r="D408">
        <v>290</v>
      </c>
      <c r="E408">
        <v>290</v>
      </c>
      <c r="F408">
        <v>290</v>
      </c>
      <c r="G408" s="32">
        <v>1.4963156207147501E-4</v>
      </c>
      <c r="H408" s="32">
        <v>2.9668326962447602E-4</v>
      </c>
      <c r="I408" s="32">
        <v>4.46314831695951E-4</v>
      </c>
      <c r="J408" s="32">
        <v>5.95946393767425E-4</v>
      </c>
    </row>
    <row r="409" spans="1:10" x14ac:dyDescent="0.2">
      <c r="A409" t="s">
        <v>964</v>
      </c>
      <c r="B409">
        <v>2021</v>
      </c>
      <c r="C409">
        <v>5009</v>
      </c>
      <c r="D409">
        <v>7851</v>
      </c>
      <c r="E409">
        <v>7854</v>
      </c>
      <c r="F409">
        <v>7852</v>
      </c>
    </row>
    <row r="410" spans="1:10" x14ac:dyDescent="0.2">
      <c r="A410" t="s">
        <v>1074</v>
      </c>
      <c r="B410">
        <v>2021</v>
      </c>
      <c r="C410">
        <v>30000</v>
      </c>
      <c r="D410">
        <v>40000</v>
      </c>
      <c r="E410">
        <v>50000</v>
      </c>
      <c r="F410">
        <v>60000</v>
      </c>
      <c r="G410" s="32">
        <v>3.21453770630109E-3</v>
      </c>
      <c r="H410" s="32">
        <v>4.2860502750681302E-3</v>
      </c>
      <c r="I410" s="32">
        <v>5.3575628438351603E-3</v>
      </c>
      <c r="J410" s="32">
        <v>6.4290754126021896E-3</v>
      </c>
    </row>
    <row r="411" spans="1:10" x14ac:dyDescent="0.2">
      <c r="A411" t="s">
        <v>1072</v>
      </c>
      <c r="B411">
        <v>2021</v>
      </c>
      <c r="C411">
        <v>24000</v>
      </c>
      <c r="D411">
        <v>27000</v>
      </c>
      <c r="E411">
        <v>28300</v>
      </c>
      <c r="F411">
        <v>28300</v>
      </c>
      <c r="G411" s="32">
        <v>1.7759716467199399E-4</v>
      </c>
      <c r="H411" s="32">
        <v>4.7545720935437301E-4</v>
      </c>
      <c r="I411" s="32">
        <v>6.8487386603009899E-4</v>
      </c>
      <c r="J411" s="32">
        <v>7.9622728827943899E-4</v>
      </c>
    </row>
    <row r="412" spans="1:10" x14ac:dyDescent="0.2">
      <c r="A412" t="s">
        <v>1070</v>
      </c>
      <c r="B412">
        <v>2021</v>
      </c>
      <c r="C412">
        <v>650</v>
      </c>
      <c r="D412">
        <v>1200</v>
      </c>
      <c r="E412">
        <v>2075</v>
      </c>
      <c r="F412">
        <v>2075</v>
      </c>
      <c r="G412" s="32">
        <v>5.2050751374450802E-5</v>
      </c>
      <c r="H412" s="32">
        <v>1.7945497512329901E-4</v>
      </c>
      <c r="I412" s="32">
        <v>3.4561698912635301E-4</v>
      </c>
      <c r="J412" s="32">
        <v>4.804684742257E-4</v>
      </c>
    </row>
    <row r="413" spans="1:10" x14ac:dyDescent="0.2">
      <c r="A413" t="s">
        <v>1068</v>
      </c>
      <c r="B413">
        <v>2021</v>
      </c>
      <c r="C413">
        <v>375</v>
      </c>
      <c r="D413">
        <v>375</v>
      </c>
      <c r="E413">
        <v>375</v>
      </c>
      <c r="F413">
        <v>375</v>
      </c>
      <c r="G413" s="32">
        <v>1.26695427182545E-4</v>
      </c>
      <c r="H413" s="32">
        <v>2.6251292512223198E-4</v>
      </c>
      <c r="I413" s="32">
        <v>3.8920835230477698E-4</v>
      </c>
      <c r="J413" s="32">
        <v>5.0678170873017805E-4</v>
      </c>
    </row>
    <row r="414" spans="1:10" x14ac:dyDescent="0.2">
      <c r="A414" t="s">
        <v>1066</v>
      </c>
      <c r="B414">
        <v>2021</v>
      </c>
      <c r="C414">
        <v>10</v>
      </c>
      <c r="D414">
        <v>40</v>
      </c>
      <c r="E414">
        <v>70</v>
      </c>
      <c r="F414">
        <v>100</v>
      </c>
      <c r="G414" s="32">
        <v>4.27842005216743E-5</v>
      </c>
      <c r="H414" s="32">
        <v>1.7113680208669701E-4</v>
      </c>
      <c r="I414" s="32">
        <v>2.9948940365172002E-4</v>
      </c>
      <c r="J414" s="32">
        <v>4.27842005216743E-4</v>
      </c>
    </row>
    <row r="415" spans="1:10" x14ac:dyDescent="0.2">
      <c r="A415" t="s">
        <v>1058</v>
      </c>
      <c r="B415">
        <v>2021</v>
      </c>
      <c r="C415">
        <v>1000</v>
      </c>
      <c r="D415">
        <v>3000</v>
      </c>
      <c r="E415">
        <v>3000</v>
      </c>
      <c r="F415">
        <v>3000</v>
      </c>
      <c r="G415" s="32">
        <v>4.5415523972122199E-5</v>
      </c>
      <c r="H415" s="32">
        <v>1.95922570415735E-4</v>
      </c>
      <c r="I415" s="32">
        <v>3.3216914233210102E-4</v>
      </c>
      <c r="J415" s="32">
        <v>4.5415523972122202E-4</v>
      </c>
    </row>
    <row r="416" spans="1:10" x14ac:dyDescent="0.2">
      <c r="A416" t="s">
        <v>966</v>
      </c>
      <c r="B416">
        <v>2021</v>
      </c>
      <c r="C416">
        <v>50</v>
      </c>
      <c r="D416">
        <v>300</v>
      </c>
      <c r="E416">
        <v>300</v>
      </c>
      <c r="F416">
        <v>250</v>
      </c>
    </row>
    <row r="417" spans="1:10" x14ac:dyDescent="0.2">
      <c r="A417" t="s">
        <v>1064</v>
      </c>
      <c r="B417">
        <v>2021</v>
      </c>
      <c r="C417">
        <v>100</v>
      </c>
      <c r="D417">
        <v>100</v>
      </c>
      <c r="E417">
        <v>100</v>
      </c>
      <c r="F417">
        <v>100</v>
      </c>
      <c r="G417" s="32">
        <v>1.9363435023903399E-4</v>
      </c>
      <c r="H417" s="32">
        <v>3.8726870047806701E-4</v>
      </c>
      <c r="I417" s="32">
        <v>5.80903050717101E-4</v>
      </c>
      <c r="J417" s="32">
        <v>7.7453740095613499E-4</v>
      </c>
    </row>
    <row r="418" spans="1:10" x14ac:dyDescent="0.2">
      <c r="A418" t="s">
        <v>1060</v>
      </c>
      <c r="B418">
        <v>2021</v>
      </c>
      <c r="C418">
        <v>100</v>
      </c>
      <c r="D418">
        <v>100</v>
      </c>
      <c r="E418">
        <v>100</v>
      </c>
      <c r="F418">
        <v>100</v>
      </c>
      <c r="G418" s="32">
        <v>1.12425705703169E-3</v>
      </c>
      <c r="H418" s="32">
        <v>2.2485141140633699E-3</v>
      </c>
      <c r="I418" s="32">
        <v>3.3727711710950601E-3</v>
      </c>
      <c r="J418" s="32">
        <v>4.4970282281267503E-3</v>
      </c>
    </row>
    <row r="419" spans="1:10" x14ac:dyDescent="0.2">
      <c r="A419" t="s">
        <v>1040</v>
      </c>
      <c r="B419">
        <v>2021</v>
      </c>
      <c r="C419">
        <v>30</v>
      </c>
      <c r="D419">
        <v>60</v>
      </c>
      <c r="E419">
        <v>85</v>
      </c>
      <c r="F419">
        <v>100</v>
      </c>
      <c r="G419" s="32">
        <v>1.27027564177383E-3</v>
      </c>
      <c r="H419" s="32">
        <v>2.54055128354766E-3</v>
      </c>
      <c r="I419" s="32">
        <v>3.5991143183591902E-3</v>
      </c>
      <c r="J419" s="32">
        <v>4.2342521392460999E-3</v>
      </c>
    </row>
    <row r="420" spans="1:10" x14ac:dyDescent="0.2">
      <c r="A420" t="s">
        <v>1011</v>
      </c>
      <c r="B420">
        <v>2021</v>
      </c>
      <c r="C420">
        <v>100</v>
      </c>
      <c r="D420">
        <v>100</v>
      </c>
      <c r="E420">
        <v>100</v>
      </c>
      <c r="F420">
        <v>100</v>
      </c>
      <c r="G420" s="32">
        <v>1.00382192678066E-4</v>
      </c>
      <c r="H420" s="32">
        <v>2.0076438535613299E-4</v>
      </c>
      <c r="I420" s="32">
        <v>3.0114657803419898E-4</v>
      </c>
      <c r="J420" s="32">
        <v>4.0152877071226501E-4</v>
      </c>
    </row>
    <row r="421" spans="1:10" x14ac:dyDescent="0.2">
      <c r="A421" t="s">
        <v>997</v>
      </c>
      <c r="B421">
        <v>2021</v>
      </c>
      <c r="C421">
        <v>100</v>
      </c>
      <c r="D421">
        <v>100</v>
      </c>
      <c r="E421">
        <v>100</v>
      </c>
      <c r="F421">
        <v>100</v>
      </c>
      <c r="G421" s="32">
        <v>1.00382192678066E-4</v>
      </c>
      <c r="H421" s="32">
        <v>2.0076438535613299E-4</v>
      </c>
      <c r="I421" s="32">
        <v>3.0114657803419898E-4</v>
      </c>
      <c r="J421" s="32">
        <v>4.0152877071226501E-4</v>
      </c>
    </row>
    <row r="422" spans="1:10" x14ac:dyDescent="0.2">
      <c r="A422" t="s">
        <v>991</v>
      </c>
      <c r="B422">
        <v>2021</v>
      </c>
      <c r="C422">
        <v>0</v>
      </c>
      <c r="D422">
        <v>70</v>
      </c>
      <c r="E422">
        <v>90</v>
      </c>
      <c r="F422">
        <v>110</v>
      </c>
    </row>
    <row r="423" spans="1:10" x14ac:dyDescent="0.2">
      <c r="A423" t="s">
        <v>999</v>
      </c>
      <c r="B423">
        <v>2021</v>
      </c>
      <c r="C423">
        <v>25</v>
      </c>
      <c r="D423">
        <v>50</v>
      </c>
      <c r="E423">
        <v>75</v>
      </c>
      <c r="F423">
        <v>100</v>
      </c>
      <c r="G423" s="32">
        <v>1.17971253175712E-4</v>
      </c>
      <c r="H423" s="32">
        <v>2.35942506351424E-4</v>
      </c>
      <c r="I423" s="32">
        <v>3.5391375952713598E-4</v>
      </c>
      <c r="J423" s="32">
        <v>4.7188501270284899E-4</v>
      </c>
    </row>
    <row r="424" spans="1:10" x14ac:dyDescent="0.2">
      <c r="A424" t="s">
        <v>994</v>
      </c>
      <c r="B424">
        <v>2021</v>
      </c>
      <c r="C424">
        <v>100</v>
      </c>
      <c r="D424">
        <v>100</v>
      </c>
      <c r="E424">
        <v>100</v>
      </c>
      <c r="F424">
        <v>100</v>
      </c>
      <c r="G424" s="32">
        <v>1.00382192678066E-4</v>
      </c>
      <c r="H424" s="32">
        <v>2.0076438535613299E-4</v>
      </c>
      <c r="I424" s="32">
        <v>3.0114657803419898E-4</v>
      </c>
      <c r="J424" s="32">
        <v>4.0152877071226501E-4</v>
      </c>
    </row>
    <row r="425" spans="1:10" x14ac:dyDescent="0.2">
      <c r="A425" t="s">
        <v>1038</v>
      </c>
      <c r="B425">
        <v>2021</v>
      </c>
      <c r="C425">
        <v>100</v>
      </c>
      <c r="D425">
        <v>100</v>
      </c>
      <c r="E425">
        <v>100</v>
      </c>
      <c r="F425">
        <v>100</v>
      </c>
      <c r="G425" s="32">
        <v>3.1875917328658902E-4</v>
      </c>
      <c r="H425" s="32">
        <v>6.3751834657317804E-4</v>
      </c>
      <c r="I425" s="32">
        <v>9.5627751985976695E-4</v>
      </c>
      <c r="J425" s="32">
        <v>1.27503669314636E-3</v>
      </c>
    </row>
    <row r="426" spans="1:10" x14ac:dyDescent="0.2">
      <c r="A426" t="s">
        <v>1017</v>
      </c>
      <c r="B426">
        <v>2021</v>
      </c>
      <c r="C426">
        <v>100</v>
      </c>
      <c r="D426">
        <v>100</v>
      </c>
      <c r="E426">
        <v>100</v>
      </c>
      <c r="F426">
        <v>100</v>
      </c>
      <c r="G426" s="32">
        <v>1.01085755097972E-4</v>
      </c>
      <c r="H426" s="32">
        <v>2.0217151019594399E-4</v>
      </c>
      <c r="I426" s="32">
        <v>3.0325726529391599E-4</v>
      </c>
      <c r="J426" s="32">
        <v>4.0434302039188798E-4</v>
      </c>
    </row>
    <row r="427" spans="1:10" x14ac:dyDescent="0.2">
      <c r="A427" t="s">
        <v>1019</v>
      </c>
      <c r="B427">
        <v>2021</v>
      </c>
      <c r="C427">
        <v>350</v>
      </c>
      <c r="D427">
        <v>883</v>
      </c>
      <c r="E427">
        <v>884</v>
      </c>
      <c r="F427">
        <v>883</v>
      </c>
      <c r="G427" s="32">
        <v>4.9299195270317701E-5</v>
      </c>
      <c r="H427" s="32">
        <v>1.9888703920482401E-4</v>
      </c>
      <c r="I427" s="32">
        <v>3.2340272097328398E-4</v>
      </c>
      <c r="J427" s="32">
        <v>4.22564530888437E-4</v>
      </c>
    </row>
    <row r="428" spans="1:10" x14ac:dyDescent="0.2">
      <c r="A428" t="s">
        <v>1021</v>
      </c>
      <c r="B428">
        <v>2021</v>
      </c>
      <c r="C428">
        <v>21</v>
      </c>
      <c r="D428">
        <v>21</v>
      </c>
      <c r="E428">
        <v>21</v>
      </c>
      <c r="F428">
        <v>21</v>
      </c>
      <c r="G428" s="32">
        <v>1.0388815270742799E-4</v>
      </c>
      <c r="H428" s="32">
        <v>2.0777630541485699E-4</v>
      </c>
      <c r="I428" s="32">
        <v>3.1166445812228502E-4</v>
      </c>
      <c r="J428" s="32">
        <v>4.15552610829713E-4</v>
      </c>
    </row>
    <row r="429" spans="1:10" x14ac:dyDescent="0.2">
      <c r="A429" t="s">
        <v>1023</v>
      </c>
      <c r="B429">
        <v>2021</v>
      </c>
      <c r="C429">
        <v>0</v>
      </c>
      <c r="D429">
        <v>30</v>
      </c>
      <c r="E429">
        <v>60</v>
      </c>
      <c r="F429">
        <v>100</v>
      </c>
      <c r="G429" s="32">
        <v>0</v>
      </c>
      <c r="H429" s="32">
        <v>1.2045863121368E-4</v>
      </c>
      <c r="I429" s="32">
        <v>2.40917262427359E-4</v>
      </c>
      <c r="J429" s="32">
        <v>4.0152877071226501E-4</v>
      </c>
    </row>
    <row r="430" spans="1:10" x14ac:dyDescent="0.2">
      <c r="A430" t="s">
        <v>1025</v>
      </c>
      <c r="B430">
        <v>2021</v>
      </c>
      <c r="C430">
        <v>10</v>
      </c>
      <c r="D430">
        <v>40</v>
      </c>
      <c r="E430">
        <v>80</v>
      </c>
      <c r="F430">
        <v>100</v>
      </c>
      <c r="G430" s="32">
        <v>4.0152877071226503E-5</v>
      </c>
      <c r="H430" s="32">
        <v>1.6061150828490601E-4</v>
      </c>
      <c r="I430" s="32">
        <v>3.2122301656981202E-4</v>
      </c>
      <c r="J430" s="32">
        <v>4.0152877071226501E-4</v>
      </c>
    </row>
    <row r="431" spans="1:10" x14ac:dyDescent="0.2">
      <c r="A431" t="s">
        <v>1027</v>
      </c>
      <c r="B431">
        <v>2021</v>
      </c>
      <c r="C431">
        <v>100</v>
      </c>
      <c r="D431">
        <v>100</v>
      </c>
      <c r="E431">
        <v>100</v>
      </c>
      <c r="F431">
        <v>100</v>
      </c>
      <c r="G431" s="32">
        <v>1.00382192678066E-4</v>
      </c>
      <c r="H431" s="32">
        <v>2.0076438535613299E-4</v>
      </c>
      <c r="I431" s="32">
        <v>3.0114657803419898E-4</v>
      </c>
      <c r="J431" s="32">
        <v>4.0152877071226501E-4</v>
      </c>
    </row>
    <row r="432" spans="1:10" x14ac:dyDescent="0.2">
      <c r="A432" t="s">
        <v>1029</v>
      </c>
      <c r="B432">
        <v>2021</v>
      </c>
      <c r="C432">
        <v>100</v>
      </c>
      <c r="D432">
        <v>100</v>
      </c>
      <c r="E432">
        <v>100</v>
      </c>
      <c r="F432">
        <v>100</v>
      </c>
      <c r="G432" s="32">
        <v>1.0866332737866199E-4</v>
      </c>
      <c r="H432" s="32">
        <v>2.1732665475732301E-4</v>
      </c>
      <c r="I432" s="32">
        <v>3.2598998213598501E-4</v>
      </c>
      <c r="J432" s="32">
        <v>4.34653309514647E-4</v>
      </c>
    </row>
    <row r="433" spans="1:10" x14ac:dyDescent="0.2">
      <c r="A433" t="s">
        <v>1001</v>
      </c>
      <c r="B433">
        <v>2021</v>
      </c>
      <c r="C433">
        <v>21</v>
      </c>
      <c r="D433">
        <v>21</v>
      </c>
      <c r="E433">
        <v>21</v>
      </c>
      <c r="F433">
        <v>21</v>
      </c>
      <c r="G433" s="32">
        <v>1.45841119534232E-4</v>
      </c>
      <c r="H433" s="32">
        <v>2.91682239068464E-4</v>
      </c>
      <c r="I433" s="32">
        <v>4.3752335860269598E-4</v>
      </c>
      <c r="J433" s="32">
        <v>5.8336447813692801E-4</v>
      </c>
    </row>
    <row r="434" spans="1:10" x14ac:dyDescent="0.2">
      <c r="A434" t="s">
        <v>1003</v>
      </c>
      <c r="B434">
        <v>2021</v>
      </c>
      <c r="C434">
        <v>100</v>
      </c>
      <c r="D434">
        <v>100</v>
      </c>
      <c r="E434">
        <v>100</v>
      </c>
      <c r="F434">
        <v>100</v>
      </c>
      <c r="G434" s="32">
        <v>1.0847316050698301E-4</v>
      </c>
      <c r="H434" s="32">
        <v>2.1694632101396699E-4</v>
      </c>
      <c r="I434" s="32">
        <v>3.2541948152094998E-4</v>
      </c>
      <c r="J434" s="32">
        <v>4.33892642027933E-4</v>
      </c>
    </row>
    <row r="435" spans="1:10" x14ac:dyDescent="0.2">
      <c r="A435" t="s">
        <v>1005</v>
      </c>
      <c r="B435">
        <v>2021</v>
      </c>
      <c r="C435">
        <v>0</v>
      </c>
      <c r="D435">
        <v>50</v>
      </c>
      <c r="E435">
        <v>85</v>
      </c>
      <c r="F435">
        <v>100</v>
      </c>
      <c r="G435" s="32">
        <v>0</v>
      </c>
      <c r="H435" s="32">
        <v>2.0076438535613299E-4</v>
      </c>
      <c r="I435" s="32">
        <v>3.4129945510542501E-4</v>
      </c>
      <c r="J435" s="32">
        <v>4.0152877071226501E-4</v>
      </c>
    </row>
    <row r="436" spans="1:10" x14ac:dyDescent="0.2">
      <c r="A436" t="s">
        <v>1007</v>
      </c>
      <c r="B436">
        <v>2021</v>
      </c>
      <c r="C436">
        <v>0</v>
      </c>
      <c r="D436">
        <v>40</v>
      </c>
      <c r="E436">
        <v>75</v>
      </c>
      <c r="F436">
        <v>100</v>
      </c>
      <c r="G436" s="32">
        <v>0</v>
      </c>
      <c r="H436" s="32">
        <v>1.6061150828490601E-4</v>
      </c>
      <c r="I436" s="32">
        <v>3.0114657803419898E-4</v>
      </c>
      <c r="J436" s="32">
        <v>4.0152877071226501E-4</v>
      </c>
    </row>
    <row r="437" spans="1:10" x14ac:dyDescent="0.2">
      <c r="A437" t="s">
        <v>1009</v>
      </c>
      <c r="B437">
        <v>2021</v>
      </c>
      <c r="C437">
        <v>100</v>
      </c>
      <c r="D437">
        <v>100</v>
      </c>
      <c r="E437">
        <v>100</v>
      </c>
      <c r="F437">
        <v>100</v>
      </c>
      <c r="G437" s="32">
        <v>1.02141098727831E-4</v>
      </c>
      <c r="H437" s="32">
        <v>2.02239375481105E-4</v>
      </c>
      <c r="I437" s="32">
        <v>3.0438047420893599E-4</v>
      </c>
      <c r="J437" s="32">
        <v>4.0652157293676701E-4</v>
      </c>
    </row>
    <row r="438" spans="1:10" x14ac:dyDescent="0.2">
      <c r="A438" t="s">
        <v>1034</v>
      </c>
      <c r="B438">
        <v>2021</v>
      </c>
      <c r="C438">
        <v>10</v>
      </c>
      <c r="D438">
        <v>40</v>
      </c>
      <c r="E438">
        <v>70</v>
      </c>
      <c r="F438">
        <v>100</v>
      </c>
      <c r="G438" s="32">
        <v>4.3658837100588501E-5</v>
      </c>
      <c r="H438" s="32">
        <v>1.74635348402354E-4</v>
      </c>
      <c r="I438" s="32">
        <v>3.0561185970412003E-4</v>
      </c>
      <c r="J438" s="32">
        <v>4.3658837100588499E-4</v>
      </c>
    </row>
    <row r="439" spans="1:10" x14ac:dyDescent="0.2">
      <c r="A439" t="s">
        <v>1013</v>
      </c>
      <c r="B439">
        <v>2021</v>
      </c>
      <c r="C439">
        <v>100</v>
      </c>
      <c r="D439">
        <v>100</v>
      </c>
      <c r="E439">
        <v>100</v>
      </c>
      <c r="F439">
        <v>100</v>
      </c>
      <c r="G439" s="32">
        <v>1.04193346360993E-4</v>
      </c>
      <c r="H439" s="32">
        <v>2.0838669272198499E-4</v>
      </c>
      <c r="I439" s="32">
        <v>3.1258003908297798E-4</v>
      </c>
      <c r="J439" s="32">
        <v>4.1677338544397101E-4</v>
      </c>
    </row>
    <row r="440" spans="1:10" x14ac:dyDescent="0.2">
      <c r="A440" t="s">
        <v>1015</v>
      </c>
      <c r="B440">
        <v>2021</v>
      </c>
      <c r="C440">
        <v>100</v>
      </c>
      <c r="D440">
        <v>100</v>
      </c>
      <c r="E440">
        <v>100</v>
      </c>
      <c r="F440">
        <v>100</v>
      </c>
      <c r="G440" s="32">
        <v>1.04193323978349E-4</v>
      </c>
      <c r="H440" s="32">
        <v>2.08386647956698E-4</v>
      </c>
      <c r="I440" s="32">
        <v>3.1257997193504699E-4</v>
      </c>
      <c r="J440" s="32">
        <v>4.16773295913396E-4</v>
      </c>
    </row>
    <row r="441" spans="1:10" x14ac:dyDescent="0.2">
      <c r="A441" t="s">
        <v>970</v>
      </c>
      <c r="B441">
        <v>2021</v>
      </c>
      <c r="C441">
        <v>-1</v>
      </c>
      <c r="D441">
        <v>100</v>
      </c>
      <c r="E441">
        <v>200</v>
      </c>
      <c r="F441">
        <v>300</v>
      </c>
    </row>
    <row r="442" spans="1:10" x14ac:dyDescent="0.2">
      <c r="A442" t="s">
        <v>956</v>
      </c>
      <c r="B442">
        <v>2021</v>
      </c>
      <c r="C442">
        <v>20697</v>
      </c>
      <c r="D442">
        <v>32883</v>
      </c>
      <c r="E442">
        <v>44647</v>
      </c>
      <c r="F442">
        <v>55100</v>
      </c>
    </row>
    <row r="443" spans="1:10" x14ac:dyDescent="0.2">
      <c r="A443" t="s">
        <v>974</v>
      </c>
      <c r="B443">
        <v>2021</v>
      </c>
      <c r="C443">
        <v>3000</v>
      </c>
      <c r="D443">
        <v>8000</v>
      </c>
      <c r="E443">
        <v>8000</v>
      </c>
      <c r="F443">
        <v>5000</v>
      </c>
    </row>
    <row r="444" spans="1:10" x14ac:dyDescent="0.2">
      <c r="A444" t="s">
        <v>976</v>
      </c>
      <c r="B444">
        <v>2021</v>
      </c>
      <c r="C444">
        <v>3500</v>
      </c>
      <c r="D444">
        <v>8000</v>
      </c>
      <c r="E444">
        <v>9750</v>
      </c>
      <c r="F444">
        <v>9750</v>
      </c>
    </row>
    <row r="445" spans="1:10" x14ac:dyDescent="0.2">
      <c r="A445" t="s">
        <v>1141</v>
      </c>
      <c r="B445">
        <v>2021</v>
      </c>
      <c r="C445">
        <v>3952.1076923076898</v>
      </c>
      <c r="D445">
        <v>3952.1076923076898</v>
      </c>
      <c r="E445">
        <v>5384.0307692307697</v>
      </c>
      <c r="F445">
        <v>7446</v>
      </c>
    </row>
    <row r="446" spans="1:10" x14ac:dyDescent="0.2">
      <c r="A446" t="s">
        <v>1148</v>
      </c>
      <c r="B446">
        <v>2021</v>
      </c>
      <c r="C446">
        <v>5</v>
      </c>
      <c r="D446">
        <v>30</v>
      </c>
      <c r="E446">
        <v>40</v>
      </c>
      <c r="F446">
        <v>80</v>
      </c>
      <c r="G446" s="32">
        <v>6.5159513921131298E-4</v>
      </c>
      <c r="H446" s="32">
        <v>3.9095708352678803E-3</v>
      </c>
      <c r="I446" s="32">
        <v>5.2127611136905099E-3</v>
      </c>
      <c r="J446" s="32">
        <v>1.0425522227381001E-2</v>
      </c>
    </row>
    <row r="447" spans="1:10" x14ac:dyDescent="0.2">
      <c r="A447" t="s">
        <v>1157</v>
      </c>
      <c r="B447">
        <v>2021</v>
      </c>
      <c r="C447">
        <v>69</v>
      </c>
      <c r="D447">
        <v>69</v>
      </c>
      <c r="E447">
        <v>94</v>
      </c>
      <c r="F447">
        <v>130</v>
      </c>
      <c r="G447" s="32">
        <v>1.7517013653264701E-3</v>
      </c>
      <c r="H447" s="32">
        <v>1.7517013653264701E-3</v>
      </c>
      <c r="I447" s="32">
        <v>2.3863757730534499E-3</v>
      </c>
      <c r="J447" s="32">
        <v>3.3003069201803098E-3</v>
      </c>
    </row>
    <row r="448" spans="1:10" x14ac:dyDescent="0.2">
      <c r="A448" t="s">
        <v>1159</v>
      </c>
      <c r="B448">
        <v>2021</v>
      </c>
      <c r="C448">
        <v>-1</v>
      </c>
      <c r="D448">
        <v>-1</v>
      </c>
      <c r="E448">
        <v>-1</v>
      </c>
      <c r="F448">
        <v>1</v>
      </c>
      <c r="G448" s="32">
        <v>0</v>
      </c>
      <c r="H448" s="32">
        <v>0</v>
      </c>
      <c r="I448" s="32">
        <v>0</v>
      </c>
      <c r="J448" s="32">
        <v>5.3851410488002004E-3</v>
      </c>
    </row>
    <row r="449" spans="1:10" x14ac:dyDescent="0.2">
      <c r="A449" t="s">
        <v>1167</v>
      </c>
      <c r="B449">
        <v>2021</v>
      </c>
      <c r="C449">
        <v>6000</v>
      </c>
      <c r="D449">
        <v>6000</v>
      </c>
      <c r="E449">
        <v>6000</v>
      </c>
      <c r="F449">
        <v>26000</v>
      </c>
      <c r="G449" s="32">
        <v>5.0610375812855499E-4</v>
      </c>
      <c r="H449" s="32">
        <v>5.0610375812855499E-4</v>
      </c>
      <c r="I449" s="32">
        <v>5.0610375812855499E-4</v>
      </c>
      <c r="J449" s="32">
        <v>2.1931162852237402E-3</v>
      </c>
    </row>
    <row r="450" spans="1:10" x14ac:dyDescent="0.2">
      <c r="A450" t="s">
        <v>1180</v>
      </c>
      <c r="B450">
        <v>2021</v>
      </c>
      <c r="C450">
        <v>-1</v>
      </c>
      <c r="D450">
        <v>-1</v>
      </c>
      <c r="E450">
        <v>1</v>
      </c>
      <c r="F450">
        <v>-1</v>
      </c>
      <c r="G450" s="32">
        <v>0</v>
      </c>
      <c r="H450" s="32">
        <v>0</v>
      </c>
      <c r="I450" s="32">
        <v>1.19247974668255E-3</v>
      </c>
      <c r="J450" s="32">
        <v>1.19247974668255E-3</v>
      </c>
    </row>
    <row r="451" spans="1:10" x14ac:dyDescent="0.2">
      <c r="A451" t="s">
        <v>1178</v>
      </c>
      <c r="B451">
        <v>2021</v>
      </c>
      <c r="C451">
        <v>-1</v>
      </c>
      <c r="D451">
        <v>-1</v>
      </c>
      <c r="E451">
        <v>1</v>
      </c>
      <c r="F451">
        <v>-1</v>
      </c>
      <c r="G451" s="32">
        <v>0</v>
      </c>
      <c r="H451" s="32">
        <v>0</v>
      </c>
      <c r="I451" s="32">
        <v>2.3362165778187398E-3</v>
      </c>
      <c r="J451" s="32">
        <v>2.3362165778187398E-3</v>
      </c>
    </row>
    <row r="452" spans="1:10" x14ac:dyDescent="0.2">
      <c r="A452" t="s">
        <v>1176</v>
      </c>
      <c r="B452">
        <v>2021</v>
      </c>
      <c r="C452">
        <v>-1</v>
      </c>
      <c r="D452">
        <v>1</v>
      </c>
      <c r="E452">
        <v>-1</v>
      </c>
      <c r="F452">
        <v>-1</v>
      </c>
      <c r="G452" s="32">
        <v>0</v>
      </c>
      <c r="H452" s="32">
        <v>7.99402695687525E-4</v>
      </c>
      <c r="I452" s="32">
        <v>7.99402695687525E-4</v>
      </c>
      <c r="J452" s="32">
        <v>7.99402695687525E-4</v>
      </c>
    </row>
    <row r="453" spans="1:10" x14ac:dyDescent="0.2">
      <c r="A453" t="s">
        <v>1182</v>
      </c>
      <c r="B453">
        <v>2021</v>
      </c>
      <c r="C453">
        <v>-1</v>
      </c>
      <c r="D453">
        <v>-1</v>
      </c>
      <c r="E453">
        <v>1</v>
      </c>
      <c r="F453">
        <v>-1</v>
      </c>
      <c r="G453" s="32">
        <v>0</v>
      </c>
      <c r="H453" s="32">
        <v>0</v>
      </c>
      <c r="I453" s="32">
        <v>1.23222157146294E-3</v>
      </c>
      <c r="J453" s="32">
        <v>1.23222157146294E-3</v>
      </c>
    </row>
    <row r="454" spans="1:10" x14ac:dyDescent="0.2">
      <c r="A454" t="s">
        <v>1086</v>
      </c>
      <c r="B454">
        <v>2021</v>
      </c>
      <c r="C454">
        <v>9.4E-2</v>
      </c>
      <c r="D454">
        <v>9.4E-2</v>
      </c>
      <c r="E454">
        <v>0.129</v>
      </c>
      <c r="F454">
        <v>0.17899999999999999</v>
      </c>
    </row>
    <row r="455" spans="1:10" x14ac:dyDescent="0.2">
      <c r="A455" t="s">
        <v>1174</v>
      </c>
      <c r="B455">
        <v>2021</v>
      </c>
      <c r="C455">
        <v>110</v>
      </c>
      <c r="D455">
        <v>130</v>
      </c>
      <c r="E455">
        <v>145.4</v>
      </c>
      <c r="F455">
        <v>145.4</v>
      </c>
      <c r="G455" s="32">
        <v>3.9255267941239198E-3</v>
      </c>
      <c r="H455" s="32">
        <v>4.6392589385100902E-3</v>
      </c>
      <c r="I455" s="32">
        <v>5.18883268968744E-3</v>
      </c>
      <c r="J455" s="32">
        <v>5.18883268968744E-3</v>
      </c>
    </row>
    <row r="456" spans="1:10" x14ac:dyDescent="0.2">
      <c r="A456" t="s">
        <v>1109</v>
      </c>
      <c r="B456">
        <v>2021</v>
      </c>
      <c r="C456">
        <v>-1</v>
      </c>
      <c r="D456">
        <v>-1</v>
      </c>
      <c r="E456">
        <v>1</v>
      </c>
      <c r="F456">
        <v>-1</v>
      </c>
      <c r="G456" s="32">
        <v>0</v>
      </c>
      <c r="H456" s="32">
        <v>0</v>
      </c>
      <c r="I456" s="32">
        <v>5.18883268968744E-3</v>
      </c>
      <c r="J456" s="32">
        <v>5.18883268968744E-3</v>
      </c>
    </row>
    <row r="457" spans="1:10" x14ac:dyDescent="0.2">
      <c r="A457" t="s">
        <v>1094</v>
      </c>
      <c r="B457">
        <v>2021</v>
      </c>
      <c r="C457">
        <v>500</v>
      </c>
      <c r="D457">
        <v>600</v>
      </c>
      <c r="E457">
        <v>780</v>
      </c>
      <c r="F457">
        <v>964</v>
      </c>
      <c r="G457" s="32">
        <v>5.8857813051524301E-4</v>
      </c>
      <c r="H457" s="32">
        <v>7.0629375661829101E-4</v>
      </c>
      <c r="I457" s="32">
        <v>9.1818188360377902E-4</v>
      </c>
      <c r="J457" s="32">
        <v>1.13477863563339E-3</v>
      </c>
    </row>
    <row r="458" spans="1:10" x14ac:dyDescent="0.2">
      <c r="A458" t="s">
        <v>1096</v>
      </c>
      <c r="B458">
        <v>2021</v>
      </c>
      <c r="C458">
        <v>-1</v>
      </c>
      <c r="D458">
        <v>-1</v>
      </c>
      <c r="E458">
        <v>1</v>
      </c>
      <c r="F458">
        <v>-1</v>
      </c>
      <c r="G458" s="32">
        <v>0</v>
      </c>
      <c r="H458" s="32">
        <v>0</v>
      </c>
      <c r="I458" s="32">
        <v>8.1494921132635196E-4</v>
      </c>
      <c r="J458" s="32">
        <v>8.1494921132635196E-4</v>
      </c>
    </row>
    <row r="459" spans="1:10" x14ac:dyDescent="0.2">
      <c r="A459" t="s">
        <v>1098</v>
      </c>
      <c r="B459">
        <v>2021</v>
      </c>
      <c r="C459">
        <v>-1</v>
      </c>
      <c r="D459">
        <v>-1</v>
      </c>
      <c r="E459">
        <v>1</v>
      </c>
      <c r="F459">
        <v>-1</v>
      </c>
      <c r="G459" s="32">
        <v>0</v>
      </c>
      <c r="H459" s="32">
        <v>0</v>
      </c>
      <c r="I459" s="32">
        <v>1.13477863563339E-3</v>
      </c>
      <c r="J459" s="32">
        <v>1.13477863563339E-3</v>
      </c>
    </row>
    <row r="460" spans="1:10" x14ac:dyDescent="0.2">
      <c r="A460" t="s">
        <v>1172</v>
      </c>
      <c r="B460">
        <v>2021</v>
      </c>
      <c r="C460">
        <v>-1</v>
      </c>
      <c r="D460">
        <v>-1</v>
      </c>
      <c r="E460">
        <v>-1</v>
      </c>
      <c r="F460">
        <v>1</v>
      </c>
      <c r="G460" s="32">
        <v>0</v>
      </c>
      <c r="H460" s="32">
        <v>0</v>
      </c>
      <c r="I460" s="32">
        <v>0</v>
      </c>
      <c r="J460" s="32">
        <v>5.18883268968744E-3</v>
      </c>
    </row>
    <row r="461" spans="1:10" x14ac:dyDescent="0.2">
      <c r="A461" t="s">
        <v>1170</v>
      </c>
      <c r="B461">
        <v>2021</v>
      </c>
      <c r="C461">
        <v>3</v>
      </c>
      <c r="D461">
        <v>4</v>
      </c>
      <c r="E461">
        <v>5</v>
      </c>
      <c r="F461">
        <v>5</v>
      </c>
      <c r="G461" s="32">
        <v>3.11329961381246E-3</v>
      </c>
      <c r="H461" s="32">
        <v>4.1510661517499504E-3</v>
      </c>
      <c r="I461" s="32">
        <v>5.18883268968744E-3</v>
      </c>
      <c r="J461" s="32">
        <v>5.18883268968744E-3</v>
      </c>
    </row>
    <row r="462" spans="1:10" x14ac:dyDescent="0.2">
      <c r="A462" t="s">
        <v>1161</v>
      </c>
      <c r="B462">
        <v>2021</v>
      </c>
      <c r="C462">
        <v>-1</v>
      </c>
      <c r="D462">
        <v>1</v>
      </c>
      <c r="E462">
        <v>1</v>
      </c>
      <c r="F462">
        <v>-1</v>
      </c>
      <c r="G462" s="32">
        <v>0</v>
      </c>
      <c r="H462" s="32">
        <v>2.59441634484372E-3</v>
      </c>
      <c r="I462" s="32">
        <v>5.18883268968744E-3</v>
      </c>
      <c r="J462" s="32">
        <v>5.18883268968744E-3</v>
      </c>
    </row>
    <row r="463" spans="1:10" x14ac:dyDescent="0.2">
      <c r="A463" t="s">
        <v>1165</v>
      </c>
      <c r="B463">
        <v>2021</v>
      </c>
      <c r="C463">
        <v>6</v>
      </c>
      <c r="D463">
        <v>6</v>
      </c>
      <c r="E463">
        <v>20</v>
      </c>
      <c r="F463">
        <v>20</v>
      </c>
      <c r="G463" s="32">
        <v>1.6267062609496899E-3</v>
      </c>
      <c r="H463" s="32">
        <v>1.6267062609496899E-3</v>
      </c>
      <c r="I463" s="32">
        <v>5.42235420316565E-3</v>
      </c>
      <c r="J463" s="32">
        <v>5.42235420316565E-3</v>
      </c>
    </row>
    <row r="464" spans="1:10" x14ac:dyDescent="0.2">
      <c r="A464" t="s">
        <v>1152</v>
      </c>
      <c r="B464">
        <v>2021</v>
      </c>
      <c r="C464">
        <v>2226806</v>
      </c>
      <c r="D464">
        <v>2246853.91</v>
      </c>
      <c r="E464">
        <v>2267306</v>
      </c>
      <c r="F464">
        <v>2288806</v>
      </c>
      <c r="G464" s="32">
        <v>6.0100428111403504E-3</v>
      </c>
      <c r="H464" s="32">
        <v>6.0641511606660398E-3</v>
      </c>
      <c r="I464" s="32">
        <v>6.1193503726662303E-3</v>
      </c>
      <c r="J464" s="32">
        <v>6.1773778435997096E-3</v>
      </c>
    </row>
    <row r="465" spans="1:10" x14ac:dyDescent="0.2">
      <c r="A465" t="s">
        <v>1133</v>
      </c>
      <c r="B465">
        <v>2021</v>
      </c>
      <c r="C465">
        <v>105.4</v>
      </c>
      <c r="D465">
        <v>105.4</v>
      </c>
      <c r="E465">
        <v>105.4</v>
      </c>
      <c r="F465">
        <v>105.4</v>
      </c>
      <c r="G465" s="32">
        <v>1.3628348752353801E-3</v>
      </c>
      <c r="H465" s="32">
        <v>2.7256697504707602E-3</v>
      </c>
      <c r="I465" s="32">
        <v>4.0885046257061403E-3</v>
      </c>
      <c r="J465" s="32">
        <v>5.4513395009415204E-3</v>
      </c>
    </row>
    <row r="466" spans="1:10" x14ac:dyDescent="0.2">
      <c r="A466" t="s">
        <v>1088</v>
      </c>
      <c r="B466">
        <v>2021</v>
      </c>
      <c r="C466">
        <v>105.4</v>
      </c>
      <c r="D466">
        <v>115.4</v>
      </c>
      <c r="E466">
        <v>135.4</v>
      </c>
      <c r="F466">
        <v>145</v>
      </c>
      <c r="G466" s="32">
        <v>4.4483171348024602E-3</v>
      </c>
      <c r="H466" s="32">
        <v>4.8703586086926397E-3</v>
      </c>
      <c r="I466" s="32">
        <v>5.7144415564729899E-3</v>
      </c>
      <c r="J466" s="32">
        <v>6.1196013714075598E-3</v>
      </c>
    </row>
    <row r="467" spans="1:10" x14ac:dyDescent="0.2">
      <c r="A467" t="s">
        <v>1091</v>
      </c>
      <c r="B467">
        <v>2021</v>
      </c>
      <c r="C467">
        <v>-1</v>
      </c>
      <c r="D467">
        <v>-1</v>
      </c>
      <c r="E467">
        <v>-1</v>
      </c>
      <c r="F467">
        <v>1820</v>
      </c>
      <c r="G467" s="32">
        <v>0</v>
      </c>
      <c r="H467" s="32">
        <v>0</v>
      </c>
      <c r="I467" s="32">
        <v>0</v>
      </c>
      <c r="J467" s="32">
        <v>5.18883268968744E-3</v>
      </c>
    </row>
    <row r="468" spans="1:10" x14ac:dyDescent="0.2">
      <c r="A468" t="s">
        <v>1081</v>
      </c>
      <c r="B468">
        <v>2021</v>
      </c>
      <c r="C468">
        <v>1</v>
      </c>
      <c r="D468">
        <v>1</v>
      </c>
      <c r="E468">
        <v>1</v>
      </c>
      <c r="F468">
        <v>4</v>
      </c>
    </row>
    <row r="469" spans="1:10" x14ac:dyDescent="0.2">
      <c r="A469" t="s">
        <v>1100</v>
      </c>
      <c r="B469">
        <v>2021</v>
      </c>
      <c r="C469">
        <v>25</v>
      </c>
      <c r="D469">
        <v>35</v>
      </c>
      <c r="E469">
        <v>50</v>
      </c>
      <c r="F469">
        <v>65</v>
      </c>
      <c r="G469" s="32">
        <v>4.4757443237179799E-4</v>
      </c>
      <c r="H469" s="32">
        <v>6.2660420532051797E-4</v>
      </c>
      <c r="I469" s="32">
        <v>8.9514886474359695E-4</v>
      </c>
      <c r="J469" s="32">
        <v>1.16369352416668E-3</v>
      </c>
    </row>
    <row r="470" spans="1:10" x14ac:dyDescent="0.2">
      <c r="A470" t="s">
        <v>1102</v>
      </c>
      <c r="B470">
        <v>2021</v>
      </c>
      <c r="C470">
        <v>150</v>
      </c>
      <c r="D470">
        <v>315.86</v>
      </c>
      <c r="E470">
        <v>567</v>
      </c>
      <c r="F470">
        <v>804</v>
      </c>
      <c r="G470" s="32">
        <v>1.4077490395973099E-4</v>
      </c>
      <c r="H470" s="32">
        <v>4.49541193311407E-4</v>
      </c>
      <c r="I470" s="32">
        <v>9.8167033027918901E-4</v>
      </c>
      <c r="J470" s="32">
        <v>1.73622381550335E-3</v>
      </c>
    </row>
    <row r="471" spans="1:10" x14ac:dyDescent="0.2">
      <c r="A471" t="s">
        <v>1104</v>
      </c>
      <c r="B471">
        <v>2021</v>
      </c>
      <c r="C471">
        <v>523</v>
      </c>
      <c r="D471">
        <v>553</v>
      </c>
      <c r="E471">
        <v>583</v>
      </c>
      <c r="F471">
        <v>613</v>
      </c>
      <c r="G471" s="32">
        <v>1.63251031180364E-3</v>
      </c>
      <c r="H471" s="32">
        <v>1.7261533507216299E-3</v>
      </c>
      <c r="I471" s="32">
        <v>1.8197963896396301E-3</v>
      </c>
      <c r="J471" s="32">
        <v>1.91343942855762E-3</v>
      </c>
    </row>
    <row r="472" spans="1:10" x14ac:dyDescent="0.2">
      <c r="A472" t="s">
        <v>1106</v>
      </c>
      <c r="B472">
        <v>2021</v>
      </c>
      <c r="C472">
        <v>-1</v>
      </c>
      <c r="D472">
        <v>-1</v>
      </c>
      <c r="E472">
        <v>1</v>
      </c>
      <c r="F472">
        <v>-1</v>
      </c>
      <c r="G472" s="32">
        <v>0</v>
      </c>
      <c r="H472" s="32">
        <v>0</v>
      </c>
      <c r="I472" s="32">
        <v>2.50666551308099E-3</v>
      </c>
      <c r="J472" s="32">
        <v>2.50666551308099E-3</v>
      </c>
    </row>
    <row r="473" spans="1:10" x14ac:dyDescent="0.2">
      <c r="A473" t="s">
        <v>1083</v>
      </c>
      <c r="B473">
        <v>2021</v>
      </c>
      <c r="C473">
        <v>11.5</v>
      </c>
      <c r="D473">
        <v>11.5</v>
      </c>
      <c r="E473">
        <v>16.399999999999999</v>
      </c>
      <c r="F473">
        <v>27.4</v>
      </c>
      <c r="G473" s="32">
        <v>4.76417327814078E-4</v>
      </c>
      <c r="H473" s="32">
        <v>4.76417327814078E-4</v>
      </c>
      <c r="I473" s="32">
        <v>6.7941253705659798E-4</v>
      </c>
      <c r="J473" s="32">
        <v>1.1351160680091899E-3</v>
      </c>
    </row>
    <row r="474" spans="1:10" x14ac:dyDescent="0.2">
      <c r="A474" t="s">
        <v>1111</v>
      </c>
      <c r="B474">
        <v>2021</v>
      </c>
      <c r="C474">
        <v>0</v>
      </c>
      <c r="D474">
        <v>20</v>
      </c>
      <c r="E474">
        <v>50</v>
      </c>
      <c r="F474">
        <v>100</v>
      </c>
      <c r="G474" s="32">
        <v>0</v>
      </c>
      <c r="H474" s="32">
        <v>2.23846423998912E-4</v>
      </c>
      <c r="I474" s="32">
        <v>5.5961605999728099E-4</v>
      </c>
      <c r="J474" s="32">
        <v>1.11923211999456E-3</v>
      </c>
    </row>
    <row r="475" spans="1:10" x14ac:dyDescent="0.2">
      <c r="A475" t="s">
        <v>1113</v>
      </c>
      <c r="B475">
        <v>2021</v>
      </c>
      <c r="C475">
        <v>26.5</v>
      </c>
      <c r="D475">
        <v>26.5</v>
      </c>
      <c r="E475">
        <v>26.5</v>
      </c>
      <c r="F475">
        <v>26.5</v>
      </c>
    </row>
    <row r="476" spans="1:10" x14ac:dyDescent="0.2">
      <c r="A476" t="s">
        <v>1115</v>
      </c>
      <c r="B476">
        <v>2021</v>
      </c>
      <c r="C476">
        <v>1845.25</v>
      </c>
      <c r="D476">
        <v>1859.22</v>
      </c>
      <c r="E476">
        <v>1859.22</v>
      </c>
      <c r="F476">
        <v>1860.67</v>
      </c>
      <c r="G476" s="32">
        <v>3.7809005427452999E-3</v>
      </c>
      <c r="H476" s="32">
        <v>3.8095249462581902E-3</v>
      </c>
      <c r="I476" s="32">
        <v>3.8095249462581902E-3</v>
      </c>
      <c r="J476" s="32">
        <v>3.8124959831295998E-3</v>
      </c>
    </row>
    <row r="477" spans="1:10" x14ac:dyDescent="0.2">
      <c r="A477" t="s">
        <v>1117</v>
      </c>
      <c r="B477">
        <v>2021</v>
      </c>
      <c r="C477">
        <v>1834.99</v>
      </c>
      <c r="D477">
        <v>1834.99</v>
      </c>
      <c r="E477">
        <v>1834.99</v>
      </c>
      <c r="F477">
        <v>1834.99</v>
      </c>
      <c r="G477" s="32">
        <v>2.4111240425246198E-3</v>
      </c>
      <c r="H477" s="32">
        <v>4.8222480850492397E-3</v>
      </c>
      <c r="I477" s="32">
        <v>7.23337212757385E-3</v>
      </c>
      <c r="J477" s="32">
        <v>9.6444961700984707E-3</v>
      </c>
    </row>
    <row r="478" spans="1:10" x14ac:dyDescent="0.2">
      <c r="A478" t="s">
        <v>1119</v>
      </c>
      <c r="B478">
        <v>2021</v>
      </c>
      <c r="C478">
        <v>322.61</v>
      </c>
      <c r="D478">
        <v>322.61</v>
      </c>
      <c r="E478">
        <v>322.61</v>
      </c>
      <c r="F478">
        <v>322.61</v>
      </c>
      <c r="G478" s="32">
        <v>5.1873972682694503E-4</v>
      </c>
      <c r="H478" s="32">
        <v>1.0374794536538901E-3</v>
      </c>
      <c r="I478" s="32">
        <v>1.5562191804808299E-3</v>
      </c>
      <c r="J478" s="32">
        <v>2.0749589073077801E-3</v>
      </c>
    </row>
    <row r="479" spans="1:10" x14ac:dyDescent="0.2">
      <c r="A479" t="s">
        <v>1121</v>
      </c>
      <c r="B479">
        <v>2021</v>
      </c>
      <c r="C479">
        <v>1785</v>
      </c>
      <c r="D479">
        <v>1787</v>
      </c>
      <c r="E479">
        <v>1787</v>
      </c>
      <c r="F479">
        <v>1788</v>
      </c>
      <c r="G479" s="32">
        <v>1.4944862115424901E-3</v>
      </c>
      <c r="H479" s="32">
        <v>1.49616070589716E-3</v>
      </c>
      <c r="I479" s="32">
        <v>1.49616070589716E-3</v>
      </c>
      <c r="J479" s="32">
        <v>1.4969979530745001E-3</v>
      </c>
    </row>
    <row r="480" spans="1:10" x14ac:dyDescent="0.2">
      <c r="A480" t="s">
        <v>1123</v>
      </c>
      <c r="B480">
        <v>2021</v>
      </c>
      <c r="C480">
        <v>70</v>
      </c>
      <c r="D480">
        <v>220</v>
      </c>
      <c r="E480">
        <v>220</v>
      </c>
      <c r="F480">
        <v>220</v>
      </c>
      <c r="G480" s="32">
        <v>3.5611931090735998E-4</v>
      </c>
      <c r="H480" s="32">
        <v>1.11923211999456E-3</v>
      </c>
      <c r="I480" s="32">
        <v>1.11923211999456E-3</v>
      </c>
      <c r="J480" s="32">
        <v>1.11923211999456E-3</v>
      </c>
    </row>
    <row r="481" spans="1:10" x14ac:dyDescent="0.2">
      <c r="A481" t="s">
        <v>1125</v>
      </c>
      <c r="B481">
        <v>2021</v>
      </c>
      <c r="C481">
        <v>20</v>
      </c>
      <c r="D481">
        <v>12</v>
      </c>
      <c r="E481">
        <v>33</v>
      </c>
      <c r="F481">
        <v>16</v>
      </c>
      <c r="G481" s="32">
        <v>2.43062871339423E-4</v>
      </c>
      <c r="H481" s="32">
        <v>8.6287319325495295E-4</v>
      </c>
      <c r="I481" s="32">
        <v>1.263926930965E-3</v>
      </c>
      <c r="J481" s="32">
        <v>1.45837722803654E-3</v>
      </c>
    </row>
    <row r="482" spans="1:10" x14ac:dyDescent="0.2">
      <c r="A482" t="s">
        <v>1127</v>
      </c>
      <c r="B482">
        <v>2021</v>
      </c>
      <c r="C482">
        <v>0</v>
      </c>
      <c r="D482">
        <v>1</v>
      </c>
      <c r="E482">
        <v>1</v>
      </c>
      <c r="F482">
        <v>1</v>
      </c>
      <c r="G482" s="32">
        <v>0</v>
      </c>
      <c r="H482" s="32">
        <v>3.4123073643271499E-3</v>
      </c>
      <c r="I482" s="32">
        <v>6.8246147286543102E-3</v>
      </c>
      <c r="J482" s="32">
        <v>1.02369220929815E-2</v>
      </c>
    </row>
    <row r="483" spans="1:10" x14ac:dyDescent="0.2">
      <c r="A483" t="s">
        <v>1129</v>
      </c>
      <c r="B483">
        <v>2021</v>
      </c>
      <c r="C483">
        <v>4197.79</v>
      </c>
      <c r="D483">
        <v>4219.6099999999997</v>
      </c>
      <c r="E483">
        <v>4230.22</v>
      </c>
      <c r="F483">
        <v>4271.78</v>
      </c>
    </row>
    <row r="484" spans="1:10" x14ac:dyDescent="0.2">
      <c r="A484" t="s">
        <v>1137</v>
      </c>
      <c r="B484">
        <v>2021</v>
      </c>
      <c r="C484">
        <v>25000</v>
      </c>
      <c r="D484">
        <v>225000</v>
      </c>
      <c r="E484">
        <v>225000</v>
      </c>
      <c r="F484">
        <v>225000</v>
      </c>
      <c r="G484" s="32">
        <v>4.8302133888046103E-5</v>
      </c>
      <c r="H484" s="32">
        <v>4.8616290966853901E-4</v>
      </c>
      <c r="I484" s="32">
        <v>9.2088211466095395E-4</v>
      </c>
      <c r="J484" s="32">
        <v>1.35245974886529E-3</v>
      </c>
    </row>
    <row r="485" spans="1:10" x14ac:dyDescent="0.2">
      <c r="A485" t="s">
        <v>1131</v>
      </c>
      <c r="B485">
        <v>2021</v>
      </c>
      <c r="C485">
        <v>0</v>
      </c>
      <c r="D485">
        <v>1</v>
      </c>
      <c r="E485">
        <v>1</v>
      </c>
      <c r="F485">
        <v>1</v>
      </c>
      <c r="G485" s="32">
        <v>0</v>
      </c>
      <c r="H485" s="32">
        <v>4.5081991628842999E-4</v>
      </c>
      <c r="I485" s="32">
        <v>9.0163983257685997E-4</v>
      </c>
      <c r="J485" s="32">
        <v>1.35245974886529E-3</v>
      </c>
    </row>
    <row r="486" spans="1:10" x14ac:dyDescent="0.2">
      <c r="A486" t="s">
        <v>1150</v>
      </c>
      <c r="B486">
        <v>2021</v>
      </c>
      <c r="C486">
        <v>9</v>
      </c>
      <c r="D486">
        <v>8</v>
      </c>
      <c r="E486">
        <v>6.5</v>
      </c>
      <c r="F486">
        <v>5</v>
      </c>
    </row>
    <row r="487" spans="1:10" x14ac:dyDescent="0.2">
      <c r="A487" t="s">
        <v>1139</v>
      </c>
      <c r="B487">
        <v>2021</v>
      </c>
      <c r="C487">
        <v>12.3</v>
      </c>
      <c r="D487">
        <v>12.3</v>
      </c>
      <c r="E487">
        <v>15</v>
      </c>
      <c r="F487">
        <v>20</v>
      </c>
    </row>
    <row r="488" spans="1:10" x14ac:dyDescent="0.2">
      <c r="A488" t="s">
        <v>1135</v>
      </c>
      <c r="B488">
        <v>2021</v>
      </c>
      <c r="C488">
        <v>22.58</v>
      </c>
      <c r="D488">
        <v>22.58</v>
      </c>
      <c r="E488">
        <v>22.58</v>
      </c>
      <c r="F488">
        <v>22.58</v>
      </c>
    </row>
    <row r="489" spans="1:10" x14ac:dyDescent="0.2">
      <c r="A489" t="s">
        <v>1154</v>
      </c>
      <c r="B489">
        <v>2021</v>
      </c>
      <c r="C489">
        <v>23.5</v>
      </c>
      <c r="D489">
        <v>23</v>
      </c>
      <c r="E489">
        <v>22.5</v>
      </c>
      <c r="F489">
        <v>22</v>
      </c>
    </row>
    <row r="490" spans="1:10" x14ac:dyDescent="0.2">
      <c r="A490" t="s">
        <v>1191</v>
      </c>
      <c r="B490">
        <v>2021</v>
      </c>
      <c r="C490">
        <v>92.05</v>
      </c>
      <c r="D490">
        <v>90</v>
      </c>
      <c r="E490">
        <v>92</v>
      </c>
      <c r="F490">
        <v>95</v>
      </c>
    </row>
    <row r="491" spans="1:10" x14ac:dyDescent="0.2">
      <c r="A491" t="s">
        <v>1239</v>
      </c>
      <c r="B491">
        <v>2021</v>
      </c>
      <c r="C491">
        <v>18818</v>
      </c>
      <c r="D491">
        <v>23587</v>
      </c>
      <c r="E491">
        <v>24567</v>
      </c>
      <c r="F491">
        <v>23158</v>
      </c>
      <c r="G491" s="32">
        <v>1.4153029855076699E-4</v>
      </c>
      <c r="H491" s="32">
        <v>3.1795054581962301E-4</v>
      </c>
      <c r="I491" s="32">
        <v>5.0271911019929597E-4</v>
      </c>
      <c r="J491" s="32">
        <v>6.7689057655271603E-4</v>
      </c>
    </row>
    <row r="492" spans="1:10" x14ac:dyDescent="0.2">
      <c r="A492" t="s">
        <v>1196</v>
      </c>
      <c r="B492">
        <v>2021</v>
      </c>
      <c r="C492">
        <v>0</v>
      </c>
      <c r="D492">
        <v>0</v>
      </c>
      <c r="E492">
        <v>1</v>
      </c>
      <c r="F492">
        <v>2</v>
      </c>
      <c r="G492" s="32">
        <v>0</v>
      </c>
      <c r="H492" s="32">
        <v>0</v>
      </c>
      <c r="I492" s="32">
        <v>1.5163233175221E-4</v>
      </c>
      <c r="J492" s="32">
        <v>4.54896995256629E-4</v>
      </c>
    </row>
    <row r="493" spans="1:10" x14ac:dyDescent="0.2">
      <c r="A493" t="s">
        <v>1198</v>
      </c>
      <c r="B493">
        <v>2021</v>
      </c>
      <c r="C493">
        <v>0</v>
      </c>
      <c r="D493">
        <v>0</v>
      </c>
      <c r="E493">
        <v>0</v>
      </c>
      <c r="F493">
        <v>1</v>
      </c>
      <c r="G493" s="32">
        <v>0</v>
      </c>
      <c r="H493" s="32">
        <v>0</v>
      </c>
      <c r="I493" s="32">
        <v>0</v>
      </c>
      <c r="J493" s="32">
        <v>4.1013986819546399E-4</v>
      </c>
    </row>
    <row r="494" spans="1:10" x14ac:dyDescent="0.2">
      <c r="A494" t="s">
        <v>1200</v>
      </c>
      <c r="B494">
        <v>2021</v>
      </c>
      <c r="C494">
        <v>14</v>
      </c>
      <c r="D494">
        <v>8</v>
      </c>
      <c r="E494">
        <v>8</v>
      </c>
      <c r="F494">
        <v>552</v>
      </c>
      <c r="G494" s="32">
        <v>9.7593798437008901E-6</v>
      </c>
      <c r="H494" s="32">
        <v>1.11535769642296E-5</v>
      </c>
      <c r="I494" s="32">
        <v>1.67303654463444E-5</v>
      </c>
      <c r="J494" s="32">
        <v>4.0152877071226501E-4</v>
      </c>
    </row>
    <row r="495" spans="1:10" x14ac:dyDescent="0.2">
      <c r="A495" t="s">
        <v>1230</v>
      </c>
      <c r="B495">
        <v>2021</v>
      </c>
      <c r="C495">
        <v>600</v>
      </c>
      <c r="D495">
        <v>80</v>
      </c>
      <c r="E495">
        <v>720</v>
      </c>
      <c r="F495">
        <v>1076</v>
      </c>
      <c r="G495" s="32">
        <v>1.96497383527933E-4</v>
      </c>
      <c r="H495" s="32">
        <v>2.3055693000610799E-4</v>
      </c>
      <c r="I495" s="32">
        <v>4.6635379023962702E-4</v>
      </c>
      <c r="J495" s="32">
        <v>8.1873909803305397E-4</v>
      </c>
    </row>
    <row r="496" spans="1:10" x14ac:dyDescent="0.2">
      <c r="A496" t="s">
        <v>1232</v>
      </c>
      <c r="B496">
        <v>2021</v>
      </c>
      <c r="C496">
        <v>600</v>
      </c>
      <c r="D496">
        <v>660</v>
      </c>
      <c r="E496">
        <v>600</v>
      </c>
      <c r="F496">
        <v>1066</v>
      </c>
      <c r="G496" s="32">
        <v>1.96497383527933E-4</v>
      </c>
      <c r="H496" s="32">
        <v>2.7313136310382698E-4</v>
      </c>
      <c r="I496" s="32">
        <v>4.6962874663175998E-4</v>
      </c>
      <c r="J496" s="32">
        <v>8.1873909803305397E-4</v>
      </c>
    </row>
    <row r="497" spans="1:10" x14ac:dyDescent="0.2">
      <c r="A497" t="s">
        <v>1235</v>
      </c>
      <c r="B497">
        <v>2021</v>
      </c>
      <c r="C497">
        <v>268964</v>
      </c>
      <c r="D497">
        <v>268964</v>
      </c>
      <c r="E497">
        <v>268964</v>
      </c>
      <c r="F497">
        <v>268964</v>
      </c>
      <c r="G497" s="32">
        <v>3.4271213572072899E-4</v>
      </c>
      <c r="H497" s="32">
        <v>6.8839186771491197E-4</v>
      </c>
      <c r="I497" s="32">
        <v>1.0311040034356399E-3</v>
      </c>
      <c r="J497" s="32">
        <v>1.3708485428829101E-3</v>
      </c>
    </row>
    <row r="498" spans="1:10" x14ac:dyDescent="0.2">
      <c r="A498" t="s">
        <v>1218</v>
      </c>
      <c r="B498">
        <v>2021</v>
      </c>
      <c r="C498">
        <v>8000</v>
      </c>
      <c r="D498">
        <v>32692</v>
      </c>
      <c r="E498">
        <v>108000</v>
      </c>
      <c r="F498">
        <v>140000</v>
      </c>
      <c r="G498" s="32">
        <v>3.2485617146310402E-4</v>
      </c>
      <c r="H498" s="32">
        <v>1.3275247446839699E-3</v>
      </c>
      <c r="I498" s="32">
        <v>4.3855583147519002E-3</v>
      </c>
      <c r="J498" s="32">
        <v>5.6849830006043198E-3</v>
      </c>
    </row>
    <row r="499" spans="1:10" x14ac:dyDescent="0.2">
      <c r="A499" t="s">
        <v>1211</v>
      </c>
      <c r="B499">
        <v>2021</v>
      </c>
      <c r="C499">
        <v>569692</v>
      </c>
      <c r="D499">
        <v>624444</v>
      </c>
      <c r="E499">
        <v>624444</v>
      </c>
      <c r="F499">
        <v>628236</v>
      </c>
      <c r="G499" s="32">
        <v>3.4436635680353202E-3</v>
      </c>
      <c r="H499" s="32">
        <v>3.7746274356639099E-3</v>
      </c>
      <c r="I499" s="32">
        <v>3.7746274356639099E-3</v>
      </c>
      <c r="J499" s="32">
        <v>3.7975492464844799E-3</v>
      </c>
    </row>
    <row r="500" spans="1:10" x14ac:dyDescent="0.2">
      <c r="A500" t="s">
        <v>1213</v>
      </c>
      <c r="B500">
        <v>2021</v>
      </c>
      <c r="C500">
        <v>544886</v>
      </c>
      <c r="D500">
        <v>590066</v>
      </c>
      <c r="E500">
        <v>590066</v>
      </c>
      <c r="F500">
        <v>590066</v>
      </c>
      <c r="G500" s="32">
        <v>3.4145444658890802E-3</v>
      </c>
      <c r="H500" s="32">
        <v>3.6976662913147098E-3</v>
      </c>
      <c r="I500" s="32">
        <v>3.6976662913147098E-3</v>
      </c>
      <c r="J500" s="32">
        <v>3.6976662913147098E-3</v>
      </c>
    </row>
    <row r="501" spans="1:10" x14ac:dyDescent="0.2">
      <c r="A501" t="s">
        <v>1193</v>
      </c>
      <c r="B501">
        <v>2021</v>
      </c>
      <c r="C501">
        <v>614154</v>
      </c>
      <c r="D501">
        <v>657151</v>
      </c>
      <c r="E501">
        <v>657151</v>
      </c>
      <c r="F501">
        <v>657151</v>
      </c>
      <c r="G501" s="32">
        <v>3.45573017993748E-3</v>
      </c>
      <c r="H501" s="32">
        <v>3.6976662913147098E-3</v>
      </c>
      <c r="I501" s="32">
        <v>3.6976662913147098E-3</v>
      </c>
      <c r="J501" s="32">
        <v>3.6976662913147098E-3</v>
      </c>
    </row>
    <row r="502" spans="1:10" x14ac:dyDescent="0.2">
      <c r="A502" t="s">
        <v>1237</v>
      </c>
      <c r="B502">
        <v>2021</v>
      </c>
      <c r="C502">
        <v>16</v>
      </c>
      <c r="D502">
        <v>17</v>
      </c>
      <c r="E502">
        <v>18</v>
      </c>
      <c r="F502">
        <v>20</v>
      </c>
      <c r="G502" s="32">
        <v>9.67421435073985E-5</v>
      </c>
      <c r="H502" s="32">
        <v>1.0278852747661101E-4</v>
      </c>
      <c r="I502" s="32">
        <v>1.08834911445823E-4</v>
      </c>
      <c r="J502" s="32">
        <v>1.20927679384248E-4</v>
      </c>
    </row>
    <row r="503" spans="1:10" x14ac:dyDescent="0.2">
      <c r="A503" t="s">
        <v>1186</v>
      </c>
      <c r="B503">
        <v>2021</v>
      </c>
      <c r="C503">
        <v>84.8</v>
      </c>
      <c r="D503">
        <v>83</v>
      </c>
      <c r="E503">
        <v>85</v>
      </c>
      <c r="F503">
        <v>90</v>
      </c>
    </row>
    <row r="504" spans="1:10" x14ac:dyDescent="0.2">
      <c r="A504" t="s">
        <v>1203</v>
      </c>
      <c r="B504">
        <v>2021</v>
      </c>
      <c r="C504">
        <v>0</v>
      </c>
      <c r="D504">
        <v>7000</v>
      </c>
      <c r="E504">
        <v>9000</v>
      </c>
      <c r="F504">
        <v>9000</v>
      </c>
      <c r="G504" s="32">
        <v>0</v>
      </c>
      <c r="H504" s="32">
        <v>3.2762387270889802E-4</v>
      </c>
      <c r="I504" s="32">
        <v>7.4885456619176597E-4</v>
      </c>
      <c r="J504" s="32">
        <v>1.1700852596746301E-3</v>
      </c>
    </row>
    <row r="505" spans="1:10" x14ac:dyDescent="0.2">
      <c r="A505" t="s">
        <v>1215</v>
      </c>
      <c r="B505">
        <v>2021</v>
      </c>
      <c r="C505">
        <v>1</v>
      </c>
      <c r="D505">
        <v>1</v>
      </c>
      <c r="E505">
        <v>1</v>
      </c>
      <c r="F505">
        <v>1</v>
      </c>
      <c r="G505" s="32">
        <v>2.8167686767651502E-4</v>
      </c>
      <c r="H505" s="32">
        <v>5.6335373535303004E-4</v>
      </c>
      <c r="I505" s="32">
        <v>8.4503060302954598E-4</v>
      </c>
      <c r="J505" s="32">
        <v>1.1267074707060601E-3</v>
      </c>
    </row>
    <row r="506" spans="1:10" x14ac:dyDescent="0.2">
      <c r="A506" t="s">
        <v>1207</v>
      </c>
      <c r="B506">
        <v>2021</v>
      </c>
      <c r="C506">
        <v>500</v>
      </c>
      <c r="D506">
        <v>852</v>
      </c>
      <c r="E506">
        <v>852</v>
      </c>
      <c r="F506">
        <v>852</v>
      </c>
      <c r="G506" s="32">
        <v>1.8290705693280201E-4</v>
      </c>
      <c r="H506" s="32">
        <v>5.0336022067907105E-4</v>
      </c>
      <c r="I506" s="32">
        <v>8.1503384569256605E-4</v>
      </c>
      <c r="J506" s="32">
        <v>1.1267074707060601E-3</v>
      </c>
    </row>
    <row r="507" spans="1:10" x14ac:dyDescent="0.2">
      <c r="A507" t="s">
        <v>1188</v>
      </c>
      <c r="B507">
        <v>2021</v>
      </c>
      <c r="C507">
        <v>95</v>
      </c>
      <c r="D507">
        <v>85</v>
      </c>
      <c r="E507">
        <v>75</v>
      </c>
      <c r="F507">
        <v>65</v>
      </c>
      <c r="G507" s="32">
        <v>2.8130310014093997E-4</v>
      </c>
      <c r="H507" s="32">
        <v>5.6260620028188103E-4</v>
      </c>
      <c r="I507" s="32">
        <v>8.4390930042282095E-4</v>
      </c>
      <c r="J507" s="32">
        <v>1.1252124005637599E-3</v>
      </c>
    </row>
    <row r="508" spans="1:10" x14ac:dyDescent="0.2">
      <c r="A508" t="s">
        <v>1209</v>
      </c>
      <c r="B508">
        <v>2021</v>
      </c>
      <c r="C508">
        <v>-1</v>
      </c>
      <c r="D508">
        <v>-1</v>
      </c>
      <c r="E508">
        <v>-1</v>
      </c>
      <c r="F508">
        <v>1</v>
      </c>
      <c r="G508" s="32">
        <v>0</v>
      </c>
      <c r="H508" s="32">
        <v>0</v>
      </c>
      <c r="I508" s="32">
        <v>0</v>
      </c>
      <c r="J508" s="32">
        <v>1.46943735012689E-3</v>
      </c>
    </row>
    <row r="509" spans="1:10" x14ac:dyDescent="0.2">
      <c r="A509" t="s">
        <v>1205</v>
      </c>
      <c r="B509">
        <v>2021</v>
      </c>
      <c r="C509">
        <v>-1</v>
      </c>
      <c r="D509">
        <v>-1</v>
      </c>
      <c r="E509">
        <v>-1</v>
      </c>
      <c r="F509">
        <v>1</v>
      </c>
      <c r="G509" s="32">
        <v>0</v>
      </c>
      <c r="H509" s="32">
        <v>0</v>
      </c>
      <c r="I509" s="32">
        <v>0</v>
      </c>
      <c r="J509" s="32">
        <v>1.12820254084836E-3</v>
      </c>
    </row>
    <row r="510" spans="1:10" x14ac:dyDescent="0.2">
      <c r="A510" t="s">
        <v>1220</v>
      </c>
      <c r="B510">
        <v>2021</v>
      </c>
      <c r="C510">
        <v>91.6</v>
      </c>
      <c r="D510">
        <v>92.8</v>
      </c>
      <c r="E510">
        <v>94</v>
      </c>
      <c r="F510">
        <v>95</v>
      </c>
    </row>
    <row r="511" spans="1:10" x14ac:dyDescent="0.2">
      <c r="A511" t="s">
        <v>1222</v>
      </c>
      <c r="B511">
        <v>2021</v>
      </c>
      <c r="C511">
        <v>318</v>
      </c>
      <c r="D511">
        <v>900</v>
      </c>
      <c r="E511">
        <v>1200</v>
      </c>
      <c r="F511">
        <v>1200</v>
      </c>
    </row>
    <row r="512" spans="1:10" x14ac:dyDescent="0.2">
      <c r="A512" t="s">
        <v>1224</v>
      </c>
      <c r="B512">
        <v>2021</v>
      </c>
      <c r="C512">
        <v>30</v>
      </c>
      <c r="D512">
        <v>10</v>
      </c>
      <c r="E512">
        <v>50</v>
      </c>
      <c r="F512">
        <v>100</v>
      </c>
    </row>
    <row r="513" spans="1:10" x14ac:dyDescent="0.2">
      <c r="A513" t="s">
        <v>1226</v>
      </c>
      <c r="B513">
        <v>2021</v>
      </c>
      <c r="C513">
        <v>1800</v>
      </c>
      <c r="D513">
        <v>3700</v>
      </c>
      <c r="E513">
        <v>4800</v>
      </c>
      <c r="F513">
        <v>3900</v>
      </c>
    </row>
    <row r="514" spans="1:10" x14ac:dyDescent="0.2">
      <c r="A514" t="s">
        <v>1228</v>
      </c>
      <c r="B514">
        <v>2021</v>
      </c>
      <c r="C514">
        <v>26</v>
      </c>
      <c r="D514">
        <v>29.16</v>
      </c>
      <c r="E514">
        <v>32</v>
      </c>
      <c r="F514">
        <v>35</v>
      </c>
    </row>
    <row r="515" spans="1:10" x14ac:dyDescent="0.2">
      <c r="A515" t="s">
        <v>1274</v>
      </c>
      <c r="B515">
        <v>2021</v>
      </c>
      <c r="C515">
        <v>-1</v>
      </c>
      <c r="D515">
        <v>10</v>
      </c>
      <c r="E515">
        <v>40</v>
      </c>
      <c r="F515">
        <v>60</v>
      </c>
    </row>
    <row r="516" spans="1:10" x14ac:dyDescent="0.2">
      <c r="A516" t="s">
        <v>1303</v>
      </c>
      <c r="B516">
        <v>2021</v>
      </c>
      <c r="C516">
        <v>8</v>
      </c>
      <c r="D516">
        <v>9</v>
      </c>
      <c r="E516">
        <v>10</v>
      </c>
      <c r="F516">
        <v>10</v>
      </c>
      <c r="G516" s="32">
        <v>3.2959540936669198E-4</v>
      </c>
      <c r="H516" s="32">
        <v>3.7079483553752797E-4</v>
      </c>
      <c r="I516" s="32">
        <v>4.1199426170836402E-4</v>
      </c>
      <c r="J516" s="32">
        <v>4.1199426170836402E-4</v>
      </c>
    </row>
    <row r="517" spans="1:10" x14ac:dyDescent="0.2">
      <c r="A517" t="s">
        <v>1276</v>
      </c>
      <c r="B517">
        <v>2021</v>
      </c>
      <c r="C517">
        <v>0</v>
      </c>
      <c r="D517">
        <v>0.2</v>
      </c>
      <c r="E517">
        <v>-1</v>
      </c>
      <c r="F517">
        <v>-1</v>
      </c>
      <c r="G517" s="32">
        <v>0</v>
      </c>
      <c r="H517" s="32">
        <v>4.3450614845809101E-4</v>
      </c>
      <c r="I517" s="32">
        <v>4.3450614845809101E-4</v>
      </c>
      <c r="J517" s="32">
        <v>4.3450614845809101E-4</v>
      </c>
    </row>
    <row r="518" spans="1:10" x14ac:dyDescent="0.2">
      <c r="A518" t="s">
        <v>1290</v>
      </c>
      <c r="B518">
        <v>2021</v>
      </c>
      <c r="C518">
        <v>-1</v>
      </c>
      <c r="D518">
        <v>-1</v>
      </c>
      <c r="E518">
        <v>78</v>
      </c>
      <c r="F518">
        <v>78</v>
      </c>
      <c r="G518" s="32">
        <v>0</v>
      </c>
      <c r="H518" s="32">
        <v>0</v>
      </c>
      <c r="I518" s="32">
        <v>4.6188993621742204E-3</v>
      </c>
      <c r="J518" s="32">
        <v>4.6188993621742204E-3</v>
      </c>
    </row>
    <row r="519" spans="1:10" x14ac:dyDescent="0.2">
      <c r="A519" t="s">
        <v>1286</v>
      </c>
      <c r="B519">
        <v>2021</v>
      </c>
      <c r="C519">
        <v>-1</v>
      </c>
      <c r="D519">
        <v>10</v>
      </c>
      <c r="E519">
        <v>40</v>
      </c>
      <c r="F519">
        <v>60</v>
      </c>
      <c r="G519" s="32">
        <v>0</v>
      </c>
      <c r="H519" s="32">
        <v>8.5899109896816204E-4</v>
      </c>
      <c r="I519" s="32">
        <v>3.4359643958726499E-3</v>
      </c>
      <c r="J519" s="32">
        <v>5.1539465938089703E-3</v>
      </c>
    </row>
    <row r="520" spans="1:10" x14ac:dyDescent="0.2">
      <c r="A520" t="s">
        <v>1288</v>
      </c>
      <c r="B520">
        <v>2021</v>
      </c>
      <c r="C520">
        <v>33</v>
      </c>
      <c r="D520">
        <v>33</v>
      </c>
      <c r="E520">
        <v>34</v>
      </c>
      <c r="F520">
        <v>35</v>
      </c>
    </row>
    <row r="521" spans="1:10" x14ac:dyDescent="0.2">
      <c r="A521" t="s">
        <v>1293</v>
      </c>
      <c r="B521">
        <v>2021</v>
      </c>
      <c r="C521">
        <v>1000</v>
      </c>
      <c r="D521">
        <v>994</v>
      </c>
      <c r="E521">
        <v>1209</v>
      </c>
      <c r="F521">
        <v>1209</v>
      </c>
      <c r="G521" s="32">
        <v>1.4639602408526701E-4</v>
      </c>
      <c r="H521" s="32">
        <v>3.0479652214552698E-4</v>
      </c>
      <c r="I521" s="32">
        <v>4.8178931526461502E-4</v>
      </c>
      <c r="J521" s="32">
        <v>6.5878210838370404E-4</v>
      </c>
    </row>
    <row r="522" spans="1:10" x14ac:dyDescent="0.2">
      <c r="A522" t="s">
        <v>1295</v>
      </c>
      <c r="B522">
        <v>2021</v>
      </c>
      <c r="C522">
        <v>3095</v>
      </c>
      <c r="D522">
        <v>14233</v>
      </c>
      <c r="E522">
        <v>15279</v>
      </c>
      <c r="F522">
        <v>15279</v>
      </c>
      <c r="G522" s="32">
        <v>3.44090198682064E-5</v>
      </c>
      <c r="H522" s="32">
        <v>2.1614867989585399E-4</v>
      </c>
      <c r="I522" s="32">
        <v>3.8601472660549101E-4</v>
      </c>
      <c r="J522" s="32">
        <v>5.5588077331512799E-4</v>
      </c>
    </row>
    <row r="523" spans="1:10" x14ac:dyDescent="0.2">
      <c r="A523" t="s">
        <v>1297</v>
      </c>
      <c r="B523">
        <v>2021</v>
      </c>
      <c r="C523">
        <v>1</v>
      </c>
      <c r="D523">
        <v>1</v>
      </c>
      <c r="E523">
        <v>1</v>
      </c>
      <c r="F523">
        <v>1</v>
      </c>
      <c r="G523" s="32">
        <v>1.0284905841286101E-4</v>
      </c>
      <c r="H523" s="32">
        <v>2.0569811682572201E-4</v>
      </c>
      <c r="I523" s="32">
        <v>3.0854717523858297E-4</v>
      </c>
      <c r="J523" s="32">
        <v>4.1139623365144402E-4</v>
      </c>
    </row>
    <row r="524" spans="1:10" x14ac:dyDescent="0.2">
      <c r="A524" t="s">
        <v>1299</v>
      </c>
      <c r="B524">
        <v>2021</v>
      </c>
      <c r="C524">
        <v>2000</v>
      </c>
      <c r="D524">
        <v>16520</v>
      </c>
      <c r="E524">
        <v>17492</v>
      </c>
      <c r="F524">
        <v>17492</v>
      </c>
      <c r="G524" s="32">
        <v>1.8342912937485102E-5</v>
      </c>
      <c r="H524" s="32">
        <v>1.83575872678351E-4</v>
      </c>
      <c r="I524" s="32">
        <v>3.4400298922959601E-4</v>
      </c>
      <c r="J524" s="32">
        <v>5.0443010578083997E-4</v>
      </c>
    </row>
    <row r="525" spans="1:10" x14ac:dyDescent="0.2">
      <c r="A525" t="s">
        <v>1247</v>
      </c>
      <c r="B525">
        <v>2021</v>
      </c>
      <c r="C525">
        <v>9</v>
      </c>
      <c r="D525">
        <v>6</v>
      </c>
      <c r="E525">
        <v>9</v>
      </c>
      <c r="F525">
        <v>12</v>
      </c>
    </row>
    <row r="526" spans="1:10" x14ac:dyDescent="0.2">
      <c r="A526" t="s">
        <v>1301</v>
      </c>
      <c r="B526">
        <v>2021</v>
      </c>
      <c r="C526">
        <v>13</v>
      </c>
      <c r="D526">
        <v>13</v>
      </c>
      <c r="E526">
        <v>13</v>
      </c>
      <c r="F526">
        <v>13</v>
      </c>
      <c r="G526" s="32">
        <v>1.25237733793802E-4</v>
      </c>
      <c r="H526" s="32">
        <v>2.4084179575731201E-4</v>
      </c>
      <c r="I526" s="32">
        <v>3.6607952955111401E-4</v>
      </c>
      <c r="J526" s="32">
        <v>4.9131726334491598E-4</v>
      </c>
    </row>
    <row r="527" spans="1:10" x14ac:dyDescent="0.2">
      <c r="A527" t="s">
        <v>1269</v>
      </c>
      <c r="B527">
        <v>2021</v>
      </c>
      <c r="C527">
        <v>-1</v>
      </c>
      <c r="D527">
        <v>1</v>
      </c>
      <c r="E527">
        <v>-1</v>
      </c>
      <c r="F527">
        <v>-1</v>
      </c>
      <c r="G527" s="32">
        <v>0</v>
      </c>
      <c r="H527" s="32">
        <v>8.2686092699146699E-5</v>
      </c>
      <c r="I527" s="32">
        <v>8.2686092699146699E-5</v>
      </c>
      <c r="J527" s="32">
        <v>8.2686092699146699E-5</v>
      </c>
    </row>
    <row r="528" spans="1:10" x14ac:dyDescent="0.2">
      <c r="A528" t="s">
        <v>1261</v>
      </c>
      <c r="B528">
        <v>2021</v>
      </c>
      <c r="C528">
        <v>-1</v>
      </c>
      <c r="D528">
        <v>25</v>
      </c>
      <c r="E528">
        <v>75</v>
      </c>
      <c r="F528">
        <v>100</v>
      </c>
      <c r="G528" s="32">
        <v>0</v>
      </c>
      <c r="H528" s="32">
        <v>1.0099890911176501E-4</v>
      </c>
      <c r="I528" s="32">
        <v>3.02996727335295E-4</v>
      </c>
      <c r="J528" s="32">
        <v>4.0399563644706002E-4</v>
      </c>
    </row>
    <row r="529" spans="1:10" x14ac:dyDescent="0.2">
      <c r="A529" t="s">
        <v>1284</v>
      </c>
      <c r="B529">
        <v>2021</v>
      </c>
      <c r="C529">
        <v>50</v>
      </c>
      <c r="D529">
        <v>75</v>
      </c>
      <c r="E529">
        <v>90</v>
      </c>
      <c r="F529">
        <v>100</v>
      </c>
      <c r="G529" s="32">
        <v>4.3466045951639202E-5</v>
      </c>
      <c r="H529" s="32">
        <v>6.5199068927458803E-5</v>
      </c>
      <c r="I529" s="32">
        <v>7.8238882712950605E-5</v>
      </c>
      <c r="J529" s="32">
        <v>8.6932091903278404E-5</v>
      </c>
    </row>
    <row r="530" spans="1:10" x14ac:dyDescent="0.2">
      <c r="A530" t="s">
        <v>1267</v>
      </c>
      <c r="B530">
        <v>2021</v>
      </c>
      <c r="C530">
        <v>1000</v>
      </c>
      <c r="D530">
        <v>900</v>
      </c>
      <c r="E530">
        <v>627</v>
      </c>
      <c r="F530">
        <v>628</v>
      </c>
      <c r="G530" s="32">
        <v>8.3265993024206805E-5</v>
      </c>
      <c r="H530" s="32">
        <v>3.11831143875654E-4</v>
      </c>
      <c r="I530" s="32">
        <v>3.6403892150183199E-4</v>
      </c>
      <c r="J530" s="32">
        <v>4.1632996512103399E-4</v>
      </c>
    </row>
    <row r="531" spans="1:10" x14ac:dyDescent="0.2">
      <c r="A531" t="s">
        <v>1249</v>
      </c>
      <c r="B531">
        <v>2021</v>
      </c>
      <c r="C531">
        <v>175</v>
      </c>
      <c r="D531">
        <v>175</v>
      </c>
      <c r="E531">
        <v>225</v>
      </c>
      <c r="F531">
        <v>275</v>
      </c>
      <c r="G531" s="32">
        <v>2.5865795593390801E-4</v>
      </c>
      <c r="H531" s="32">
        <v>2.5865795593390801E-4</v>
      </c>
      <c r="I531" s="32">
        <v>3.3256022905788098E-4</v>
      </c>
      <c r="J531" s="32">
        <v>4.0646250218185498E-4</v>
      </c>
    </row>
    <row r="532" spans="1:10" x14ac:dyDescent="0.2">
      <c r="A532" t="s">
        <v>1251</v>
      </c>
      <c r="B532">
        <v>2021</v>
      </c>
      <c r="C532">
        <v>50</v>
      </c>
      <c r="D532">
        <v>250</v>
      </c>
      <c r="E532">
        <v>450</v>
      </c>
      <c r="F532">
        <v>500</v>
      </c>
      <c r="G532" s="32">
        <v>4.1040948735752598E-5</v>
      </c>
      <c r="H532" s="32">
        <v>2.05204743678763E-4</v>
      </c>
      <c r="I532" s="32">
        <v>3.6936853862177399E-4</v>
      </c>
      <c r="J532" s="32">
        <v>4.1040948735752601E-4</v>
      </c>
    </row>
    <row r="533" spans="1:10" x14ac:dyDescent="0.2">
      <c r="A533" t="s">
        <v>1253</v>
      </c>
      <c r="B533">
        <v>2021</v>
      </c>
      <c r="C533">
        <v>1</v>
      </c>
      <c r="D533">
        <v>1</v>
      </c>
      <c r="E533">
        <v>1</v>
      </c>
      <c r="F533">
        <v>1</v>
      </c>
      <c r="G533" s="32">
        <v>1.01615625545464E-4</v>
      </c>
      <c r="H533" s="32">
        <v>2.03231251090927E-4</v>
      </c>
      <c r="I533" s="32">
        <v>3.0484687663639098E-4</v>
      </c>
      <c r="J533" s="32">
        <v>4.0646250218185498E-4</v>
      </c>
    </row>
    <row r="534" spans="1:10" x14ac:dyDescent="0.2">
      <c r="A534" t="s">
        <v>1255</v>
      </c>
      <c r="B534">
        <v>2021</v>
      </c>
      <c r="C534">
        <v>20</v>
      </c>
      <c r="D534">
        <v>90</v>
      </c>
      <c r="E534">
        <v>55</v>
      </c>
      <c r="F534">
        <v>55</v>
      </c>
      <c r="G534" s="32">
        <v>4.0892936791665E-5</v>
      </c>
      <c r="H534" s="32">
        <v>1.84018215562492E-4</v>
      </c>
      <c r="I534" s="32">
        <v>2.9647379173957099E-4</v>
      </c>
      <c r="J534" s="32">
        <v>4.0892936791664999E-4</v>
      </c>
    </row>
    <row r="535" spans="1:10" x14ac:dyDescent="0.2">
      <c r="A535" t="s">
        <v>1257</v>
      </c>
      <c r="B535">
        <v>2021</v>
      </c>
      <c r="C535">
        <v>10</v>
      </c>
      <c r="D535">
        <v>60</v>
      </c>
      <c r="E535">
        <v>80</v>
      </c>
      <c r="F535">
        <v>100</v>
      </c>
      <c r="G535" s="32">
        <v>4.0646250218185503E-5</v>
      </c>
      <c r="H535" s="32">
        <v>2.4387750130911299E-4</v>
      </c>
      <c r="I535" s="32">
        <v>3.2517000174548403E-4</v>
      </c>
      <c r="J535" s="32">
        <v>4.0646250218185498E-4</v>
      </c>
    </row>
    <row r="536" spans="1:10" x14ac:dyDescent="0.2">
      <c r="A536" t="s">
        <v>1259</v>
      </c>
      <c r="B536">
        <v>2021</v>
      </c>
      <c r="C536">
        <v>2</v>
      </c>
      <c r="D536">
        <v>3</v>
      </c>
      <c r="E536">
        <v>3</v>
      </c>
      <c r="F536">
        <v>2</v>
      </c>
      <c r="G536" s="32">
        <v>8.0305754142453005E-5</v>
      </c>
      <c r="H536" s="32">
        <v>2.0076438535613299E-4</v>
      </c>
      <c r="I536" s="32">
        <v>3.2122301656981202E-4</v>
      </c>
      <c r="J536" s="32">
        <v>4.0152877071226501E-4</v>
      </c>
    </row>
    <row r="537" spans="1:10" x14ac:dyDescent="0.2">
      <c r="A537" t="s">
        <v>1243</v>
      </c>
      <c r="B537">
        <v>2021</v>
      </c>
      <c r="C537">
        <v>5</v>
      </c>
      <c r="D537">
        <v>10</v>
      </c>
      <c r="E537">
        <v>15</v>
      </c>
      <c r="F537">
        <v>20</v>
      </c>
    </row>
    <row r="538" spans="1:10" x14ac:dyDescent="0.2">
      <c r="A538" t="s">
        <v>1278</v>
      </c>
      <c r="B538">
        <v>2021</v>
      </c>
      <c r="C538">
        <v>8</v>
      </c>
      <c r="D538">
        <v>6</v>
      </c>
      <c r="E538">
        <v>3</v>
      </c>
      <c r="F538">
        <v>0.01</v>
      </c>
      <c r="G538" s="32">
        <v>0</v>
      </c>
      <c r="H538" s="32">
        <v>0</v>
      </c>
      <c r="I538" s="32">
        <v>0</v>
      </c>
      <c r="J538" s="32">
        <v>4.0152877071226501E-4</v>
      </c>
    </row>
    <row r="539" spans="1:10" x14ac:dyDescent="0.2">
      <c r="A539" t="s">
        <v>1271</v>
      </c>
      <c r="B539">
        <v>2021</v>
      </c>
      <c r="C539">
        <v>3473</v>
      </c>
      <c r="D539">
        <v>3508</v>
      </c>
      <c r="E539">
        <v>3543</v>
      </c>
      <c r="F539">
        <v>3574</v>
      </c>
      <c r="G539" s="32">
        <v>1.56193515965728E-3</v>
      </c>
      <c r="H539" s="32">
        <v>1.5776759401318001E-3</v>
      </c>
      <c r="I539" s="32">
        <v>1.5934167206063199E-3</v>
      </c>
      <c r="J539" s="32">
        <v>1.6073585547408901E-3</v>
      </c>
    </row>
    <row r="540" spans="1:10" x14ac:dyDescent="0.2">
      <c r="A540" t="s">
        <v>1265</v>
      </c>
      <c r="B540">
        <v>2021</v>
      </c>
      <c r="C540">
        <v>0</v>
      </c>
      <c r="D540">
        <v>1</v>
      </c>
      <c r="E540">
        <v>0</v>
      </c>
      <c r="F540">
        <v>1</v>
      </c>
      <c r="G540" s="32">
        <v>0</v>
      </c>
      <c r="H540" s="32">
        <v>4.2092795582795599E-4</v>
      </c>
      <c r="I540" s="32">
        <v>4.2092795582795599E-4</v>
      </c>
      <c r="J540" s="32">
        <v>4.6129091049638998E-4</v>
      </c>
    </row>
    <row r="541" spans="1:10" x14ac:dyDescent="0.2">
      <c r="A541" t="s">
        <v>1245</v>
      </c>
      <c r="B541">
        <v>2021</v>
      </c>
      <c r="C541">
        <v>800</v>
      </c>
      <c r="D541">
        <v>1200</v>
      </c>
      <c r="E541">
        <v>2000</v>
      </c>
      <c r="F541">
        <v>2000</v>
      </c>
      <c r="G541" s="32">
        <v>1.18781233067527E-4</v>
      </c>
      <c r="H541" s="32">
        <v>4.4439028821388599E-4</v>
      </c>
      <c r="I541" s="32">
        <v>7.4134337088270399E-4</v>
      </c>
      <c r="J541" s="32">
        <v>8.9085924800645405E-4</v>
      </c>
    </row>
    <row r="542" spans="1:10" x14ac:dyDescent="0.2">
      <c r="A542" t="s">
        <v>1263</v>
      </c>
      <c r="B542">
        <v>2021</v>
      </c>
      <c r="C542">
        <v>100</v>
      </c>
      <c r="D542">
        <v>100</v>
      </c>
      <c r="E542">
        <v>100</v>
      </c>
      <c r="F542">
        <v>100</v>
      </c>
      <c r="G542" s="32">
        <v>1.00382192678066E-4</v>
      </c>
      <c r="H542" s="32">
        <v>1.00382192678066E-4</v>
      </c>
      <c r="I542" s="32">
        <v>2.0076438535613299E-4</v>
      </c>
      <c r="J542" s="32">
        <v>3.0114657803419898E-4</v>
      </c>
    </row>
    <row r="543" spans="1:10" x14ac:dyDescent="0.2">
      <c r="A543" t="s">
        <v>1373</v>
      </c>
      <c r="B543">
        <v>2021</v>
      </c>
      <c r="C543">
        <v>64</v>
      </c>
      <c r="D543">
        <v>70</v>
      </c>
      <c r="E543">
        <v>86</v>
      </c>
      <c r="F543">
        <v>100</v>
      </c>
    </row>
    <row r="544" spans="1:10" x14ac:dyDescent="0.2">
      <c r="A544" t="s">
        <v>1409</v>
      </c>
      <c r="B544">
        <v>2021</v>
      </c>
      <c r="C544">
        <v>30</v>
      </c>
      <c r="D544">
        <v>50</v>
      </c>
      <c r="E544">
        <v>70</v>
      </c>
      <c r="F544">
        <v>100</v>
      </c>
      <c r="G544" s="32">
        <v>3.45870238598376E-4</v>
      </c>
      <c r="H544" s="32">
        <v>5.7645039766395997E-4</v>
      </c>
      <c r="I544" s="32">
        <v>8.0703055672954401E-4</v>
      </c>
      <c r="J544" s="32">
        <v>1.1529007953279199E-3</v>
      </c>
    </row>
    <row r="545" spans="1:10" x14ac:dyDescent="0.2">
      <c r="A545" t="s">
        <v>1375</v>
      </c>
      <c r="B545">
        <v>2021</v>
      </c>
      <c r="C545">
        <v>83</v>
      </c>
      <c r="D545">
        <v>86</v>
      </c>
      <c r="E545">
        <v>93</v>
      </c>
      <c r="F545">
        <v>100</v>
      </c>
      <c r="G545" s="32">
        <v>9.6499896805897804E-4</v>
      </c>
      <c r="H545" s="32">
        <v>9.998784488321939E-4</v>
      </c>
      <c r="I545" s="32">
        <v>1.0812639039696999E-3</v>
      </c>
      <c r="J545" s="32">
        <v>1.1626493591071999E-3</v>
      </c>
    </row>
    <row r="546" spans="1:10" x14ac:dyDescent="0.2">
      <c r="A546" t="s">
        <v>1396</v>
      </c>
      <c r="B546">
        <v>2021</v>
      </c>
      <c r="C546">
        <v>100</v>
      </c>
      <c r="D546">
        <v>100</v>
      </c>
      <c r="E546">
        <v>100</v>
      </c>
      <c r="F546">
        <v>100</v>
      </c>
      <c r="G546" s="32">
        <v>2.21698119061071E-4</v>
      </c>
      <c r="H546" s="32">
        <v>4.4339623812214302E-4</v>
      </c>
      <c r="I546" s="32">
        <v>6.6509435718321397E-4</v>
      </c>
      <c r="J546" s="32">
        <v>8.8679247624428605E-4</v>
      </c>
    </row>
    <row r="547" spans="1:10" x14ac:dyDescent="0.2">
      <c r="A547" t="s">
        <v>1394</v>
      </c>
      <c r="B547">
        <v>2021</v>
      </c>
      <c r="C547">
        <v>0</v>
      </c>
      <c r="D547">
        <v>2</v>
      </c>
      <c r="E547">
        <v>1</v>
      </c>
      <c r="F547">
        <v>1</v>
      </c>
      <c r="G547" s="32">
        <v>0</v>
      </c>
      <c r="H547" s="32">
        <v>4.9962668480470305E-4</v>
      </c>
      <c r="I547" s="32">
        <v>6.99477358726585E-4</v>
      </c>
      <c r="J547" s="32">
        <v>7.99402695687525E-4</v>
      </c>
    </row>
    <row r="548" spans="1:10" x14ac:dyDescent="0.2">
      <c r="A548" t="s">
        <v>1379</v>
      </c>
      <c r="B548">
        <v>2021</v>
      </c>
      <c r="C548">
        <v>21</v>
      </c>
      <c r="D548">
        <v>21</v>
      </c>
      <c r="E548">
        <v>22</v>
      </c>
      <c r="F548">
        <v>23</v>
      </c>
      <c r="G548" s="32">
        <v>8.0206849485889601E-4</v>
      </c>
      <c r="H548" s="32">
        <v>8.0206849485889601E-4</v>
      </c>
      <c r="I548" s="32">
        <v>8.4026223270931898E-4</v>
      </c>
      <c r="J548" s="32">
        <v>8.7845597055974303E-4</v>
      </c>
    </row>
    <row r="549" spans="1:10" x14ac:dyDescent="0.2">
      <c r="A549" t="s">
        <v>1400</v>
      </c>
      <c r="B549">
        <v>2021</v>
      </c>
      <c r="C549">
        <v>10</v>
      </c>
      <c r="D549">
        <v>15</v>
      </c>
      <c r="E549">
        <v>25</v>
      </c>
      <c r="F549">
        <v>50</v>
      </c>
      <c r="G549" s="32">
        <v>7.9940269568752503E-5</v>
      </c>
      <c r="H549" s="32">
        <v>1.9985067392188101E-4</v>
      </c>
      <c r="I549" s="32">
        <v>3.9970134784376299E-4</v>
      </c>
      <c r="J549" s="32">
        <v>7.99402695687525E-4</v>
      </c>
    </row>
    <row r="550" spans="1:10" x14ac:dyDescent="0.2">
      <c r="A550" t="s">
        <v>1362</v>
      </c>
      <c r="B550">
        <v>2021</v>
      </c>
      <c r="C550">
        <v>7900</v>
      </c>
      <c r="D550">
        <v>7900</v>
      </c>
      <c r="E550">
        <v>7900</v>
      </c>
      <c r="F550">
        <v>7900</v>
      </c>
    </row>
    <row r="551" spans="1:10" x14ac:dyDescent="0.2">
      <c r="A551" t="s">
        <v>1413</v>
      </c>
      <c r="B551">
        <v>2021</v>
      </c>
      <c r="C551">
        <v>0</v>
      </c>
      <c r="D551">
        <v>0</v>
      </c>
      <c r="E551">
        <v>10000</v>
      </c>
      <c r="F551">
        <v>16000</v>
      </c>
      <c r="G551" s="32">
        <v>0</v>
      </c>
      <c r="H551" s="32">
        <v>0</v>
      </c>
      <c r="I551" s="32">
        <v>6.1414327365469997E-4</v>
      </c>
      <c r="J551" s="32">
        <v>1.5967725115022199E-3</v>
      </c>
    </row>
    <row r="552" spans="1:10" x14ac:dyDescent="0.2">
      <c r="A552" t="s">
        <v>1411</v>
      </c>
      <c r="B552">
        <v>2021</v>
      </c>
      <c r="C552">
        <v>600</v>
      </c>
      <c r="D552">
        <v>4500</v>
      </c>
      <c r="E552">
        <v>4500</v>
      </c>
      <c r="F552">
        <v>2400</v>
      </c>
      <c r="G552" s="32">
        <v>6.8998276437028696E-5</v>
      </c>
      <c r="H552" s="32">
        <v>5.8648534971474401E-4</v>
      </c>
      <c r="I552" s="32">
        <v>1.10397242299246E-3</v>
      </c>
      <c r="J552" s="32">
        <v>1.3799655287405699E-3</v>
      </c>
    </row>
    <row r="553" spans="1:10" x14ac:dyDescent="0.2">
      <c r="A553" t="s">
        <v>1428</v>
      </c>
      <c r="B553">
        <v>2021</v>
      </c>
      <c r="C553">
        <v>4500</v>
      </c>
      <c r="D553">
        <v>5000</v>
      </c>
      <c r="E553">
        <v>4800</v>
      </c>
      <c r="F553">
        <v>0</v>
      </c>
      <c r="G553" s="32">
        <v>3.0617418102540001E-4</v>
      </c>
      <c r="H553" s="32">
        <v>5.8193506006894299E-4</v>
      </c>
      <c r="I553" s="32">
        <v>9.0852085316270195E-4</v>
      </c>
      <c r="J553" s="32">
        <v>9.0852085316270195E-4</v>
      </c>
    </row>
    <row r="554" spans="1:10" x14ac:dyDescent="0.2">
      <c r="A554" t="s">
        <v>1406</v>
      </c>
      <c r="B554">
        <v>2021</v>
      </c>
      <c r="C554">
        <v>1</v>
      </c>
      <c r="D554">
        <v>2</v>
      </c>
      <c r="E554">
        <v>2</v>
      </c>
      <c r="F554">
        <v>1</v>
      </c>
      <c r="G554" s="32">
        <v>1.9172357914654301E-4</v>
      </c>
      <c r="H554" s="32">
        <v>5.7517073743962896E-4</v>
      </c>
      <c r="I554" s="32">
        <v>9.5861789573271504E-4</v>
      </c>
      <c r="J554" s="32">
        <v>1.1503414748792601E-3</v>
      </c>
    </row>
    <row r="555" spans="1:10" x14ac:dyDescent="0.2">
      <c r="A555" t="s">
        <v>1364</v>
      </c>
      <c r="B555">
        <v>2021</v>
      </c>
      <c r="C555">
        <v>0</v>
      </c>
      <c r="D555">
        <v>0</v>
      </c>
      <c r="E555">
        <v>56815</v>
      </c>
      <c r="F555">
        <v>243185</v>
      </c>
      <c r="G555" s="32">
        <v>0</v>
      </c>
      <c r="H555" s="32">
        <v>0</v>
      </c>
      <c r="I555" s="32">
        <v>1.3095105957459099E-3</v>
      </c>
      <c r="J555" s="32">
        <v>6.9146031633155599E-3</v>
      </c>
    </row>
    <row r="556" spans="1:10" x14ac:dyDescent="0.2">
      <c r="A556" t="s">
        <v>1367</v>
      </c>
      <c r="B556">
        <v>2021</v>
      </c>
      <c r="C556">
        <v>5</v>
      </c>
      <c r="D556">
        <v>20</v>
      </c>
      <c r="E556">
        <v>50</v>
      </c>
      <c r="F556">
        <v>100</v>
      </c>
      <c r="G556" s="32">
        <v>3.5540414143948298E-4</v>
      </c>
      <c r="H556" s="32">
        <v>1.42161656575793E-3</v>
      </c>
      <c r="I556" s="32">
        <v>3.5540414143948301E-3</v>
      </c>
      <c r="J556" s="32">
        <v>7.1080828287896696E-3</v>
      </c>
    </row>
    <row r="557" spans="1:10" x14ac:dyDescent="0.2">
      <c r="A557" t="s">
        <v>1426</v>
      </c>
      <c r="B557">
        <v>2021</v>
      </c>
      <c r="C557">
        <v>15</v>
      </c>
      <c r="D557">
        <v>15</v>
      </c>
      <c r="E557">
        <v>15</v>
      </c>
      <c r="F557">
        <v>15</v>
      </c>
      <c r="G557" s="32">
        <v>3.6036577750670298E-4</v>
      </c>
      <c r="H557" s="32">
        <v>7.2073155501340596E-4</v>
      </c>
      <c r="I557" s="32">
        <v>1.08109733252011E-3</v>
      </c>
      <c r="J557" s="32">
        <v>1.44146311002681E-3</v>
      </c>
    </row>
    <row r="558" spans="1:10" x14ac:dyDescent="0.2">
      <c r="A558" t="s">
        <v>1424</v>
      </c>
      <c r="B558">
        <v>2021</v>
      </c>
      <c r="C558">
        <v>1</v>
      </c>
      <c r="D558">
        <v>3</v>
      </c>
      <c r="E558">
        <v>5</v>
      </c>
      <c r="F558">
        <v>7</v>
      </c>
      <c r="G558" s="32">
        <v>1.87730016539747E-4</v>
      </c>
      <c r="H558" s="32">
        <v>5.6319004961924099E-4</v>
      </c>
      <c r="I558" s="32">
        <v>9.3865008269873498E-4</v>
      </c>
      <c r="J558" s="32">
        <v>1.3141101157782299E-3</v>
      </c>
    </row>
    <row r="559" spans="1:10" x14ac:dyDescent="0.2">
      <c r="A559" t="s">
        <v>1422</v>
      </c>
      <c r="B559">
        <v>2021</v>
      </c>
      <c r="C559">
        <v>25</v>
      </c>
      <c r="D559">
        <v>38</v>
      </c>
      <c r="E559">
        <v>42</v>
      </c>
      <c r="F559">
        <v>45</v>
      </c>
      <c r="G559" s="32">
        <v>5.9312110664444799E-4</v>
      </c>
      <c r="H559" s="32">
        <v>9.0154408209956196E-4</v>
      </c>
      <c r="I559" s="32">
        <v>1.89798754126223E-3</v>
      </c>
      <c r="J559" s="32">
        <v>2.9656055332222399E-3</v>
      </c>
    </row>
    <row r="560" spans="1:10" x14ac:dyDescent="0.2">
      <c r="A560" t="s">
        <v>1420</v>
      </c>
      <c r="B560">
        <v>2021</v>
      </c>
      <c r="C560">
        <v>3902367</v>
      </c>
      <c r="D560">
        <v>3902367</v>
      </c>
      <c r="E560">
        <v>3902367</v>
      </c>
      <c r="F560">
        <v>3902367</v>
      </c>
      <c r="G560" s="32">
        <v>5.4762581783004798E-4</v>
      </c>
      <c r="H560" s="32">
        <v>1.0952516356601001E-3</v>
      </c>
      <c r="I560" s="32">
        <v>1.64287745349014E-3</v>
      </c>
      <c r="J560" s="32">
        <v>2.1905032713201902E-3</v>
      </c>
    </row>
    <row r="561" spans="1:10" x14ac:dyDescent="0.2">
      <c r="A561" t="s">
        <v>1419</v>
      </c>
      <c r="B561">
        <v>2021</v>
      </c>
      <c r="C561">
        <v>5642993</v>
      </c>
      <c r="D561">
        <v>5654303</v>
      </c>
      <c r="E561">
        <v>5711625</v>
      </c>
      <c r="F561">
        <v>5954810</v>
      </c>
      <c r="G561" s="32">
        <v>2.2929055763636899E-3</v>
      </c>
      <c r="H561" s="32">
        <v>2.2975011450749499E-3</v>
      </c>
      <c r="I561" s="32">
        <v>2.3207926737811402E-3</v>
      </c>
      <c r="J561" s="32">
        <v>2.41960552763157E-3</v>
      </c>
    </row>
    <row r="562" spans="1:10" x14ac:dyDescent="0.2">
      <c r="A562" t="s">
        <v>1417</v>
      </c>
      <c r="B562">
        <v>2021</v>
      </c>
      <c r="C562">
        <v>300</v>
      </c>
      <c r="D562">
        <v>800</v>
      </c>
      <c r="E562">
        <v>800</v>
      </c>
      <c r="F562">
        <v>600</v>
      </c>
      <c r="G562" s="32">
        <v>1.6559586344886901E-4</v>
      </c>
      <c r="H562" s="32">
        <v>6.0718483264585296E-4</v>
      </c>
      <c r="I562" s="32">
        <v>1.04877380184284E-3</v>
      </c>
      <c r="J562" s="32">
        <v>1.3799655287405699E-3</v>
      </c>
    </row>
    <row r="563" spans="1:10" x14ac:dyDescent="0.2">
      <c r="A563" t="s">
        <v>1415</v>
      </c>
      <c r="B563">
        <v>2021</v>
      </c>
      <c r="C563">
        <v>10</v>
      </c>
      <c r="D563">
        <v>25</v>
      </c>
      <c r="E563">
        <v>35</v>
      </c>
      <c r="F563">
        <v>50</v>
      </c>
      <c r="G563" s="32">
        <v>2.75993105748115E-4</v>
      </c>
      <c r="H563" s="32">
        <v>6.8998276437028702E-4</v>
      </c>
      <c r="I563" s="32">
        <v>9.6597587011840202E-4</v>
      </c>
      <c r="J563" s="32">
        <v>1.3799655287405699E-3</v>
      </c>
    </row>
    <row r="564" spans="1:10" x14ac:dyDescent="0.2">
      <c r="A564" t="s">
        <v>1402</v>
      </c>
      <c r="B564">
        <v>2021</v>
      </c>
      <c r="C564">
        <v>20</v>
      </c>
      <c r="D564">
        <v>35</v>
      </c>
      <c r="E564">
        <v>70</v>
      </c>
      <c r="F564">
        <v>100</v>
      </c>
      <c r="G564" s="32">
        <v>2.1202722088670801E-4</v>
      </c>
      <c r="H564" s="32">
        <v>3.7104763655173802E-4</v>
      </c>
      <c r="I564" s="32">
        <v>7.4209527310347605E-4</v>
      </c>
      <c r="J564" s="32">
        <v>1.0601361044335401E-3</v>
      </c>
    </row>
    <row r="565" spans="1:10" x14ac:dyDescent="0.2">
      <c r="A565" t="s">
        <v>1369</v>
      </c>
      <c r="B565">
        <v>2021</v>
      </c>
      <c r="C565">
        <v>74771.25</v>
      </c>
      <c r="D565">
        <v>14019.51</v>
      </c>
      <c r="E565">
        <v>97086.11</v>
      </c>
      <c r="F565">
        <v>149725.4</v>
      </c>
    </row>
    <row r="566" spans="1:10" x14ac:dyDescent="0.2">
      <c r="A566" t="s">
        <v>1404</v>
      </c>
      <c r="B566">
        <v>2021</v>
      </c>
      <c r="C566">
        <v>55396.08</v>
      </c>
      <c r="D566">
        <v>62274.21</v>
      </c>
      <c r="E566">
        <v>79294.240000000005</v>
      </c>
      <c r="F566">
        <v>104766</v>
      </c>
      <c r="G566" s="32">
        <v>9.6382101212116205E-4</v>
      </c>
      <c r="H566" s="32">
        <v>1.0834916858962901E-3</v>
      </c>
      <c r="I566" s="32">
        <v>1.3796184613095099E-3</v>
      </c>
      <c r="J566" s="32">
        <v>1.8227945399004E-3</v>
      </c>
    </row>
    <row r="567" spans="1:10" x14ac:dyDescent="0.2">
      <c r="A567" t="s">
        <v>1398</v>
      </c>
      <c r="B567">
        <v>2021</v>
      </c>
      <c r="C567">
        <v>2.77</v>
      </c>
      <c r="D567">
        <v>3.11</v>
      </c>
      <c r="E567">
        <v>4.26</v>
      </c>
      <c r="F567">
        <v>7.34</v>
      </c>
      <c r="G567" s="32">
        <v>6.8789385225124003E-4</v>
      </c>
      <c r="H567" s="32">
        <v>7.7232847671529102E-4</v>
      </c>
      <c r="I567" s="32">
        <v>1.0579161771084101E-3</v>
      </c>
      <c r="J567" s="32">
        <v>1.8227945399004E-3</v>
      </c>
    </row>
    <row r="568" spans="1:10" x14ac:dyDescent="0.2">
      <c r="A568" t="s">
        <v>1371</v>
      </c>
      <c r="B568">
        <v>2021</v>
      </c>
      <c r="C568">
        <v>1</v>
      </c>
      <c r="D568">
        <v>1</v>
      </c>
      <c r="E568">
        <v>1</v>
      </c>
      <c r="F568">
        <v>1</v>
      </c>
      <c r="G568" s="32">
        <v>2.2592065171967701E-4</v>
      </c>
      <c r="H568" s="32">
        <v>4.5184130343935402E-4</v>
      </c>
      <c r="I568" s="32">
        <v>6.7776195515903198E-4</v>
      </c>
      <c r="J568" s="32">
        <v>9.0368260687870901E-4</v>
      </c>
    </row>
    <row r="569" spans="1:10" x14ac:dyDescent="0.2">
      <c r="A569" t="s">
        <v>1321</v>
      </c>
      <c r="B569">
        <v>2021</v>
      </c>
      <c r="C569">
        <v>5642993</v>
      </c>
      <c r="D569">
        <v>5654303</v>
      </c>
      <c r="E569">
        <v>5711625</v>
      </c>
      <c r="F569">
        <v>5954810</v>
      </c>
    </row>
    <row r="570" spans="1:10" x14ac:dyDescent="0.2">
      <c r="A570" t="s">
        <v>1339</v>
      </c>
      <c r="B570">
        <v>2021</v>
      </c>
      <c r="C570">
        <v>40</v>
      </c>
      <c r="D570">
        <v>55</v>
      </c>
      <c r="E570">
        <v>70</v>
      </c>
      <c r="F570">
        <v>80</v>
      </c>
      <c r="G570" s="32">
        <v>6.1941886568927704E-4</v>
      </c>
      <c r="H570" s="32">
        <v>8.5170094032275601E-4</v>
      </c>
      <c r="I570" s="32">
        <v>1.08398301495623E-3</v>
      </c>
      <c r="J570" s="32">
        <v>1.23883773137855E-3</v>
      </c>
    </row>
    <row r="571" spans="1:10" x14ac:dyDescent="0.2">
      <c r="A571" t="s">
        <v>1337</v>
      </c>
      <c r="B571">
        <v>2021</v>
      </c>
      <c r="C571">
        <v>15</v>
      </c>
      <c r="D571">
        <v>18</v>
      </c>
      <c r="E571">
        <v>20</v>
      </c>
      <c r="F571">
        <v>22</v>
      </c>
      <c r="G571" s="32">
        <v>1.09073540727072E-3</v>
      </c>
      <c r="H571" s="32">
        <v>1.30888248872487E-3</v>
      </c>
      <c r="I571" s="32">
        <v>1.45431387636097E-3</v>
      </c>
      <c r="J571" s="32">
        <v>1.59974526399706E-3</v>
      </c>
    </row>
    <row r="572" spans="1:10" x14ac:dyDescent="0.2">
      <c r="A572" t="s">
        <v>1329</v>
      </c>
      <c r="B572">
        <v>2021</v>
      </c>
      <c r="C572">
        <v>40</v>
      </c>
      <c r="D572">
        <v>45</v>
      </c>
      <c r="E572">
        <v>55</v>
      </c>
      <c r="F572">
        <v>60</v>
      </c>
      <c r="G572" s="32">
        <v>7.3956677315096002E-4</v>
      </c>
      <c r="H572" s="32">
        <v>8.3201261979482996E-4</v>
      </c>
      <c r="I572" s="32">
        <v>1.01690431308257E-3</v>
      </c>
      <c r="J572" s="32">
        <v>1.10935015972644E-3</v>
      </c>
    </row>
    <row r="573" spans="1:10" x14ac:dyDescent="0.2">
      <c r="A573" t="s">
        <v>1341</v>
      </c>
      <c r="B573">
        <v>2021</v>
      </c>
      <c r="C573">
        <v>45</v>
      </c>
      <c r="D573">
        <v>55</v>
      </c>
      <c r="E573">
        <v>65</v>
      </c>
      <c r="F573">
        <v>70</v>
      </c>
      <c r="G573" s="32">
        <v>7.1315367410985399E-4</v>
      </c>
      <c r="H573" s="32">
        <v>8.7163226835648797E-4</v>
      </c>
      <c r="I573" s="32">
        <v>1.0301108626031201E-3</v>
      </c>
      <c r="J573" s="32">
        <v>1.10935015972644E-3</v>
      </c>
    </row>
    <row r="574" spans="1:10" x14ac:dyDescent="0.2">
      <c r="A574" t="s">
        <v>1325</v>
      </c>
      <c r="B574">
        <v>2021</v>
      </c>
      <c r="C574">
        <v>0</v>
      </c>
      <c r="D574">
        <v>1</v>
      </c>
      <c r="E574">
        <v>0</v>
      </c>
      <c r="F574">
        <v>1</v>
      </c>
      <c r="G574" s="32">
        <v>0</v>
      </c>
      <c r="H574" s="32">
        <v>5.5961605999728099E-4</v>
      </c>
      <c r="I574" s="32">
        <v>5.5961605999728099E-4</v>
      </c>
      <c r="J574" s="32">
        <v>1.11923211999456E-3</v>
      </c>
    </row>
    <row r="575" spans="1:10" x14ac:dyDescent="0.2">
      <c r="A575" t="s">
        <v>1323</v>
      </c>
      <c r="B575">
        <v>2021</v>
      </c>
      <c r="C575">
        <v>1</v>
      </c>
      <c r="D575">
        <v>3</v>
      </c>
      <c r="E575">
        <v>3</v>
      </c>
      <c r="F575">
        <v>3</v>
      </c>
      <c r="G575" s="32">
        <v>1.12933257466472E-4</v>
      </c>
      <c r="H575" s="32">
        <v>4.5173302986588701E-4</v>
      </c>
      <c r="I575" s="32">
        <v>7.9053280226530197E-4</v>
      </c>
      <c r="J575" s="32">
        <v>1.1293325746647199E-3</v>
      </c>
    </row>
    <row r="576" spans="1:10" x14ac:dyDescent="0.2">
      <c r="A576" t="s">
        <v>1307</v>
      </c>
      <c r="B576">
        <v>2021</v>
      </c>
      <c r="C576">
        <v>38</v>
      </c>
      <c r="D576">
        <v>50</v>
      </c>
      <c r="E576">
        <v>60</v>
      </c>
      <c r="F576">
        <v>65</v>
      </c>
    </row>
    <row r="577" spans="1:10" x14ac:dyDescent="0.2">
      <c r="A577" t="s">
        <v>1319</v>
      </c>
      <c r="B577">
        <v>2021</v>
      </c>
      <c r="C577">
        <v>0</v>
      </c>
      <c r="D577">
        <v>30</v>
      </c>
      <c r="E577">
        <v>75</v>
      </c>
      <c r="F577">
        <v>100</v>
      </c>
      <c r="G577" s="32">
        <v>0</v>
      </c>
      <c r="H577" s="32">
        <v>3.4566787226668501E-4</v>
      </c>
      <c r="I577" s="32">
        <v>8.6416968066671399E-4</v>
      </c>
      <c r="J577" s="32">
        <v>1.15222624088895E-3</v>
      </c>
    </row>
    <row r="578" spans="1:10" x14ac:dyDescent="0.2">
      <c r="A578" t="s">
        <v>1348</v>
      </c>
      <c r="B578">
        <v>2021</v>
      </c>
      <c r="C578">
        <v>0</v>
      </c>
      <c r="D578">
        <v>150</v>
      </c>
      <c r="E578">
        <v>675</v>
      </c>
      <c r="F578">
        <v>675</v>
      </c>
      <c r="G578" s="32">
        <v>0</v>
      </c>
      <c r="H578" s="32">
        <v>1.4404766189002799E-4</v>
      </c>
      <c r="I578" s="32">
        <v>7.9226214039515401E-4</v>
      </c>
      <c r="J578" s="32">
        <v>1.44047661890028E-3</v>
      </c>
    </row>
    <row r="579" spans="1:10" x14ac:dyDescent="0.2">
      <c r="A579" t="s">
        <v>1350</v>
      </c>
      <c r="B579">
        <v>2021</v>
      </c>
      <c r="C579">
        <v>357</v>
      </c>
      <c r="D579">
        <v>120</v>
      </c>
      <c r="E579">
        <v>277</v>
      </c>
      <c r="F579">
        <v>414</v>
      </c>
      <c r="G579" s="32">
        <v>3.0453370531721198E-4</v>
      </c>
      <c r="H579" s="32">
        <v>2.89179064712983E-4</v>
      </c>
      <c r="I579" s="32">
        <v>5.2546992290028796E-4</v>
      </c>
      <c r="J579" s="32">
        <v>8.7862665679756E-4</v>
      </c>
    </row>
    <row r="580" spans="1:10" x14ac:dyDescent="0.2">
      <c r="A580" t="s">
        <v>1377</v>
      </c>
      <c r="B580">
        <v>2021</v>
      </c>
      <c r="C580">
        <v>300</v>
      </c>
      <c r="D580">
        <v>1034</v>
      </c>
      <c r="E580">
        <v>2534</v>
      </c>
      <c r="F580">
        <v>2497</v>
      </c>
      <c r="G580" s="32">
        <v>4.1031647046757097E-5</v>
      </c>
      <c r="H580" s="32">
        <v>1.8724108269003499E-4</v>
      </c>
      <c r="I580" s="32">
        <v>5.3382172807830898E-4</v>
      </c>
      <c r="J580" s="32">
        <v>8.7534180366414995E-4</v>
      </c>
    </row>
    <row r="581" spans="1:10" x14ac:dyDescent="0.2">
      <c r="A581" t="s">
        <v>1352</v>
      </c>
      <c r="B581">
        <v>2021</v>
      </c>
      <c r="C581">
        <v>18</v>
      </c>
      <c r="D581">
        <v>35</v>
      </c>
      <c r="E581">
        <v>63</v>
      </c>
      <c r="F581">
        <v>100</v>
      </c>
      <c r="G581" s="32">
        <v>1.6774215316146999E-4</v>
      </c>
      <c r="H581" s="32">
        <v>3.2616529781396799E-4</v>
      </c>
      <c r="I581" s="32">
        <v>5.8709753606514298E-4</v>
      </c>
      <c r="J581" s="32">
        <v>9.3190085089705295E-4</v>
      </c>
    </row>
    <row r="582" spans="1:10" x14ac:dyDescent="0.2">
      <c r="A582" t="s">
        <v>1317</v>
      </c>
      <c r="B582">
        <v>2021</v>
      </c>
      <c r="C582">
        <v>0</v>
      </c>
      <c r="D582">
        <v>1</v>
      </c>
      <c r="E582">
        <v>1</v>
      </c>
      <c r="F582">
        <v>1</v>
      </c>
      <c r="G582" s="32">
        <v>0</v>
      </c>
      <c r="H582" s="32">
        <v>3.7315468849371202E-4</v>
      </c>
      <c r="I582" s="32">
        <v>7.4630937698742404E-4</v>
      </c>
      <c r="J582" s="32">
        <v>1.11946406548114E-3</v>
      </c>
    </row>
    <row r="583" spans="1:10" x14ac:dyDescent="0.2">
      <c r="A583" t="s">
        <v>1315</v>
      </c>
      <c r="B583">
        <v>2021</v>
      </c>
      <c r="C583">
        <v>1327</v>
      </c>
      <c r="D583">
        <v>800</v>
      </c>
      <c r="E583">
        <v>2700</v>
      </c>
      <c r="F583">
        <v>2303</v>
      </c>
      <c r="G583" s="32">
        <v>4.8159806673451702E-4</v>
      </c>
      <c r="H583" s="32">
        <v>9.1601621736090496E-4</v>
      </c>
      <c r="I583" s="32">
        <v>1.89590678268358E-3</v>
      </c>
      <c r="J583" s="32">
        <v>2.73171714266067E-3</v>
      </c>
    </row>
    <row r="584" spans="1:10" x14ac:dyDescent="0.2">
      <c r="A584" t="s">
        <v>1313</v>
      </c>
      <c r="B584">
        <v>2021</v>
      </c>
      <c r="C584">
        <v>940</v>
      </c>
      <c r="D584">
        <v>379</v>
      </c>
      <c r="E584">
        <v>2480</v>
      </c>
      <c r="F584">
        <v>1601</v>
      </c>
      <c r="G584" s="32">
        <v>9.9423208298192694E-4</v>
      </c>
      <c r="H584" s="32">
        <v>6.7586627768665005E-4</v>
      </c>
      <c r="I584" s="32">
        <v>3.2989466668304599E-3</v>
      </c>
      <c r="J584" s="32">
        <v>4.9923142890156303E-3</v>
      </c>
    </row>
    <row r="585" spans="1:10" x14ac:dyDescent="0.2">
      <c r="A585" t="s">
        <v>1311</v>
      </c>
      <c r="B585">
        <v>2021</v>
      </c>
      <c r="C585">
        <v>0</v>
      </c>
      <c r="D585">
        <v>0</v>
      </c>
      <c r="E585">
        <v>100</v>
      </c>
      <c r="F585">
        <v>100</v>
      </c>
      <c r="G585" s="32">
        <v>0</v>
      </c>
      <c r="H585" s="32">
        <v>0</v>
      </c>
      <c r="I585" s="32">
        <v>5.8000070299212795E-4</v>
      </c>
      <c r="J585" s="32">
        <v>1.16000140598426E-3</v>
      </c>
    </row>
    <row r="586" spans="1:10" x14ac:dyDescent="0.2">
      <c r="A586" t="s">
        <v>1309</v>
      </c>
      <c r="B586">
        <v>2021</v>
      </c>
      <c r="C586">
        <v>0</v>
      </c>
      <c r="D586">
        <v>0</v>
      </c>
      <c r="E586">
        <v>150</v>
      </c>
      <c r="F586">
        <v>150</v>
      </c>
      <c r="G586" s="32">
        <v>0</v>
      </c>
      <c r="H586" s="32">
        <v>0</v>
      </c>
      <c r="I586" s="32">
        <v>5.9174050988785296E-4</v>
      </c>
      <c r="J586" s="32">
        <v>1.18348101977571E-3</v>
      </c>
    </row>
    <row r="587" spans="1:10" x14ac:dyDescent="0.2">
      <c r="A587" t="s">
        <v>1327</v>
      </c>
      <c r="B587">
        <v>2021</v>
      </c>
      <c r="C587">
        <v>0</v>
      </c>
      <c r="D587">
        <v>1000</v>
      </c>
      <c r="E587">
        <v>3500</v>
      </c>
      <c r="F587">
        <v>3500</v>
      </c>
      <c r="G587" s="32">
        <v>0</v>
      </c>
      <c r="H587" s="32">
        <v>1.6028865799416799E-4</v>
      </c>
      <c r="I587" s="32">
        <v>7.2129896097375597E-4</v>
      </c>
      <c r="J587" s="32">
        <v>1.28230926395334E-3</v>
      </c>
    </row>
    <row r="588" spans="1:10" x14ac:dyDescent="0.2">
      <c r="A588" t="s">
        <v>1344</v>
      </c>
      <c r="B588">
        <v>2021</v>
      </c>
      <c r="C588">
        <v>0</v>
      </c>
      <c r="D588">
        <v>162</v>
      </c>
      <c r="E588">
        <v>500</v>
      </c>
      <c r="F588">
        <v>338</v>
      </c>
      <c r="G588" s="32">
        <v>0</v>
      </c>
      <c r="H588" s="32">
        <v>2.4685846647601301E-4</v>
      </c>
      <c r="I588" s="32">
        <v>1.0087673136242E-3</v>
      </c>
      <c r="J588" s="32">
        <v>1.5238176942963799E-3</v>
      </c>
    </row>
    <row r="589" spans="1:10" x14ac:dyDescent="0.2">
      <c r="A589" t="s">
        <v>1346</v>
      </c>
      <c r="B589">
        <v>2021</v>
      </c>
      <c r="C589">
        <v>0</v>
      </c>
      <c r="D589">
        <v>150</v>
      </c>
      <c r="E589">
        <v>675</v>
      </c>
      <c r="F589">
        <v>675</v>
      </c>
      <c r="G589" s="32">
        <v>0</v>
      </c>
      <c r="H589" s="32">
        <v>1.4404766189002799E-4</v>
      </c>
      <c r="I589" s="32">
        <v>7.9226214039515401E-4</v>
      </c>
      <c r="J589" s="32">
        <v>1.44047661890028E-3</v>
      </c>
    </row>
    <row r="590" spans="1:10" x14ac:dyDescent="0.2">
      <c r="A590" t="s">
        <v>1333</v>
      </c>
      <c r="B590">
        <v>2021</v>
      </c>
      <c r="C590">
        <v>18</v>
      </c>
      <c r="D590">
        <v>28</v>
      </c>
      <c r="E590">
        <v>35</v>
      </c>
      <c r="F590">
        <v>40</v>
      </c>
    </row>
    <row r="591" spans="1:10" x14ac:dyDescent="0.2">
      <c r="A591" t="s">
        <v>1335</v>
      </c>
      <c r="B591">
        <v>2021</v>
      </c>
      <c r="C591">
        <v>300000</v>
      </c>
      <c r="D591">
        <v>450000</v>
      </c>
      <c r="E591">
        <v>550000</v>
      </c>
      <c r="F591">
        <v>600000</v>
      </c>
      <c r="G591" s="32">
        <v>1.0655904235214501E-3</v>
      </c>
      <c r="H591" s="32">
        <v>1.5983856352821801E-3</v>
      </c>
      <c r="I591" s="32">
        <v>1.9535824431226598E-3</v>
      </c>
      <c r="J591" s="32">
        <v>2.1311808470429001E-3</v>
      </c>
    </row>
    <row r="592" spans="1:10" x14ac:dyDescent="0.2">
      <c r="A592" t="s">
        <v>1354</v>
      </c>
      <c r="B592">
        <v>2021</v>
      </c>
      <c r="C592">
        <v>1500</v>
      </c>
      <c r="D592">
        <v>0</v>
      </c>
      <c r="E592">
        <v>1806.88</v>
      </c>
      <c r="F592">
        <v>3500</v>
      </c>
      <c r="G592" s="32">
        <v>2.0548280359359E-4</v>
      </c>
      <c r="H592" s="32">
        <v>6.4290363680076696E-4</v>
      </c>
      <c r="I592" s="32">
        <v>8.9042548223889099E-4</v>
      </c>
      <c r="J592" s="32">
        <v>1.3698853572906E-3</v>
      </c>
    </row>
    <row r="593" spans="1:10" x14ac:dyDescent="0.2">
      <c r="A593" t="s">
        <v>1356</v>
      </c>
      <c r="B593">
        <v>2021</v>
      </c>
      <c r="C593">
        <v>46250</v>
      </c>
      <c r="D593">
        <v>46500</v>
      </c>
      <c r="E593">
        <v>46750</v>
      </c>
      <c r="F593">
        <v>47000</v>
      </c>
      <c r="G593" s="32">
        <v>1.57233662329951E-3</v>
      </c>
      <c r="H593" s="32">
        <v>1.5808357401822101E-3</v>
      </c>
      <c r="I593" s="32">
        <v>1.5893348570649099E-3</v>
      </c>
      <c r="J593" s="32">
        <v>1.59783397394761E-3</v>
      </c>
    </row>
    <row r="594" spans="1:10" x14ac:dyDescent="0.2">
      <c r="A594" t="s">
        <v>1358</v>
      </c>
      <c r="B594">
        <v>2021</v>
      </c>
      <c r="C594">
        <v>2000000</v>
      </c>
      <c r="D594">
        <v>3000000</v>
      </c>
      <c r="E594">
        <v>3600000</v>
      </c>
      <c r="F594">
        <v>4000000</v>
      </c>
      <c r="G594" s="32">
        <v>5.6622564549077699E-4</v>
      </c>
      <c r="H594" s="32">
        <v>8.4933846823616603E-4</v>
      </c>
      <c r="I594" s="32">
        <v>1.0192061618834001E-3</v>
      </c>
      <c r="J594" s="32">
        <v>1.1324512909815501E-3</v>
      </c>
    </row>
    <row r="595" spans="1:10" x14ac:dyDescent="0.2">
      <c r="A595" t="s">
        <v>1360</v>
      </c>
      <c r="B595">
        <v>2021</v>
      </c>
      <c r="C595">
        <v>105000</v>
      </c>
      <c r="D595">
        <v>160000</v>
      </c>
      <c r="E595">
        <v>220000</v>
      </c>
      <c r="F595">
        <v>275000</v>
      </c>
      <c r="G595" s="32">
        <v>4.3070805297643099E-4</v>
      </c>
      <c r="H595" s="32">
        <v>6.56317033106942E-4</v>
      </c>
      <c r="I595" s="32">
        <v>9.0243592052204503E-4</v>
      </c>
      <c r="J595" s="32">
        <v>1.12804490065256E-3</v>
      </c>
    </row>
    <row r="596" spans="1:10" x14ac:dyDescent="0.2">
      <c r="A596" t="s">
        <v>1388</v>
      </c>
      <c r="B596">
        <v>2021</v>
      </c>
      <c r="C596">
        <v>940</v>
      </c>
      <c r="D596">
        <v>1430</v>
      </c>
      <c r="E596">
        <v>2300</v>
      </c>
      <c r="F596">
        <v>1523</v>
      </c>
    </row>
    <row r="597" spans="1:10" x14ac:dyDescent="0.2">
      <c r="A597" t="s">
        <v>1390</v>
      </c>
      <c r="B597">
        <v>2021</v>
      </c>
      <c r="C597">
        <v>2430</v>
      </c>
      <c r="D597">
        <v>3064</v>
      </c>
      <c r="E597">
        <v>6629</v>
      </c>
      <c r="F597">
        <v>4881</v>
      </c>
    </row>
    <row r="598" spans="1:10" x14ac:dyDescent="0.2">
      <c r="A598" t="s">
        <v>1392</v>
      </c>
      <c r="B598">
        <v>2021</v>
      </c>
      <c r="C598">
        <v>0</v>
      </c>
      <c r="D598">
        <v>60</v>
      </c>
      <c r="E598">
        <v>80</v>
      </c>
      <c r="F598">
        <v>100</v>
      </c>
    </row>
    <row r="599" spans="1:10" x14ac:dyDescent="0.2">
      <c r="A599" t="s">
        <v>1444</v>
      </c>
      <c r="B599">
        <v>2021</v>
      </c>
      <c r="C599">
        <v>11.8</v>
      </c>
      <c r="D599">
        <v>11.77</v>
      </c>
      <c r="E599">
        <v>11.74</v>
      </c>
      <c r="F599">
        <v>11.71</v>
      </c>
    </row>
    <row r="600" spans="1:10" x14ac:dyDescent="0.2">
      <c r="A600" t="s">
        <v>1453</v>
      </c>
      <c r="B600">
        <v>2021</v>
      </c>
      <c r="C600">
        <v>0</v>
      </c>
      <c r="D600">
        <v>20</v>
      </c>
      <c r="E600">
        <v>60</v>
      </c>
      <c r="F600">
        <v>100</v>
      </c>
      <c r="G600" s="32">
        <v>0</v>
      </c>
      <c r="H600" s="32">
        <v>9.4099453643073201E-5</v>
      </c>
      <c r="I600" s="32">
        <v>2.8229836092922E-4</v>
      </c>
      <c r="J600" s="32">
        <v>4.7049726821536599E-4</v>
      </c>
    </row>
    <row r="601" spans="1:10" x14ac:dyDescent="0.2">
      <c r="A601" t="s">
        <v>1455</v>
      </c>
      <c r="B601">
        <v>2021</v>
      </c>
      <c r="C601">
        <v>0</v>
      </c>
      <c r="D601">
        <v>100</v>
      </c>
      <c r="E601">
        <v>100</v>
      </c>
      <c r="F601">
        <v>100</v>
      </c>
      <c r="G601" s="32">
        <v>0</v>
      </c>
      <c r="H601" s="32">
        <v>1.2549306777581999E-4</v>
      </c>
      <c r="I601" s="32">
        <v>1.2549306777581999E-4</v>
      </c>
      <c r="J601" s="32">
        <v>1.2549306777581999E-4</v>
      </c>
    </row>
    <row r="602" spans="1:10" x14ac:dyDescent="0.2">
      <c r="A602" t="s">
        <v>1457</v>
      </c>
      <c r="B602">
        <v>2021</v>
      </c>
      <c r="C602">
        <v>0</v>
      </c>
      <c r="D602">
        <v>40</v>
      </c>
      <c r="E602">
        <v>60</v>
      </c>
      <c r="F602">
        <v>100</v>
      </c>
      <c r="G602" s="32">
        <v>0</v>
      </c>
      <c r="H602" s="32">
        <v>3.7478062887541897E-5</v>
      </c>
      <c r="I602" s="32">
        <v>5.6217094331312802E-5</v>
      </c>
      <c r="J602" s="32">
        <v>9.3695157218854597E-5</v>
      </c>
    </row>
    <row r="603" spans="1:10" x14ac:dyDescent="0.2">
      <c r="A603" t="s">
        <v>1459</v>
      </c>
      <c r="B603">
        <v>2021</v>
      </c>
      <c r="C603">
        <v>0</v>
      </c>
      <c r="D603">
        <v>0</v>
      </c>
      <c r="E603">
        <v>1</v>
      </c>
      <c r="F603">
        <v>0</v>
      </c>
      <c r="G603" s="32">
        <v>0</v>
      </c>
      <c r="H603" s="32">
        <v>0</v>
      </c>
      <c r="I603" s="32">
        <v>1.23214621403739E-4</v>
      </c>
      <c r="J603" s="32">
        <v>1.23214621403739E-4</v>
      </c>
    </row>
    <row r="604" spans="1:10" x14ac:dyDescent="0.2">
      <c r="A604" t="s">
        <v>1461</v>
      </c>
      <c r="B604">
        <v>2021</v>
      </c>
      <c r="C604">
        <v>-1</v>
      </c>
      <c r="D604">
        <v>-1</v>
      </c>
      <c r="E604">
        <v>-1</v>
      </c>
      <c r="F604">
        <v>1</v>
      </c>
      <c r="G604" s="32">
        <v>0</v>
      </c>
      <c r="H604" s="32">
        <v>0</v>
      </c>
      <c r="I604" s="32">
        <v>0</v>
      </c>
      <c r="J604" s="32">
        <v>8.1699346405228807E-5</v>
      </c>
    </row>
    <row r="605" spans="1:10" x14ac:dyDescent="0.2">
      <c r="A605" t="s">
        <v>1432</v>
      </c>
      <c r="B605">
        <v>2021</v>
      </c>
      <c r="C605">
        <v>531716</v>
      </c>
      <c r="D605">
        <v>569912</v>
      </c>
      <c r="E605">
        <v>608108</v>
      </c>
      <c r="F605">
        <v>646304</v>
      </c>
    </row>
    <row r="606" spans="1:10" x14ac:dyDescent="0.2">
      <c r="A606" t="s">
        <v>1446</v>
      </c>
      <c r="B606">
        <v>2021</v>
      </c>
      <c r="C606">
        <v>100</v>
      </c>
      <c r="D606">
        <v>75</v>
      </c>
      <c r="E606">
        <v>75</v>
      </c>
      <c r="F606">
        <v>47</v>
      </c>
      <c r="G606" s="32">
        <v>3.9113383655827301E-4</v>
      </c>
      <c r="H606" s="32">
        <v>6.9621822907372599E-4</v>
      </c>
      <c r="I606" s="32">
        <v>9.8956860649243106E-4</v>
      </c>
      <c r="J606" s="32">
        <v>1.1734015096748201E-3</v>
      </c>
    </row>
    <row r="607" spans="1:10" x14ac:dyDescent="0.2">
      <c r="A607" t="s">
        <v>1436</v>
      </c>
      <c r="B607">
        <v>2021</v>
      </c>
      <c r="C607">
        <v>3</v>
      </c>
      <c r="D607">
        <v>4</v>
      </c>
      <c r="E607">
        <v>5</v>
      </c>
      <c r="F607">
        <v>5</v>
      </c>
      <c r="G607" s="32">
        <v>8.3153776855993502E-4</v>
      </c>
      <c r="H607" s="32">
        <v>1.10871702474658E-3</v>
      </c>
      <c r="I607" s="32">
        <v>1.38589628093322E-3</v>
      </c>
      <c r="J607" s="32">
        <v>1.38589628093322E-3</v>
      </c>
    </row>
    <row r="608" spans="1:10" x14ac:dyDescent="0.2">
      <c r="A608" t="s">
        <v>1442</v>
      </c>
      <c r="B608">
        <v>2021</v>
      </c>
      <c r="C608">
        <v>1400</v>
      </c>
      <c r="D608">
        <v>500</v>
      </c>
      <c r="E608">
        <v>500</v>
      </c>
      <c r="F608">
        <v>425</v>
      </c>
      <c r="G608" s="32">
        <v>6.8445505974189496E-4</v>
      </c>
      <c r="H608" s="32">
        <v>9.1668088358289501E-4</v>
      </c>
      <c r="I608" s="32">
        <v>1.1611291192049999E-3</v>
      </c>
      <c r="J608" s="32">
        <v>1.3689101194837899E-3</v>
      </c>
    </row>
    <row r="609" spans="1:10" x14ac:dyDescent="0.2">
      <c r="A609" t="s">
        <v>1440</v>
      </c>
      <c r="B609">
        <v>2021</v>
      </c>
      <c r="C609">
        <v>0</v>
      </c>
      <c r="D609">
        <v>0</v>
      </c>
      <c r="E609">
        <v>0</v>
      </c>
      <c r="F609">
        <v>3</v>
      </c>
      <c r="G609" s="32">
        <v>0</v>
      </c>
      <c r="H609" s="32">
        <v>0</v>
      </c>
      <c r="I609" s="32">
        <v>0</v>
      </c>
      <c r="J609" s="32">
        <v>1.1969951477464899E-3</v>
      </c>
    </row>
    <row r="610" spans="1:10" x14ac:dyDescent="0.2">
      <c r="A610" t="s">
        <v>1438</v>
      </c>
      <c r="B610">
        <v>2021</v>
      </c>
      <c r="C610">
        <v>0</v>
      </c>
      <c r="D610">
        <v>40</v>
      </c>
      <c r="E610">
        <v>90</v>
      </c>
      <c r="F610">
        <v>100</v>
      </c>
      <c r="G610" s="32">
        <v>0</v>
      </c>
      <c r="H610" s="32">
        <v>4.6584085284665801E-4</v>
      </c>
      <c r="I610" s="32">
        <v>1.0481419189049799E-3</v>
      </c>
      <c r="J610" s="32">
        <v>1.1646021321166399E-3</v>
      </c>
    </row>
    <row r="611" spans="1:10" x14ac:dyDescent="0.2">
      <c r="A611" t="s">
        <v>1463</v>
      </c>
      <c r="B611">
        <v>2021</v>
      </c>
      <c r="C611">
        <v>400</v>
      </c>
      <c r="D611">
        <v>700</v>
      </c>
      <c r="E611">
        <v>700</v>
      </c>
      <c r="F611">
        <v>700</v>
      </c>
      <c r="G611" s="32">
        <v>8.3661624642788698E-4</v>
      </c>
      <c r="H611" s="32">
        <v>2.2525892435070901E-3</v>
      </c>
      <c r="I611" s="32">
        <v>3.7166676747558899E-3</v>
      </c>
      <c r="J611" s="32">
        <v>5.1807461060046902E-3</v>
      </c>
    </row>
    <row r="612" spans="1:10" x14ac:dyDescent="0.2">
      <c r="A612" t="s">
        <v>1434</v>
      </c>
      <c r="B612">
        <v>2021</v>
      </c>
      <c r="C612">
        <v>0</v>
      </c>
      <c r="D612">
        <v>1</v>
      </c>
      <c r="E612">
        <v>1</v>
      </c>
      <c r="F612">
        <v>1</v>
      </c>
      <c r="G612" s="32">
        <v>0</v>
      </c>
      <c r="H612" s="32">
        <v>1.72905917186001E-3</v>
      </c>
      <c r="I612" s="32">
        <v>3.4581183437200199E-3</v>
      </c>
      <c r="J612" s="32">
        <v>5.1871775155800399E-3</v>
      </c>
    </row>
    <row r="613" spans="1:10" x14ac:dyDescent="0.2">
      <c r="A613" t="s">
        <v>1450</v>
      </c>
      <c r="B613">
        <v>2021</v>
      </c>
      <c r="C613">
        <v>45.9</v>
      </c>
      <c r="D613">
        <v>45.4</v>
      </c>
      <c r="E613">
        <v>44.9</v>
      </c>
      <c r="F613">
        <v>44.39</v>
      </c>
    </row>
    <row r="614" spans="1:10" x14ac:dyDescent="0.2">
      <c r="A614" t="s">
        <v>1511</v>
      </c>
      <c r="B614">
        <v>2021</v>
      </c>
      <c r="C614">
        <v>91.72</v>
      </c>
      <c r="D614">
        <v>91.82</v>
      </c>
      <c r="E614">
        <v>91.91</v>
      </c>
      <c r="F614">
        <v>92</v>
      </c>
    </row>
    <row r="615" spans="1:10" x14ac:dyDescent="0.2">
      <c r="A615" t="s">
        <v>1522</v>
      </c>
      <c r="B615">
        <v>2021</v>
      </c>
      <c r="C615">
        <v>302</v>
      </c>
      <c r="D615">
        <v>302</v>
      </c>
      <c r="E615">
        <v>302</v>
      </c>
      <c r="F615">
        <v>302</v>
      </c>
      <c r="G615" s="32">
        <v>6.46354622576345E-4</v>
      </c>
      <c r="H615" s="32">
        <v>1.2049591142731201E-3</v>
      </c>
      <c r="I615" s="32">
        <v>1.8513137368494699E-3</v>
      </c>
      <c r="J615" s="32">
        <v>2.4976683594258101E-3</v>
      </c>
    </row>
    <row r="616" spans="1:10" x14ac:dyDescent="0.2">
      <c r="A616" t="s">
        <v>1524</v>
      </c>
      <c r="B616">
        <v>2021</v>
      </c>
      <c r="C616">
        <v>5633</v>
      </c>
      <c r="D616">
        <v>8484</v>
      </c>
      <c r="E616">
        <v>16899</v>
      </c>
      <c r="F616">
        <v>22532</v>
      </c>
      <c r="G616" s="32">
        <v>8.3619956236871803E-5</v>
      </c>
      <c r="H616" s="32">
        <v>1.2594207504236101E-4</v>
      </c>
      <c r="I616" s="32">
        <v>2.5085986871061498E-4</v>
      </c>
      <c r="J616" s="32">
        <v>3.34479824947487E-4</v>
      </c>
    </row>
    <row r="617" spans="1:10" x14ac:dyDescent="0.2">
      <c r="A617" t="s">
        <v>1526</v>
      </c>
      <c r="B617">
        <v>2021</v>
      </c>
      <c r="C617">
        <v>4381</v>
      </c>
      <c r="D617">
        <v>5842</v>
      </c>
      <c r="E617">
        <v>11684</v>
      </c>
      <c r="F617">
        <v>17525</v>
      </c>
      <c r="G617" s="32">
        <v>2.7898595290706099E-5</v>
      </c>
      <c r="H617" s="32">
        <v>3.7202372446543001E-5</v>
      </c>
      <c r="I617" s="32">
        <v>7.4404744893086098E-5</v>
      </c>
      <c r="J617" s="32">
        <v>1.11600749251227E-4</v>
      </c>
    </row>
    <row r="618" spans="1:10" x14ac:dyDescent="0.2">
      <c r="A618" t="s">
        <v>1528</v>
      </c>
      <c r="B618">
        <v>2021</v>
      </c>
      <c r="C618">
        <v>90</v>
      </c>
      <c r="D618">
        <v>90</v>
      </c>
      <c r="E618">
        <v>90</v>
      </c>
      <c r="F618">
        <v>90</v>
      </c>
    </row>
    <row r="619" spans="1:10" x14ac:dyDescent="0.2">
      <c r="A619" t="s">
        <v>1543</v>
      </c>
      <c r="B619">
        <v>2021</v>
      </c>
      <c r="C619">
        <v>3</v>
      </c>
      <c r="D619">
        <v>3</v>
      </c>
      <c r="E619">
        <v>4</v>
      </c>
      <c r="F619">
        <v>5</v>
      </c>
      <c r="G619" s="32">
        <v>1.2678916981801399E-4</v>
      </c>
      <c r="H619" s="32">
        <v>1.2678916981801399E-4</v>
      </c>
      <c r="I619" s="32">
        <v>1.6905222642401901E-4</v>
      </c>
      <c r="J619" s="32">
        <v>2.1131528303002401E-4</v>
      </c>
    </row>
    <row r="620" spans="1:10" x14ac:dyDescent="0.2">
      <c r="A620" t="s">
        <v>1530</v>
      </c>
      <c r="B620">
        <v>2021</v>
      </c>
      <c r="C620">
        <v>10</v>
      </c>
      <c r="D620">
        <v>15</v>
      </c>
      <c r="E620">
        <v>20</v>
      </c>
      <c r="F620">
        <v>30</v>
      </c>
      <c r="G620" s="32">
        <v>7.0438427676674706E-5</v>
      </c>
      <c r="H620" s="32">
        <v>1.0565764151501201E-4</v>
      </c>
      <c r="I620" s="32">
        <v>1.4087685535334901E-4</v>
      </c>
      <c r="J620" s="32">
        <v>2.1131528303002401E-4</v>
      </c>
    </row>
    <row r="621" spans="1:10" x14ac:dyDescent="0.2">
      <c r="A621" t="s">
        <v>1532</v>
      </c>
      <c r="B621">
        <v>2021</v>
      </c>
      <c r="C621">
        <v>0</v>
      </c>
      <c r="D621">
        <v>1</v>
      </c>
      <c r="E621">
        <v>0</v>
      </c>
      <c r="F621">
        <v>0</v>
      </c>
      <c r="G621" s="32">
        <v>0</v>
      </c>
      <c r="H621" s="32">
        <v>4.22231899885393E-4</v>
      </c>
      <c r="I621" s="32">
        <v>4.22231899885393E-4</v>
      </c>
      <c r="J621" s="32">
        <v>4.22231899885393E-4</v>
      </c>
    </row>
    <row r="622" spans="1:10" x14ac:dyDescent="0.2">
      <c r="A622" t="s">
        <v>1535</v>
      </c>
      <c r="B622">
        <v>2021</v>
      </c>
      <c r="C622">
        <v>0</v>
      </c>
      <c r="D622">
        <v>7</v>
      </c>
      <c r="E622">
        <v>14</v>
      </c>
      <c r="F622">
        <v>21</v>
      </c>
      <c r="G622" s="32">
        <v>0</v>
      </c>
      <c r="H622" s="32">
        <v>1.4994535737207699E-4</v>
      </c>
      <c r="I622" s="32">
        <v>2.9989071474415398E-4</v>
      </c>
      <c r="J622" s="32">
        <v>4.4983607211623102E-4</v>
      </c>
    </row>
    <row r="623" spans="1:10" x14ac:dyDescent="0.2">
      <c r="A623" t="s">
        <v>1537</v>
      </c>
      <c r="B623">
        <v>2021</v>
      </c>
      <c r="C623">
        <v>25</v>
      </c>
      <c r="D623">
        <v>50</v>
      </c>
      <c r="E623">
        <v>70</v>
      </c>
      <c r="F623">
        <v>75</v>
      </c>
      <c r="G623" s="32">
        <v>1.35392461767641E-5</v>
      </c>
      <c r="H623" s="32">
        <v>4.4950297306856903E-5</v>
      </c>
      <c r="I623" s="32">
        <v>8.2860186601796396E-5</v>
      </c>
      <c r="J623" s="32">
        <v>1.19145366355524E-4</v>
      </c>
    </row>
    <row r="624" spans="1:10" x14ac:dyDescent="0.2">
      <c r="A624" t="s">
        <v>1539</v>
      </c>
      <c r="B624">
        <v>2021</v>
      </c>
      <c r="C624">
        <v>30</v>
      </c>
      <c r="D624">
        <v>45</v>
      </c>
      <c r="E624">
        <v>60</v>
      </c>
      <c r="F624">
        <v>70</v>
      </c>
      <c r="G624" s="32">
        <v>1.73440629257932E-4</v>
      </c>
      <c r="H624" s="32">
        <v>2.6016094388689801E-4</v>
      </c>
      <c r="I624" s="32">
        <v>3.4688125851586399E-4</v>
      </c>
      <c r="J624" s="32">
        <v>4.0469480160184099E-4</v>
      </c>
    </row>
    <row r="625" spans="1:10" x14ac:dyDescent="0.2">
      <c r="A625" t="s">
        <v>1498</v>
      </c>
      <c r="B625">
        <v>2021</v>
      </c>
      <c r="C625">
        <v>80</v>
      </c>
      <c r="D625">
        <v>80</v>
      </c>
      <c r="E625">
        <v>80</v>
      </c>
      <c r="F625">
        <v>80</v>
      </c>
    </row>
    <row r="626" spans="1:10" x14ac:dyDescent="0.2">
      <c r="A626" t="s">
        <v>1541</v>
      </c>
      <c r="B626">
        <v>2021</v>
      </c>
      <c r="C626">
        <v>100</v>
      </c>
      <c r="D626">
        <v>-1</v>
      </c>
      <c r="E626">
        <v>-1</v>
      </c>
      <c r="F626">
        <v>-1</v>
      </c>
      <c r="G626" s="32">
        <v>8.1699346405228807E-5</v>
      </c>
      <c r="H626" s="32">
        <v>8.1699346405228807E-5</v>
      </c>
      <c r="I626" s="32">
        <v>8.1699346405228807E-5</v>
      </c>
      <c r="J626" s="32">
        <v>8.1699346405228807E-5</v>
      </c>
    </row>
    <row r="627" spans="1:10" x14ac:dyDescent="0.2">
      <c r="A627" t="s">
        <v>1517</v>
      </c>
      <c r="B627">
        <v>2021</v>
      </c>
      <c r="C627">
        <v>100</v>
      </c>
      <c r="D627">
        <v>100</v>
      </c>
      <c r="E627">
        <v>100</v>
      </c>
      <c r="F627">
        <v>100</v>
      </c>
      <c r="G627" s="32">
        <v>3.1397697478218598E-5</v>
      </c>
      <c r="H627" s="32">
        <v>6.2795394956437304E-5</v>
      </c>
      <c r="I627" s="32">
        <v>9.4193092434655901E-5</v>
      </c>
      <c r="J627" s="32">
        <v>1.2559078991287499E-4</v>
      </c>
    </row>
    <row r="628" spans="1:10" x14ac:dyDescent="0.2">
      <c r="A628" t="s">
        <v>1500</v>
      </c>
      <c r="B628">
        <v>2021</v>
      </c>
      <c r="C628">
        <v>100</v>
      </c>
      <c r="D628">
        <v>100</v>
      </c>
      <c r="E628">
        <v>100</v>
      </c>
      <c r="F628">
        <v>100</v>
      </c>
      <c r="G628" s="32">
        <v>2.66669947318482E-5</v>
      </c>
      <c r="H628" s="32">
        <v>5.3333989463696401E-5</v>
      </c>
      <c r="I628" s="32">
        <v>8.0000984195544595E-5</v>
      </c>
      <c r="J628" s="32">
        <v>1.0666797892739301E-4</v>
      </c>
    </row>
    <row r="629" spans="1:10" x14ac:dyDescent="0.2">
      <c r="A629" t="s">
        <v>1478</v>
      </c>
      <c r="B629">
        <v>2021</v>
      </c>
      <c r="C629">
        <v>78</v>
      </c>
      <c r="D629">
        <v>78</v>
      </c>
      <c r="E629">
        <v>79</v>
      </c>
      <c r="F629">
        <v>80</v>
      </c>
    </row>
    <row r="630" spans="1:10" x14ac:dyDescent="0.2">
      <c r="A630" t="s">
        <v>1480</v>
      </c>
      <c r="B630">
        <v>2021</v>
      </c>
      <c r="C630">
        <v>92.92</v>
      </c>
      <c r="D630">
        <v>92.94</v>
      </c>
      <c r="E630">
        <v>92.96</v>
      </c>
      <c r="F630">
        <v>93</v>
      </c>
      <c r="G630" s="32">
        <v>7.6168835392024104E-4</v>
      </c>
      <c r="H630" s="32">
        <v>7.6185229889525602E-4</v>
      </c>
      <c r="I630" s="32">
        <v>7.62016243870271E-4</v>
      </c>
      <c r="J630" s="32">
        <v>7.6234413382030095E-4</v>
      </c>
    </row>
    <row r="631" spans="1:10" x14ac:dyDescent="0.2">
      <c r="A631" t="s">
        <v>1482</v>
      </c>
      <c r="B631">
        <v>2021</v>
      </c>
      <c r="C631">
        <v>0.7</v>
      </c>
      <c r="D631">
        <v>0.7</v>
      </c>
      <c r="E631">
        <v>0.7</v>
      </c>
      <c r="F631">
        <v>0.7</v>
      </c>
      <c r="G631" s="32">
        <v>1.9418764632322599E-4</v>
      </c>
      <c r="H631" s="32">
        <v>6.9352730829723398E-4</v>
      </c>
      <c r="I631" s="32">
        <v>7.7675058529290202E-4</v>
      </c>
      <c r="J631" s="32">
        <v>7.7675058529290202E-4</v>
      </c>
    </row>
    <row r="632" spans="1:10" x14ac:dyDescent="0.2">
      <c r="A632" t="s">
        <v>1505</v>
      </c>
      <c r="B632">
        <v>2021</v>
      </c>
      <c r="C632">
        <v>1</v>
      </c>
      <c r="D632">
        <v>1</v>
      </c>
      <c r="E632">
        <v>1</v>
      </c>
      <c r="F632">
        <v>1</v>
      </c>
      <c r="G632" s="32">
        <v>3.4667607858116698E-5</v>
      </c>
      <c r="H632" s="32">
        <v>6.9335215716233504E-5</v>
      </c>
      <c r="I632" s="32">
        <v>1.0400282357435E-4</v>
      </c>
      <c r="J632" s="32">
        <v>1.3867043143246701E-4</v>
      </c>
    </row>
    <row r="633" spans="1:10" x14ac:dyDescent="0.2">
      <c r="A633" t="s">
        <v>1485</v>
      </c>
      <c r="B633">
        <v>2021</v>
      </c>
      <c r="C633">
        <v>5</v>
      </c>
      <c r="D633">
        <v>20</v>
      </c>
      <c r="E633">
        <v>30</v>
      </c>
      <c r="F633">
        <v>40</v>
      </c>
      <c r="G633" s="32">
        <v>2.10195612948614E-4</v>
      </c>
      <c r="H633" s="32">
        <v>8.4078245179445503E-4</v>
      </c>
      <c r="I633" s="32">
        <v>1.2611736776916801E-3</v>
      </c>
      <c r="J633" s="32">
        <v>1.6815649035889101E-3</v>
      </c>
    </row>
    <row r="634" spans="1:10" x14ac:dyDescent="0.2">
      <c r="A634" t="s">
        <v>1513</v>
      </c>
      <c r="B634">
        <v>2021</v>
      </c>
      <c r="C634">
        <v>15</v>
      </c>
      <c r="D634">
        <v>50</v>
      </c>
      <c r="E634">
        <v>85</v>
      </c>
      <c r="F634">
        <v>100</v>
      </c>
      <c r="G634" s="32">
        <v>1.70329071438786E-4</v>
      </c>
      <c r="H634" s="32">
        <v>5.6776357146261897E-4</v>
      </c>
      <c r="I634" s="32">
        <v>9.6519807148645197E-4</v>
      </c>
      <c r="J634" s="32">
        <v>1.1355271429252399E-3</v>
      </c>
    </row>
    <row r="635" spans="1:10" x14ac:dyDescent="0.2">
      <c r="A635" t="s">
        <v>1487</v>
      </c>
      <c r="B635">
        <v>2021</v>
      </c>
      <c r="C635">
        <v>24</v>
      </c>
      <c r="D635">
        <v>26</v>
      </c>
      <c r="E635">
        <v>28</v>
      </c>
      <c r="F635">
        <v>30</v>
      </c>
      <c r="G635" s="32">
        <v>1.76147228384759E-4</v>
      </c>
      <c r="H635" s="32">
        <v>1.9082616408348899E-4</v>
      </c>
      <c r="I635" s="32">
        <v>2.0550509978221901E-4</v>
      </c>
      <c r="J635" s="32">
        <v>2.2018403548094899E-4</v>
      </c>
    </row>
    <row r="636" spans="1:10" x14ac:dyDescent="0.2">
      <c r="A636" t="s">
        <v>1473</v>
      </c>
      <c r="B636">
        <v>2021</v>
      </c>
      <c r="C636">
        <v>68</v>
      </c>
      <c r="D636">
        <v>78</v>
      </c>
      <c r="E636">
        <v>90</v>
      </c>
      <c r="F636">
        <v>100</v>
      </c>
    </row>
    <row r="637" spans="1:10" x14ac:dyDescent="0.2">
      <c r="A637" t="s">
        <v>1489</v>
      </c>
      <c r="B637">
        <v>2021</v>
      </c>
      <c r="C637">
        <v>0</v>
      </c>
      <c r="D637">
        <v>2</v>
      </c>
      <c r="E637">
        <v>2</v>
      </c>
      <c r="F637">
        <v>1</v>
      </c>
      <c r="G637" s="32">
        <v>0</v>
      </c>
      <c r="H637" s="32">
        <v>3.81220010695219E-4</v>
      </c>
      <c r="I637" s="32">
        <v>7.62440021390438E-4</v>
      </c>
      <c r="J637" s="32">
        <v>9.5305002673804699E-4</v>
      </c>
    </row>
    <row r="638" spans="1:10" x14ac:dyDescent="0.2">
      <c r="A638" t="s">
        <v>1475</v>
      </c>
      <c r="B638">
        <v>2021</v>
      </c>
      <c r="C638">
        <v>3061653</v>
      </c>
      <c r="D638">
        <v>3328246</v>
      </c>
      <c r="E638">
        <v>3471430</v>
      </c>
      <c r="F638">
        <v>3582135</v>
      </c>
      <c r="G638" s="32">
        <v>2.25090363000494E-3</v>
      </c>
      <c r="H638" s="32">
        <v>4.86243083328075E-3</v>
      </c>
      <c r="I638" s="32">
        <v>7.4145993475794097E-3</v>
      </c>
      <c r="J638" s="32">
        <v>9.8835308630470797E-3</v>
      </c>
    </row>
    <row r="639" spans="1:10" x14ac:dyDescent="0.2">
      <c r="A639" t="s">
        <v>1491</v>
      </c>
      <c r="B639">
        <v>2021</v>
      </c>
      <c r="C639">
        <v>108662</v>
      </c>
      <c r="D639">
        <v>113010</v>
      </c>
      <c r="E639">
        <v>126570</v>
      </c>
      <c r="F639">
        <v>152358</v>
      </c>
      <c r="G639" s="32">
        <v>2.7389138517977697E-4</v>
      </c>
      <c r="H639" s="32">
        <v>1.0659260273811501E-3</v>
      </c>
      <c r="I639" s="32">
        <v>1.2618029064529999E-3</v>
      </c>
      <c r="J639" s="32">
        <v>1.2618029064529999E-3</v>
      </c>
    </row>
    <row r="640" spans="1:10" x14ac:dyDescent="0.2">
      <c r="A640" t="s">
        <v>1493</v>
      </c>
      <c r="B640">
        <v>2021</v>
      </c>
      <c r="C640">
        <v>80000</v>
      </c>
      <c r="D640">
        <v>80000</v>
      </c>
      <c r="E640">
        <v>80000</v>
      </c>
      <c r="F640">
        <v>80000</v>
      </c>
      <c r="G640" s="32">
        <v>3.07075425814574E-4</v>
      </c>
      <c r="H640" s="32">
        <v>6.2888663362542399E-4</v>
      </c>
      <c r="I640" s="32">
        <v>9.3596205943999799E-4</v>
      </c>
      <c r="J640" s="32">
        <v>1.2283017032582899E-3</v>
      </c>
    </row>
    <row r="641" spans="1:10" x14ac:dyDescent="0.2">
      <c r="A641" t="s">
        <v>1496</v>
      </c>
      <c r="B641">
        <v>2021</v>
      </c>
      <c r="C641">
        <v>11</v>
      </c>
      <c r="D641">
        <v>11</v>
      </c>
      <c r="E641">
        <v>11</v>
      </c>
      <c r="F641">
        <v>11</v>
      </c>
      <c r="G641" s="32">
        <v>2.02601610949608E-4</v>
      </c>
      <c r="H641" s="32">
        <v>4.0520322189921702E-4</v>
      </c>
      <c r="I641" s="32">
        <v>6.0780483284882504E-4</v>
      </c>
      <c r="J641" s="32">
        <v>8.1040644379843404E-4</v>
      </c>
    </row>
    <row r="642" spans="1:10" x14ac:dyDescent="0.2">
      <c r="A642" t="s">
        <v>1508</v>
      </c>
      <c r="B642">
        <v>2021</v>
      </c>
      <c r="C642">
        <v>1</v>
      </c>
      <c r="D642">
        <v>2</v>
      </c>
      <c r="E642">
        <v>2</v>
      </c>
      <c r="F642">
        <v>2</v>
      </c>
      <c r="G642" s="32">
        <v>1.3067378266885999E-4</v>
      </c>
      <c r="H642" s="32">
        <v>3.9202134800658101E-4</v>
      </c>
      <c r="I642" s="32">
        <v>6.5336891334430197E-4</v>
      </c>
      <c r="J642" s="32">
        <v>9.1471647868202304E-4</v>
      </c>
    </row>
    <row r="643" spans="1:10" x14ac:dyDescent="0.2">
      <c r="A643" t="s">
        <v>1468</v>
      </c>
      <c r="B643">
        <v>2021</v>
      </c>
      <c r="C643">
        <v>68</v>
      </c>
      <c r="D643">
        <v>78</v>
      </c>
      <c r="E643">
        <v>90</v>
      </c>
      <c r="F643">
        <v>100</v>
      </c>
    </row>
    <row r="644" spans="1:10" x14ac:dyDescent="0.2">
      <c r="A644" t="s">
        <v>1503</v>
      </c>
      <c r="B644">
        <v>2021</v>
      </c>
      <c r="C644">
        <v>133</v>
      </c>
      <c r="D644">
        <v>155</v>
      </c>
      <c r="E644">
        <v>177</v>
      </c>
      <c r="F644">
        <v>200</v>
      </c>
      <c r="G644" s="32">
        <v>3.1820840026155502E-4</v>
      </c>
      <c r="H644" s="32">
        <v>3.7084437624467002E-4</v>
      </c>
      <c r="I644" s="32">
        <v>4.23480352227784E-4</v>
      </c>
      <c r="J644" s="32">
        <v>4.7850887257376698E-4</v>
      </c>
    </row>
    <row r="645" spans="1:10" x14ac:dyDescent="0.2">
      <c r="A645" t="s">
        <v>1470</v>
      </c>
      <c r="B645">
        <v>2021</v>
      </c>
      <c r="C645">
        <v>3</v>
      </c>
      <c r="D645">
        <v>3</v>
      </c>
      <c r="E645">
        <v>4</v>
      </c>
      <c r="F645">
        <v>5</v>
      </c>
      <c r="G645" s="32">
        <v>6.66193615872469E-5</v>
      </c>
      <c r="H645" s="32">
        <v>6.66193615872469E-5</v>
      </c>
      <c r="I645" s="32">
        <v>8.8825815449662606E-5</v>
      </c>
      <c r="J645" s="32">
        <v>1.11032269312078E-4</v>
      </c>
    </row>
    <row r="646" spans="1:10" x14ac:dyDescent="0.2">
      <c r="A646" t="s">
        <v>1579</v>
      </c>
      <c r="B646">
        <v>2021</v>
      </c>
      <c r="C646">
        <v>72</v>
      </c>
      <c r="D646">
        <v>73</v>
      </c>
      <c r="E646">
        <v>74</v>
      </c>
      <c r="F646">
        <v>75</v>
      </c>
    </row>
    <row r="647" spans="1:10" x14ac:dyDescent="0.2">
      <c r="A647" t="s">
        <v>1587</v>
      </c>
      <c r="B647">
        <v>2021</v>
      </c>
      <c r="C647">
        <v>20000</v>
      </c>
      <c r="D647">
        <v>15000</v>
      </c>
      <c r="E647">
        <v>15000</v>
      </c>
      <c r="F647">
        <v>37592</v>
      </c>
      <c r="G647" s="32">
        <v>1.41693854233174E-4</v>
      </c>
      <c r="H647" s="32">
        <v>2.0834664326445899E-4</v>
      </c>
      <c r="I647" s="32">
        <v>3.1461703393934E-4</v>
      </c>
      <c r="J647" s="32">
        <v>5.80944802356014E-4</v>
      </c>
    </row>
    <row r="648" spans="1:10" x14ac:dyDescent="0.2">
      <c r="A648" t="s">
        <v>1581</v>
      </c>
      <c r="B648">
        <v>2021</v>
      </c>
      <c r="C648">
        <v>23</v>
      </c>
      <c r="D648">
        <v>23</v>
      </c>
      <c r="E648">
        <v>25</v>
      </c>
      <c r="F648">
        <v>25</v>
      </c>
      <c r="G648" s="32">
        <v>5.3446921816753296E-4</v>
      </c>
      <c r="H648" s="32">
        <v>5.3446921816753296E-4</v>
      </c>
      <c r="I648" s="32">
        <v>5.80944802356014E-4</v>
      </c>
      <c r="J648" s="32">
        <v>5.80944802356014E-4</v>
      </c>
    </row>
    <row r="649" spans="1:10" x14ac:dyDescent="0.2">
      <c r="A649" t="s">
        <v>1599</v>
      </c>
      <c r="B649">
        <v>2021</v>
      </c>
      <c r="C649">
        <v>55000</v>
      </c>
      <c r="D649">
        <v>40000</v>
      </c>
      <c r="E649">
        <v>32500</v>
      </c>
      <c r="F649">
        <v>32500</v>
      </c>
      <c r="G649" s="32">
        <v>3.8869643166570303E-4</v>
      </c>
      <c r="H649" s="32">
        <v>1.13075325575477E-3</v>
      </c>
      <c r="I649" s="32">
        <v>1.13075325575477E-3</v>
      </c>
      <c r="J649" s="32">
        <v>1.13075325575477E-3</v>
      </c>
    </row>
    <row r="650" spans="1:10" x14ac:dyDescent="0.2">
      <c r="A650" t="s">
        <v>1590</v>
      </c>
      <c r="B650">
        <v>2021</v>
      </c>
      <c r="C650">
        <v>70000</v>
      </c>
      <c r="D650">
        <v>140563</v>
      </c>
      <c r="E650">
        <v>231000</v>
      </c>
      <c r="F650">
        <v>520000</v>
      </c>
      <c r="G650" s="32">
        <v>6.5882119456781195E-5</v>
      </c>
      <c r="H650" s="32">
        <v>1.3229411938862201E-4</v>
      </c>
      <c r="I650" s="32">
        <v>2.1741099420737801E-4</v>
      </c>
      <c r="J650" s="32">
        <v>4.8941003025037503E-4</v>
      </c>
    </row>
    <row r="651" spans="1:10" x14ac:dyDescent="0.2">
      <c r="A651" t="s">
        <v>1617</v>
      </c>
      <c r="B651">
        <v>2021</v>
      </c>
      <c r="C651">
        <v>200</v>
      </c>
      <c r="D651">
        <v>350</v>
      </c>
      <c r="E651">
        <v>500</v>
      </c>
      <c r="F651">
        <v>600</v>
      </c>
      <c r="G651" s="32">
        <v>2.00947961126768E-4</v>
      </c>
      <c r="H651" s="32">
        <v>3.5165893197184402E-4</v>
      </c>
      <c r="I651" s="32">
        <v>5.0236990281692095E-4</v>
      </c>
      <c r="J651" s="32">
        <v>6.0284388338030504E-4</v>
      </c>
    </row>
    <row r="652" spans="1:10" x14ac:dyDescent="0.2">
      <c r="A652" t="s">
        <v>1615</v>
      </c>
      <c r="B652">
        <v>2021</v>
      </c>
      <c r="C652">
        <v>150</v>
      </c>
      <c r="D652">
        <v>640</v>
      </c>
      <c r="E652">
        <v>1130</v>
      </c>
      <c r="F652">
        <v>2100</v>
      </c>
      <c r="G652" s="32">
        <v>3.4957859303598198E-5</v>
      </c>
      <c r="H652" s="32">
        <v>1.4915353302868601E-4</v>
      </c>
      <c r="I652" s="32">
        <v>2.6334920675377303E-4</v>
      </c>
      <c r="J652" s="32">
        <v>4.8941003025037503E-4</v>
      </c>
    </row>
    <row r="653" spans="1:10" x14ac:dyDescent="0.2">
      <c r="A653" t="s">
        <v>1613</v>
      </c>
      <c r="B653">
        <v>2021</v>
      </c>
      <c r="C653">
        <v>0</v>
      </c>
      <c r="D653">
        <v>30</v>
      </c>
      <c r="E653">
        <v>80</v>
      </c>
      <c r="F653">
        <v>100</v>
      </c>
      <c r="G653" s="32">
        <v>0</v>
      </c>
      <c r="H653" s="32">
        <v>1.2045863121368E-4</v>
      </c>
      <c r="I653" s="32">
        <v>3.2122301656981202E-4</v>
      </c>
      <c r="J653" s="32">
        <v>4.0152877071226501E-4</v>
      </c>
    </row>
    <row r="654" spans="1:10" x14ac:dyDescent="0.2">
      <c r="A654" t="s">
        <v>1611</v>
      </c>
      <c r="B654">
        <v>2021</v>
      </c>
      <c r="C654">
        <v>82</v>
      </c>
      <c r="D654">
        <v>55</v>
      </c>
      <c r="E654">
        <v>55</v>
      </c>
      <c r="F654">
        <v>90</v>
      </c>
      <c r="G654" s="32">
        <v>4.3966004749306702E-4</v>
      </c>
      <c r="H654" s="32">
        <v>2.9489393429412997E-4</v>
      </c>
      <c r="I654" s="32">
        <v>2.9489393429412997E-4</v>
      </c>
      <c r="J654" s="32">
        <v>4.8255371066312198E-4</v>
      </c>
    </row>
    <row r="655" spans="1:10" x14ac:dyDescent="0.2">
      <c r="A655" t="s">
        <v>1609</v>
      </c>
      <c r="B655">
        <v>2021</v>
      </c>
      <c r="C655">
        <v>0</v>
      </c>
      <c r="D655">
        <v>0</v>
      </c>
      <c r="E655">
        <v>2</v>
      </c>
      <c r="F655">
        <v>2</v>
      </c>
      <c r="G655" s="32">
        <v>0</v>
      </c>
      <c r="H655" s="32">
        <v>0</v>
      </c>
      <c r="I655" s="32">
        <v>4.9123678653413896E-4</v>
      </c>
      <c r="J655" s="32">
        <v>4.9123678653413896E-4</v>
      </c>
    </row>
    <row r="656" spans="1:10" x14ac:dyDescent="0.2">
      <c r="A656" t="s">
        <v>1552</v>
      </c>
      <c r="B656">
        <v>2021</v>
      </c>
      <c r="C656">
        <v>3500</v>
      </c>
      <c r="D656">
        <v>4000</v>
      </c>
      <c r="E656">
        <v>4000</v>
      </c>
      <c r="F656">
        <v>3500</v>
      </c>
    </row>
    <row r="657" spans="1:10" x14ac:dyDescent="0.2">
      <c r="A657" t="s">
        <v>1601</v>
      </c>
      <c r="B657">
        <v>2021</v>
      </c>
      <c r="C657">
        <v>100</v>
      </c>
      <c r="D657">
        <v>100</v>
      </c>
      <c r="E657">
        <v>100</v>
      </c>
      <c r="F657">
        <v>100</v>
      </c>
      <c r="G657" s="32">
        <v>1.48721159780737E-4</v>
      </c>
      <c r="H657" s="32">
        <v>2.9744231956147399E-4</v>
      </c>
      <c r="I657" s="32">
        <v>4.4616347934221102E-4</v>
      </c>
      <c r="J657" s="32">
        <v>5.9488463912294798E-4</v>
      </c>
    </row>
    <row r="658" spans="1:10" x14ac:dyDescent="0.2">
      <c r="A658" t="s">
        <v>1607</v>
      </c>
      <c r="B658">
        <v>2021</v>
      </c>
      <c r="C658">
        <v>100</v>
      </c>
      <c r="D658">
        <v>100</v>
      </c>
      <c r="E658">
        <v>100</v>
      </c>
      <c r="F658">
        <v>100</v>
      </c>
      <c r="G658" s="32">
        <v>1.0260481990953401E-4</v>
      </c>
      <c r="H658" s="32">
        <v>2.0520963981906899E-4</v>
      </c>
      <c r="I658" s="32">
        <v>3.0781445972860301E-4</v>
      </c>
      <c r="J658" s="32">
        <v>4.10419279638137E-4</v>
      </c>
    </row>
    <row r="659" spans="1:10" x14ac:dyDescent="0.2">
      <c r="A659" t="s">
        <v>1603</v>
      </c>
      <c r="B659">
        <v>2021</v>
      </c>
      <c r="C659">
        <v>1000</v>
      </c>
      <c r="D659">
        <v>1500</v>
      </c>
      <c r="E659">
        <v>1500</v>
      </c>
      <c r="F659">
        <v>1500</v>
      </c>
      <c r="G659" s="32">
        <v>8.0228480887977596E-5</v>
      </c>
      <c r="H659" s="32">
        <v>2.2576294521876899E-4</v>
      </c>
      <c r="I659" s="32">
        <v>3.46105666550735E-4</v>
      </c>
      <c r="J659" s="32">
        <v>4.4125664488387699E-4</v>
      </c>
    </row>
    <row r="660" spans="1:10" x14ac:dyDescent="0.2">
      <c r="A660" t="s">
        <v>1592</v>
      </c>
      <c r="B660">
        <v>2021</v>
      </c>
      <c r="C660">
        <v>100</v>
      </c>
      <c r="D660">
        <v>100</v>
      </c>
      <c r="E660">
        <v>100</v>
      </c>
      <c r="F660">
        <v>100</v>
      </c>
      <c r="G660" s="32">
        <v>1.07418395456542E-4</v>
      </c>
      <c r="H660" s="32">
        <v>2.1483679091308401E-4</v>
      </c>
      <c r="I660" s="32">
        <v>3.22255186369627E-4</v>
      </c>
      <c r="J660" s="32">
        <v>4.2967358182616899E-4</v>
      </c>
    </row>
    <row r="661" spans="1:10" x14ac:dyDescent="0.2">
      <c r="A661" t="s">
        <v>1583</v>
      </c>
      <c r="B661">
        <v>2021</v>
      </c>
      <c r="C661">
        <v>400</v>
      </c>
      <c r="D661">
        <v>500</v>
      </c>
      <c r="E661">
        <v>500</v>
      </c>
      <c r="F661">
        <v>500</v>
      </c>
      <c r="G661" s="32">
        <v>1.32661443658432E-4</v>
      </c>
      <c r="H661" s="32">
        <v>2.6532288731686302E-4</v>
      </c>
      <c r="I661" s="32">
        <v>4.3114969188990298E-4</v>
      </c>
      <c r="J661" s="32">
        <v>5.9697649646294198E-4</v>
      </c>
    </row>
    <row r="662" spans="1:10" x14ac:dyDescent="0.2">
      <c r="A662" t="s">
        <v>1554</v>
      </c>
      <c r="B662">
        <v>2021</v>
      </c>
      <c r="C662">
        <v>2</v>
      </c>
      <c r="D662">
        <v>5</v>
      </c>
      <c r="E662">
        <v>5</v>
      </c>
      <c r="F662">
        <v>3</v>
      </c>
      <c r="G662" s="32">
        <v>5.4769986666022902E-5</v>
      </c>
      <c r="H662" s="32">
        <v>2.1907994666409201E-4</v>
      </c>
      <c r="I662" s="32">
        <v>3.5600491332914901E-4</v>
      </c>
      <c r="J662" s="32">
        <v>4.1077489999517201E-4</v>
      </c>
    </row>
    <row r="663" spans="1:10" x14ac:dyDescent="0.2">
      <c r="A663" t="s">
        <v>1556</v>
      </c>
      <c r="B663">
        <v>2021</v>
      </c>
      <c r="C663">
        <v>100</v>
      </c>
      <c r="D663">
        <v>-1</v>
      </c>
      <c r="E663">
        <v>-1</v>
      </c>
      <c r="F663">
        <v>-1</v>
      </c>
      <c r="G663" s="32">
        <v>4.0157957362041299E-4</v>
      </c>
      <c r="H663" s="32">
        <v>4.0157957362041299E-4</v>
      </c>
      <c r="I663" s="32">
        <v>4.0157957362041299E-4</v>
      </c>
      <c r="J663" s="32">
        <v>4.0157957362041299E-4</v>
      </c>
    </row>
    <row r="664" spans="1:10" x14ac:dyDescent="0.2">
      <c r="A664" t="s">
        <v>1558</v>
      </c>
      <c r="B664">
        <v>2021</v>
      </c>
      <c r="C664">
        <v>45</v>
      </c>
      <c r="D664">
        <v>48</v>
      </c>
      <c r="E664">
        <v>54</v>
      </c>
      <c r="F664">
        <v>60</v>
      </c>
    </row>
    <row r="665" spans="1:10" x14ac:dyDescent="0.2">
      <c r="A665" t="s">
        <v>1560</v>
      </c>
      <c r="B665">
        <v>2021</v>
      </c>
      <c r="C665">
        <v>21776</v>
      </c>
      <c r="D665">
        <v>23000</v>
      </c>
      <c r="E665">
        <v>24407</v>
      </c>
      <c r="F665">
        <v>25649</v>
      </c>
      <c r="G665" s="32">
        <v>1.4159852636389799E-4</v>
      </c>
      <c r="H665" s="32">
        <v>2.6900208656999001E-4</v>
      </c>
      <c r="I665" s="32">
        <v>4.2770870086846798E-4</v>
      </c>
      <c r="J665" s="32">
        <v>5.9449142509273396E-4</v>
      </c>
    </row>
    <row r="666" spans="1:10" x14ac:dyDescent="0.2">
      <c r="A666" t="s">
        <v>1563</v>
      </c>
      <c r="B666">
        <v>2021</v>
      </c>
      <c r="C666">
        <v>2250</v>
      </c>
      <c r="D666">
        <v>8700</v>
      </c>
      <c r="E666">
        <v>8700</v>
      </c>
      <c r="F666">
        <v>8594</v>
      </c>
      <c r="G666" s="32">
        <v>3.7914851022349802E-5</v>
      </c>
      <c r="H666" s="32">
        <v>1.8799025689125999E-4</v>
      </c>
      <c r="I666" s="32">
        <v>3.3459434751101201E-4</v>
      </c>
      <c r="J666" s="32">
        <v>4.7941222737148901E-4</v>
      </c>
    </row>
    <row r="667" spans="1:10" x14ac:dyDescent="0.2">
      <c r="A667" t="s">
        <v>1565</v>
      </c>
      <c r="B667">
        <v>2021</v>
      </c>
      <c r="C667">
        <v>10</v>
      </c>
      <c r="D667">
        <v>55</v>
      </c>
      <c r="E667">
        <v>74</v>
      </c>
      <c r="F667">
        <v>61</v>
      </c>
      <c r="G667" s="32">
        <v>2.2498452166139099E-5</v>
      </c>
      <c r="H667" s="32">
        <v>1.46239939079904E-4</v>
      </c>
      <c r="I667" s="32">
        <v>3.1272848510933298E-4</v>
      </c>
      <c r="J667" s="32">
        <v>4.4996904332278198E-4</v>
      </c>
    </row>
    <row r="668" spans="1:10" x14ac:dyDescent="0.2">
      <c r="A668" t="s">
        <v>1567</v>
      </c>
      <c r="B668">
        <v>2021</v>
      </c>
      <c r="C668">
        <v>49</v>
      </c>
      <c r="D668">
        <v>49</v>
      </c>
      <c r="E668">
        <v>50</v>
      </c>
      <c r="F668">
        <v>60</v>
      </c>
      <c r="G668" s="32">
        <v>6.5236700458036901E-4</v>
      </c>
      <c r="H668" s="32">
        <v>6.5236700458036901E-4</v>
      </c>
      <c r="I668" s="32">
        <v>6.6568061691874405E-4</v>
      </c>
      <c r="J668" s="32">
        <v>7.9881674030249296E-4</v>
      </c>
    </row>
    <row r="669" spans="1:10" x14ac:dyDescent="0.2">
      <c r="A669" t="s">
        <v>1569</v>
      </c>
      <c r="B669">
        <v>2021</v>
      </c>
      <c r="C669">
        <v>3500</v>
      </c>
      <c r="D669">
        <v>4833</v>
      </c>
      <c r="E669">
        <v>4833</v>
      </c>
      <c r="F669">
        <v>4834</v>
      </c>
      <c r="G669" s="32">
        <v>9.2197200892710194E-5</v>
      </c>
      <c r="H669" s="32">
        <v>2.15609739801952E-4</v>
      </c>
      <c r="I669" s="32">
        <v>3.4292090320608602E-4</v>
      </c>
      <c r="J669" s="32">
        <v>4.7025840866761801E-4</v>
      </c>
    </row>
    <row r="670" spans="1:10" x14ac:dyDescent="0.2">
      <c r="A670" t="s">
        <v>1571</v>
      </c>
      <c r="B670">
        <v>2021</v>
      </c>
      <c r="C670">
        <v>1350</v>
      </c>
      <c r="D670">
        <v>1936</v>
      </c>
      <c r="E670">
        <v>1936</v>
      </c>
      <c r="F670">
        <v>1937</v>
      </c>
      <c r="G670" s="32">
        <v>9.8544130601286198E-5</v>
      </c>
      <c r="H670" s="32">
        <v>2.1577514819066799E-4</v>
      </c>
      <c r="I670" s="32">
        <v>3.5709473103814199E-4</v>
      </c>
      <c r="J670" s="32">
        <v>4.98487309537914E-4</v>
      </c>
    </row>
    <row r="671" spans="1:10" x14ac:dyDescent="0.2">
      <c r="A671" t="s">
        <v>1573</v>
      </c>
      <c r="B671">
        <v>2021</v>
      </c>
      <c r="C671">
        <v>80</v>
      </c>
      <c r="D671">
        <v>240</v>
      </c>
      <c r="E671">
        <v>240</v>
      </c>
      <c r="F671">
        <v>240</v>
      </c>
      <c r="G671" s="32">
        <v>4.4994761234576103E-5</v>
      </c>
      <c r="H671" s="32">
        <v>2.3116058584263501E-4</v>
      </c>
      <c r="I671" s="32">
        <v>3.6614486954636302E-4</v>
      </c>
      <c r="J671" s="32">
        <v>4.4994761234576098E-4</v>
      </c>
    </row>
    <row r="672" spans="1:10" x14ac:dyDescent="0.2">
      <c r="A672" t="s">
        <v>1585</v>
      </c>
      <c r="B672">
        <v>2021</v>
      </c>
      <c r="C672">
        <v>5</v>
      </c>
      <c r="D672">
        <v>25</v>
      </c>
      <c r="E672">
        <v>60</v>
      </c>
      <c r="F672">
        <v>100</v>
      </c>
      <c r="G672" s="32">
        <v>2.1691114289297101E-5</v>
      </c>
      <c r="H672" s="32">
        <v>1.08455571446486E-4</v>
      </c>
      <c r="I672" s="32">
        <v>2.60293371471566E-4</v>
      </c>
      <c r="J672" s="32">
        <v>4.3382228578594297E-4</v>
      </c>
    </row>
    <row r="673" spans="1:10" x14ac:dyDescent="0.2">
      <c r="A673" t="s">
        <v>1548</v>
      </c>
      <c r="B673">
        <v>2021</v>
      </c>
      <c r="C673">
        <v>100</v>
      </c>
      <c r="D673">
        <v>100</v>
      </c>
      <c r="E673">
        <v>100</v>
      </c>
      <c r="F673">
        <v>100</v>
      </c>
    </row>
    <row r="674" spans="1:10" x14ac:dyDescent="0.2">
      <c r="A674" t="s">
        <v>1575</v>
      </c>
      <c r="B674">
        <v>2021</v>
      </c>
      <c r="C674">
        <v>100</v>
      </c>
      <c r="D674">
        <v>100</v>
      </c>
      <c r="E674">
        <v>100</v>
      </c>
      <c r="F674">
        <v>100</v>
      </c>
      <c r="G674" s="32">
        <v>1.3995757879777001E-4</v>
      </c>
      <c r="H674" s="32">
        <v>2.7991515759553899E-4</v>
      </c>
      <c r="I674" s="32">
        <v>4.1987273639330902E-4</v>
      </c>
      <c r="J674" s="32">
        <v>5.5983031519107797E-4</v>
      </c>
    </row>
    <row r="675" spans="1:10" x14ac:dyDescent="0.2">
      <c r="A675" t="s">
        <v>1550</v>
      </c>
      <c r="B675">
        <v>2021</v>
      </c>
      <c r="C675">
        <v>100</v>
      </c>
      <c r="D675">
        <v>100</v>
      </c>
      <c r="E675">
        <v>100</v>
      </c>
      <c r="F675">
        <v>100</v>
      </c>
      <c r="G675" s="32">
        <v>1.3995757879777001E-4</v>
      </c>
      <c r="H675" s="32">
        <v>2.7991515759553899E-4</v>
      </c>
      <c r="I675" s="32">
        <v>4.1987273639330902E-4</v>
      </c>
      <c r="J675" s="32">
        <v>5.5983031519107797E-4</v>
      </c>
    </row>
    <row r="676" spans="1:10" x14ac:dyDescent="0.2">
      <c r="A676" t="s">
        <v>1577</v>
      </c>
      <c r="B676">
        <v>2021</v>
      </c>
      <c r="C676">
        <v>100</v>
      </c>
      <c r="D676">
        <v>100</v>
      </c>
      <c r="E676">
        <v>100</v>
      </c>
      <c r="F676">
        <v>100</v>
      </c>
      <c r="G676" s="32">
        <v>1.26765783424535E-4</v>
      </c>
      <c r="H676" s="32">
        <v>1.26765783424535E-4</v>
      </c>
      <c r="I676" s="32">
        <v>2.5353156684907E-4</v>
      </c>
      <c r="J676" s="32">
        <v>3.8029735027360502E-4</v>
      </c>
    </row>
    <row r="677" spans="1:10" x14ac:dyDescent="0.2">
      <c r="A677" t="s">
        <v>1605</v>
      </c>
      <c r="B677">
        <v>2021</v>
      </c>
      <c r="C677">
        <v>67.5</v>
      </c>
      <c r="D677">
        <v>54</v>
      </c>
      <c r="E677">
        <v>54</v>
      </c>
      <c r="F677">
        <v>70</v>
      </c>
    </row>
    <row r="678" spans="1:10" x14ac:dyDescent="0.2">
      <c r="A678" t="s">
        <v>1597</v>
      </c>
      <c r="B678">
        <v>2021</v>
      </c>
      <c r="C678">
        <v>100</v>
      </c>
      <c r="D678">
        <v>100</v>
      </c>
      <c r="E678">
        <v>100</v>
      </c>
      <c r="F678">
        <v>100</v>
      </c>
    </row>
    <row r="679" spans="1:10" x14ac:dyDescent="0.2">
      <c r="A679" t="s">
        <v>1661</v>
      </c>
      <c r="B679">
        <v>2021</v>
      </c>
      <c r="C679">
        <v>32.799999999999997</v>
      </c>
      <c r="D679">
        <v>33.6</v>
      </c>
      <c r="E679">
        <v>34.4</v>
      </c>
      <c r="F679">
        <v>35.200000000000003</v>
      </c>
    </row>
    <row r="680" spans="1:10" x14ac:dyDescent="0.2">
      <c r="A680" t="s">
        <v>1696</v>
      </c>
      <c r="B680">
        <v>2021</v>
      </c>
      <c r="C680">
        <v>40</v>
      </c>
      <c r="D680">
        <v>60</v>
      </c>
      <c r="E680">
        <v>80</v>
      </c>
      <c r="F680">
        <v>100</v>
      </c>
      <c r="G680" s="32">
        <v>3.6274460321535703E-4</v>
      </c>
      <c r="H680" s="32">
        <v>5.4411690482303603E-4</v>
      </c>
      <c r="I680" s="32">
        <v>7.2548920643071405E-4</v>
      </c>
      <c r="J680" s="32">
        <v>9.0686150803839295E-4</v>
      </c>
    </row>
    <row r="681" spans="1:10" x14ac:dyDescent="0.2">
      <c r="A681" t="s">
        <v>1694</v>
      </c>
      <c r="B681">
        <v>2021</v>
      </c>
      <c r="C681">
        <v>40</v>
      </c>
      <c r="D681">
        <v>60</v>
      </c>
      <c r="E681">
        <v>80</v>
      </c>
      <c r="F681">
        <v>100</v>
      </c>
      <c r="G681" s="32">
        <v>2.2798920659505601E-4</v>
      </c>
      <c r="H681" s="32">
        <v>3.4198380989258498E-4</v>
      </c>
      <c r="I681" s="32">
        <v>4.5597841319011299E-4</v>
      </c>
      <c r="J681" s="32">
        <v>5.6997301648764099E-4</v>
      </c>
    </row>
    <row r="682" spans="1:10" x14ac:dyDescent="0.2">
      <c r="A682" t="s">
        <v>1669</v>
      </c>
      <c r="B682">
        <v>2021</v>
      </c>
      <c r="C682">
        <v>9</v>
      </c>
      <c r="D682">
        <v>9</v>
      </c>
      <c r="E682">
        <v>9</v>
      </c>
      <c r="F682">
        <v>9</v>
      </c>
      <c r="G682" s="32">
        <v>1.82657152865001E-3</v>
      </c>
      <c r="H682" s="32">
        <v>3.65314305730002E-3</v>
      </c>
      <c r="I682" s="32">
        <v>5.4797145859500299E-3</v>
      </c>
      <c r="J682" s="32">
        <v>7.3062861146000399E-3</v>
      </c>
    </row>
    <row r="683" spans="1:10" x14ac:dyDescent="0.2">
      <c r="A683" t="s">
        <v>1663</v>
      </c>
      <c r="B683">
        <v>2021</v>
      </c>
      <c r="C683">
        <v>15</v>
      </c>
      <c r="D683">
        <v>50</v>
      </c>
      <c r="E683">
        <v>75</v>
      </c>
      <c r="F683">
        <v>100</v>
      </c>
      <c r="G683" s="32">
        <v>8.5495952473146097E-5</v>
      </c>
      <c r="H683" s="32">
        <v>2.8498650824382001E-4</v>
      </c>
      <c r="I683" s="32">
        <v>4.2747976236573101E-4</v>
      </c>
      <c r="J683" s="32">
        <v>5.6997301648764099E-4</v>
      </c>
    </row>
    <row r="684" spans="1:10" x14ac:dyDescent="0.2">
      <c r="A684" t="s">
        <v>1683</v>
      </c>
      <c r="B684">
        <v>2021</v>
      </c>
      <c r="C684">
        <v>2.93</v>
      </c>
      <c r="D684">
        <v>2.85</v>
      </c>
      <c r="E684">
        <v>2.78</v>
      </c>
      <c r="F684">
        <v>2.7</v>
      </c>
    </row>
    <row r="685" spans="1:10" x14ac:dyDescent="0.2">
      <c r="A685" t="s">
        <v>1685</v>
      </c>
      <c r="B685">
        <v>2021</v>
      </c>
      <c r="C685">
        <v>2.33</v>
      </c>
      <c r="D685">
        <v>2.27</v>
      </c>
      <c r="E685">
        <v>2.21</v>
      </c>
      <c r="F685">
        <v>2.15</v>
      </c>
    </row>
    <row r="686" spans="1:10" x14ac:dyDescent="0.2">
      <c r="A686" t="s">
        <v>1692</v>
      </c>
      <c r="B686">
        <v>2021</v>
      </c>
      <c r="C686">
        <v>29</v>
      </c>
      <c r="D686">
        <v>29</v>
      </c>
      <c r="E686">
        <v>28</v>
      </c>
      <c r="F686">
        <v>27</v>
      </c>
    </row>
    <row r="687" spans="1:10" x14ac:dyDescent="0.2">
      <c r="A687" t="s">
        <v>1710</v>
      </c>
      <c r="B687">
        <v>2021</v>
      </c>
      <c r="C687">
        <v>8023</v>
      </c>
      <c r="D687">
        <v>7818</v>
      </c>
      <c r="E687">
        <v>7612</v>
      </c>
      <c r="F687">
        <v>7406</v>
      </c>
    </row>
    <row r="688" spans="1:10" x14ac:dyDescent="0.2">
      <c r="A688" t="s">
        <v>1708</v>
      </c>
      <c r="B688">
        <v>2021</v>
      </c>
      <c r="C688">
        <v>63775</v>
      </c>
      <c r="D688">
        <v>62140</v>
      </c>
      <c r="E688">
        <v>60505</v>
      </c>
      <c r="F688">
        <v>58869</v>
      </c>
    </row>
    <row r="689" spans="1:10" x14ac:dyDescent="0.2">
      <c r="A689" t="s">
        <v>1706</v>
      </c>
      <c r="B689">
        <v>2021</v>
      </c>
      <c r="C689">
        <v>215.53</v>
      </c>
      <c r="D689">
        <v>210</v>
      </c>
      <c r="E689">
        <v>204.48</v>
      </c>
      <c r="F689">
        <v>198.95</v>
      </c>
    </row>
    <row r="690" spans="1:10" x14ac:dyDescent="0.2">
      <c r="A690" t="s">
        <v>1704</v>
      </c>
      <c r="B690">
        <v>2021</v>
      </c>
      <c r="C690">
        <v>9431</v>
      </c>
      <c r="D690">
        <v>9189</v>
      </c>
      <c r="E690">
        <v>8948</v>
      </c>
      <c r="F690">
        <v>8706</v>
      </c>
    </row>
    <row r="691" spans="1:10" x14ac:dyDescent="0.2">
      <c r="A691" t="s">
        <v>1702</v>
      </c>
      <c r="B691">
        <v>2021</v>
      </c>
      <c r="C691">
        <v>44.71</v>
      </c>
      <c r="D691">
        <v>43.56</v>
      </c>
      <c r="E691">
        <v>42.42</v>
      </c>
      <c r="F691">
        <v>41.27</v>
      </c>
    </row>
    <row r="692" spans="1:10" x14ac:dyDescent="0.2">
      <c r="A692" t="s">
        <v>1700</v>
      </c>
      <c r="B692">
        <v>2021</v>
      </c>
      <c r="C692">
        <v>2.93</v>
      </c>
      <c r="D692">
        <v>2.85</v>
      </c>
      <c r="E692">
        <v>2.78</v>
      </c>
      <c r="F692">
        <v>2.7</v>
      </c>
    </row>
    <row r="693" spans="1:10" x14ac:dyDescent="0.2">
      <c r="A693" t="s">
        <v>1698</v>
      </c>
      <c r="B693">
        <v>2021</v>
      </c>
      <c r="C693">
        <v>69</v>
      </c>
      <c r="D693">
        <v>69</v>
      </c>
      <c r="E693">
        <v>69</v>
      </c>
      <c r="F693">
        <v>69</v>
      </c>
    </row>
    <row r="694" spans="1:10" x14ac:dyDescent="0.2">
      <c r="A694" t="s">
        <v>1621</v>
      </c>
      <c r="B694">
        <v>2021</v>
      </c>
      <c r="C694">
        <v>22.91</v>
      </c>
      <c r="D694">
        <v>22.32</v>
      </c>
      <c r="E694">
        <v>21.74</v>
      </c>
      <c r="F694">
        <v>21.15</v>
      </c>
    </row>
    <row r="695" spans="1:10" x14ac:dyDescent="0.2">
      <c r="A695" t="s">
        <v>1623</v>
      </c>
      <c r="B695">
        <v>2021</v>
      </c>
      <c r="C695">
        <v>264</v>
      </c>
      <c r="D695">
        <v>264</v>
      </c>
      <c r="E695">
        <v>264</v>
      </c>
      <c r="F695">
        <v>264</v>
      </c>
      <c r="G695" s="32">
        <v>1.2811551324218699E-4</v>
      </c>
      <c r="H695" s="32">
        <v>2.6156917286946599E-4</v>
      </c>
      <c r="I695" s="32">
        <v>3.8968468611165301E-4</v>
      </c>
      <c r="J695" s="32">
        <v>5.1246205296874895E-4</v>
      </c>
    </row>
    <row r="696" spans="1:10" x14ac:dyDescent="0.2">
      <c r="A696" t="s">
        <v>1629</v>
      </c>
      <c r="B696">
        <v>2021</v>
      </c>
      <c r="C696">
        <v>252</v>
      </c>
      <c r="D696">
        <v>252</v>
      </c>
      <c r="E696">
        <v>252</v>
      </c>
      <c r="F696">
        <v>252</v>
      </c>
      <c r="G696" s="32">
        <v>1.2811551324218699E-4</v>
      </c>
      <c r="H696" s="32">
        <v>2.65382134573102E-4</v>
      </c>
      <c r="I696" s="32">
        <v>3.9349764781528902E-4</v>
      </c>
      <c r="J696" s="32">
        <v>5.1246205296874895E-4</v>
      </c>
    </row>
    <row r="697" spans="1:10" x14ac:dyDescent="0.2">
      <c r="A697" t="s">
        <v>1643</v>
      </c>
      <c r="B697">
        <v>2021</v>
      </c>
      <c r="C697">
        <v>4</v>
      </c>
      <c r="D697">
        <v>4</v>
      </c>
      <c r="E697">
        <v>4</v>
      </c>
      <c r="F697">
        <v>4</v>
      </c>
      <c r="G697" s="32">
        <v>2.3873040493235399E-5</v>
      </c>
      <c r="H697" s="32">
        <v>4.7746080986470697E-5</v>
      </c>
      <c r="I697" s="32">
        <v>7.1619121479706103E-5</v>
      </c>
      <c r="J697" s="32">
        <v>9.5492161972941502E-5</v>
      </c>
    </row>
    <row r="698" spans="1:10" x14ac:dyDescent="0.2">
      <c r="A698" t="s">
        <v>1631</v>
      </c>
      <c r="B698">
        <v>2021</v>
      </c>
      <c r="C698">
        <v>30</v>
      </c>
      <c r="D698">
        <v>35</v>
      </c>
      <c r="E698">
        <v>35</v>
      </c>
      <c r="F698">
        <v>40</v>
      </c>
      <c r="G698" s="32">
        <v>9.9625546653422204E-5</v>
      </c>
      <c r="H698" s="32">
        <v>2.15855351082415E-4</v>
      </c>
      <c r="I698" s="32">
        <v>3.32085155511407E-4</v>
      </c>
      <c r="J698" s="32">
        <v>4.6491921771596998E-4</v>
      </c>
    </row>
    <row r="699" spans="1:10" x14ac:dyDescent="0.2">
      <c r="A699" t="s">
        <v>1633</v>
      </c>
      <c r="B699">
        <v>2021</v>
      </c>
      <c r="C699">
        <v>25</v>
      </c>
      <c r="D699">
        <v>30</v>
      </c>
      <c r="E699">
        <v>40</v>
      </c>
      <c r="F699">
        <v>60</v>
      </c>
      <c r="G699" s="32">
        <v>1.7305066094999101E-4</v>
      </c>
      <c r="H699" s="32">
        <v>2.0766079313998899E-4</v>
      </c>
      <c r="I699" s="32">
        <v>2.7688105751998501E-4</v>
      </c>
      <c r="J699" s="32">
        <v>4.1532158627997798E-4</v>
      </c>
    </row>
    <row r="700" spans="1:10" x14ac:dyDescent="0.2">
      <c r="A700" t="s">
        <v>1635</v>
      </c>
      <c r="B700">
        <v>2021</v>
      </c>
      <c r="C700">
        <v>22.5</v>
      </c>
      <c r="D700">
        <v>45</v>
      </c>
      <c r="E700">
        <v>77.5</v>
      </c>
      <c r="F700">
        <v>100</v>
      </c>
      <c r="G700" s="32">
        <v>9.7475398698176495E-5</v>
      </c>
      <c r="H700" s="32">
        <v>1.9495079739635299E-4</v>
      </c>
      <c r="I700" s="32">
        <v>3.35748595515941E-4</v>
      </c>
      <c r="J700" s="32">
        <v>4.3322399421411798E-4</v>
      </c>
    </row>
    <row r="701" spans="1:10" x14ac:dyDescent="0.2">
      <c r="A701" t="s">
        <v>1688</v>
      </c>
      <c r="B701">
        <v>2021</v>
      </c>
      <c r="C701">
        <v>435</v>
      </c>
      <c r="D701">
        <v>424</v>
      </c>
      <c r="E701">
        <v>413</v>
      </c>
      <c r="F701">
        <v>400</v>
      </c>
    </row>
    <row r="702" spans="1:10" x14ac:dyDescent="0.2">
      <c r="A702" t="s">
        <v>1637</v>
      </c>
      <c r="B702">
        <v>2021</v>
      </c>
      <c r="C702">
        <v>782.25</v>
      </c>
      <c r="D702">
        <v>762.19</v>
      </c>
      <c r="E702">
        <v>742.13</v>
      </c>
      <c r="F702">
        <v>722.08</v>
      </c>
    </row>
    <row r="703" spans="1:10" x14ac:dyDescent="0.2">
      <c r="A703" t="s">
        <v>1639</v>
      </c>
      <c r="B703">
        <v>2021</v>
      </c>
      <c r="C703">
        <v>126</v>
      </c>
      <c r="D703">
        <v>145</v>
      </c>
      <c r="E703">
        <v>160</v>
      </c>
      <c r="F703">
        <v>182</v>
      </c>
      <c r="G703" s="32">
        <v>9.6553624311788595E-5</v>
      </c>
      <c r="H703" s="32">
        <v>2.13031012370454E-4</v>
      </c>
      <c r="I703" s="32">
        <v>3.3563878927431298E-4</v>
      </c>
      <c r="J703" s="32">
        <v>4.75105135502452E-4</v>
      </c>
    </row>
    <row r="704" spans="1:10" x14ac:dyDescent="0.2">
      <c r="A704" t="s">
        <v>1659</v>
      </c>
      <c r="B704">
        <v>2021</v>
      </c>
      <c r="C704">
        <v>0</v>
      </c>
      <c r="D704">
        <v>2</v>
      </c>
      <c r="E704">
        <v>4</v>
      </c>
      <c r="F704">
        <v>6</v>
      </c>
      <c r="G704" s="32">
        <v>0</v>
      </c>
      <c r="H704" s="32">
        <v>2.3194474329100401E-4</v>
      </c>
      <c r="I704" s="32">
        <v>4.6388948658200802E-4</v>
      </c>
      <c r="J704" s="32">
        <v>6.9583422987301298E-4</v>
      </c>
    </row>
    <row r="705" spans="1:10" x14ac:dyDescent="0.2">
      <c r="A705" t="s">
        <v>1641</v>
      </c>
      <c r="B705">
        <v>2021</v>
      </c>
      <c r="C705">
        <v>40</v>
      </c>
      <c r="D705">
        <v>55.5</v>
      </c>
      <c r="E705">
        <v>84</v>
      </c>
      <c r="F705">
        <v>100</v>
      </c>
      <c r="G705" s="32">
        <v>1.9004205420098099E-4</v>
      </c>
      <c r="H705" s="32">
        <v>2.6368335020386099E-4</v>
      </c>
      <c r="I705" s="32">
        <v>3.9908831382206E-4</v>
      </c>
      <c r="J705" s="32">
        <v>4.75105135502452E-4</v>
      </c>
    </row>
    <row r="706" spans="1:10" x14ac:dyDescent="0.2">
      <c r="A706" t="s">
        <v>1690</v>
      </c>
      <c r="B706">
        <v>2021</v>
      </c>
      <c r="C706">
        <v>77</v>
      </c>
      <c r="D706">
        <v>78</v>
      </c>
      <c r="E706">
        <v>79</v>
      </c>
      <c r="F706">
        <v>80</v>
      </c>
      <c r="G706" s="32">
        <v>1.88782461879724E-3</v>
      </c>
      <c r="H706" s="32">
        <v>1.91234182163877E-3</v>
      </c>
      <c r="I706" s="32">
        <v>1.93685902448029E-3</v>
      </c>
      <c r="J706" s="32">
        <v>1.9613762273218102E-3</v>
      </c>
    </row>
    <row r="707" spans="1:10" x14ac:dyDescent="0.2">
      <c r="A707" t="s">
        <v>1645</v>
      </c>
      <c r="B707">
        <v>2021</v>
      </c>
      <c r="C707">
        <v>9</v>
      </c>
      <c r="D707">
        <v>9</v>
      </c>
      <c r="E707">
        <v>9</v>
      </c>
      <c r="F707">
        <v>9</v>
      </c>
      <c r="G707" s="32">
        <v>1.5556446627070601E-4</v>
      </c>
      <c r="H707" s="32">
        <v>3.1112893254141299E-4</v>
      </c>
      <c r="I707" s="32">
        <v>4.6669339881211898E-4</v>
      </c>
      <c r="J707" s="32">
        <v>6.2225786508282599E-4</v>
      </c>
    </row>
    <row r="708" spans="1:10" x14ac:dyDescent="0.2">
      <c r="A708" t="s">
        <v>1647</v>
      </c>
      <c r="B708">
        <v>2021</v>
      </c>
      <c r="C708">
        <v>40</v>
      </c>
      <c r="D708">
        <v>56</v>
      </c>
      <c r="E708">
        <v>85</v>
      </c>
      <c r="F708">
        <v>100</v>
      </c>
      <c r="G708" s="32">
        <v>1.9004205420098099E-4</v>
      </c>
      <c r="H708" s="32">
        <v>2.6605887588137302E-4</v>
      </c>
      <c r="I708" s="32">
        <v>4.0383936517708401E-4</v>
      </c>
      <c r="J708" s="32">
        <v>4.75105135502452E-4</v>
      </c>
    </row>
    <row r="709" spans="1:10" x14ac:dyDescent="0.2">
      <c r="A709" t="s">
        <v>1625</v>
      </c>
      <c r="B709">
        <v>2021</v>
      </c>
      <c r="C709">
        <v>912</v>
      </c>
      <c r="D709">
        <v>896</v>
      </c>
      <c r="E709">
        <v>880</v>
      </c>
      <c r="F709">
        <v>864</v>
      </c>
    </row>
    <row r="710" spans="1:10" x14ac:dyDescent="0.2">
      <c r="A710" t="s">
        <v>1649</v>
      </c>
      <c r="B710">
        <v>2021</v>
      </c>
      <c r="C710">
        <v>20</v>
      </c>
      <c r="D710">
        <v>60</v>
      </c>
      <c r="E710">
        <v>80</v>
      </c>
      <c r="F710">
        <v>100</v>
      </c>
      <c r="G710" s="32">
        <v>1.3251874052799099E-3</v>
      </c>
      <c r="H710" s="32">
        <v>3.97556221583973E-3</v>
      </c>
      <c r="I710" s="32">
        <v>5.3007496211196397E-3</v>
      </c>
      <c r="J710" s="32">
        <v>6.6259370263995502E-3</v>
      </c>
    </row>
    <row r="711" spans="1:10" x14ac:dyDescent="0.2">
      <c r="A711" t="s">
        <v>1651</v>
      </c>
      <c r="B711">
        <v>2021</v>
      </c>
      <c r="C711">
        <v>1</v>
      </c>
      <c r="D711">
        <v>1.52</v>
      </c>
      <c r="E711">
        <v>1</v>
      </c>
      <c r="F711">
        <v>1</v>
      </c>
      <c r="G711" s="32">
        <v>5.6608858011546399E-5</v>
      </c>
      <c r="H711" s="32">
        <v>1.13217716023093E-4</v>
      </c>
      <c r="I711" s="32">
        <v>1.6982657403463901E-4</v>
      </c>
      <c r="J711" s="32">
        <v>2.26435432046186E-4</v>
      </c>
    </row>
    <row r="712" spans="1:10" x14ac:dyDescent="0.2">
      <c r="A712" t="s">
        <v>1653</v>
      </c>
      <c r="B712">
        <v>2021</v>
      </c>
      <c r="C712">
        <v>0</v>
      </c>
      <c r="D712">
        <v>1.4</v>
      </c>
      <c r="E712">
        <v>1.8</v>
      </c>
      <c r="F712">
        <v>0.8</v>
      </c>
      <c r="G712" s="32">
        <v>0</v>
      </c>
      <c r="H712" s="32">
        <v>3.2003312981852399E-4</v>
      </c>
      <c r="I712" s="32">
        <v>7.3150429672805403E-4</v>
      </c>
      <c r="J712" s="32">
        <v>9.1438037091006797E-4</v>
      </c>
    </row>
    <row r="713" spans="1:10" x14ac:dyDescent="0.2">
      <c r="A713" t="s">
        <v>1655</v>
      </c>
      <c r="B713">
        <v>2021</v>
      </c>
      <c r="C713">
        <v>0</v>
      </c>
      <c r="D713">
        <v>20</v>
      </c>
      <c r="E713">
        <v>30</v>
      </c>
      <c r="F713">
        <v>58</v>
      </c>
      <c r="G713" s="32">
        <v>0</v>
      </c>
      <c r="H713" s="32">
        <v>1.6341269432163601E-4</v>
      </c>
      <c r="I713" s="32">
        <v>2.45119041482454E-4</v>
      </c>
      <c r="J713" s="32">
        <v>4.7389681353274298E-4</v>
      </c>
    </row>
    <row r="714" spans="1:10" x14ac:dyDescent="0.2">
      <c r="A714" t="s">
        <v>1665</v>
      </c>
      <c r="B714">
        <v>2021</v>
      </c>
      <c r="C714">
        <v>1727</v>
      </c>
      <c r="D714">
        <v>1727</v>
      </c>
      <c r="E714">
        <v>1727</v>
      </c>
      <c r="F714">
        <v>1727</v>
      </c>
      <c r="G714" s="32">
        <v>4.6751619958941497E-5</v>
      </c>
      <c r="H714" s="32">
        <v>1.2847897413152101E-4</v>
      </c>
      <c r="I714" s="32">
        <v>1.7523059409046201E-4</v>
      </c>
      <c r="J714" s="32">
        <v>1.8703355083747901E-4</v>
      </c>
    </row>
    <row r="715" spans="1:10" x14ac:dyDescent="0.2">
      <c r="A715" t="s">
        <v>1657</v>
      </c>
      <c r="B715">
        <v>2021</v>
      </c>
      <c r="C715">
        <v>1</v>
      </c>
      <c r="D715">
        <v>2</v>
      </c>
      <c r="E715">
        <v>2</v>
      </c>
      <c r="F715">
        <v>2</v>
      </c>
      <c r="G715" s="32">
        <v>6.1660608241844006E-5</v>
      </c>
      <c r="H715" s="32">
        <v>1.84981824725532E-4</v>
      </c>
      <c r="I715" s="32">
        <v>3.0830304120922002E-4</v>
      </c>
      <c r="J715" s="32">
        <v>4.31624257692908E-4</v>
      </c>
    </row>
    <row r="716" spans="1:10" x14ac:dyDescent="0.2">
      <c r="A716" t="s">
        <v>1627</v>
      </c>
      <c r="B716">
        <v>2021</v>
      </c>
      <c r="C716">
        <v>3</v>
      </c>
      <c r="D716">
        <v>6</v>
      </c>
      <c r="E716">
        <v>9</v>
      </c>
      <c r="F716">
        <v>12</v>
      </c>
      <c r="G716" s="32">
        <v>2.4186772473887599E-5</v>
      </c>
      <c r="H716" s="32">
        <v>4.8373544947775103E-5</v>
      </c>
      <c r="I716" s="32">
        <v>7.2560317421662695E-5</v>
      </c>
      <c r="J716" s="32">
        <v>9.6747089895550301E-5</v>
      </c>
    </row>
    <row r="717" spans="1:10" x14ac:dyDescent="0.2">
      <c r="A717" t="s">
        <v>1673</v>
      </c>
      <c r="B717">
        <v>2021</v>
      </c>
      <c r="C717">
        <v>4665</v>
      </c>
      <c r="D717">
        <v>4546</v>
      </c>
      <c r="E717">
        <v>4426</v>
      </c>
      <c r="F717">
        <v>4307</v>
      </c>
    </row>
    <row r="718" spans="1:10" x14ac:dyDescent="0.2">
      <c r="A718" t="s">
        <v>1675</v>
      </c>
      <c r="B718">
        <v>2021</v>
      </c>
      <c r="C718">
        <v>4224</v>
      </c>
      <c r="D718">
        <v>4116</v>
      </c>
      <c r="E718">
        <v>4008</v>
      </c>
      <c r="F718">
        <v>3899</v>
      </c>
    </row>
    <row r="719" spans="1:10" x14ac:dyDescent="0.2">
      <c r="A719" t="s">
        <v>1677</v>
      </c>
      <c r="B719">
        <v>2021</v>
      </c>
      <c r="C719">
        <v>1836</v>
      </c>
      <c r="D719">
        <v>1789</v>
      </c>
      <c r="E719">
        <v>1742</v>
      </c>
      <c r="F719">
        <v>1696</v>
      </c>
    </row>
    <row r="720" spans="1:10" x14ac:dyDescent="0.2">
      <c r="A720" t="s">
        <v>1679</v>
      </c>
      <c r="B720">
        <v>2021</v>
      </c>
      <c r="C720">
        <v>85.03</v>
      </c>
      <c r="D720">
        <v>82.85</v>
      </c>
      <c r="E720">
        <v>80.67</v>
      </c>
      <c r="F720">
        <v>78.489999999999995</v>
      </c>
    </row>
    <row r="721" spans="1:10" x14ac:dyDescent="0.2">
      <c r="A721" t="s">
        <v>1681</v>
      </c>
      <c r="B721">
        <v>2021</v>
      </c>
      <c r="C721">
        <v>14.63</v>
      </c>
      <c r="D721">
        <v>14.25</v>
      </c>
      <c r="E721">
        <v>13.88</v>
      </c>
      <c r="F721">
        <v>13.5</v>
      </c>
    </row>
    <row r="722" spans="1:10" x14ac:dyDescent="0.2">
      <c r="A722" t="s">
        <v>1755</v>
      </c>
      <c r="B722">
        <v>2021</v>
      </c>
      <c r="C722">
        <v>200</v>
      </c>
      <c r="D722">
        <v>426</v>
      </c>
      <c r="E722">
        <v>607</v>
      </c>
      <c r="F722">
        <v>937</v>
      </c>
    </row>
    <row r="723" spans="1:10" x14ac:dyDescent="0.2">
      <c r="A723" t="s">
        <v>1762</v>
      </c>
      <c r="B723">
        <v>2021</v>
      </c>
      <c r="C723">
        <v>840</v>
      </c>
      <c r="D723">
        <v>1150</v>
      </c>
      <c r="E723">
        <v>1470</v>
      </c>
      <c r="F723">
        <v>1040</v>
      </c>
      <c r="G723" s="32">
        <v>8.0293119054796605E-5</v>
      </c>
      <c r="H723" s="32">
        <v>2.1296793958819801E-4</v>
      </c>
      <c r="I723" s="32">
        <v>3.5348089793409197E-4</v>
      </c>
      <c r="J723" s="32">
        <v>4.30141709222124E-4</v>
      </c>
    </row>
    <row r="724" spans="1:10" x14ac:dyDescent="0.2">
      <c r="A724" t="s">
        <v>1764</v>
      </c>
      <c r="B724">
        <v>2021</v>
      </c>
      <c r="C724">
        <v>490</v>
      </c>
      <c r="D724">
        <v>490</v>
      </c>
      <c r="E724">
        <v>490</v>
      </c>
      <c r="F724">
        <v>490</v>
      </c>
      <c r="G724" s="32">
        <v>4.7249466454300303E-5</v>
      </c>
      <c r="H724" s="32">
        <v>9.4498932908600701E-5</v>
      </c>
      <c r="I724" s="32">
        <v>1.4174839936290101E-4</v>
      </c>
      <c r="J724" s="32">
        <v>1.88997865817201E-4</v>
      </c>
    </row>
    <row r="725" spans="1:10" x14ac:dyDescent="0.2">
      <c r="A725" t="s">
        <v>1766</v>
      </c>
      <c r="B725">
        <v>2021</v>
      </c>
      <c r="C725">
        <v>120</v>
      </c>
      <c r="D725">
        <v>405</v>
      </c>
      <c r="E725">
        <v>626</v>
      </c>
      <c r="F725">
        <v>800</v>
      </c>
      <c r="G725" s="32">
        <v>2.3018699333194001E-4</v>
      </c>
      <c r="H725" s="32">
        <v>7.7688110249529805E-4</v>
      </c>
      <c r="I725" s="32">
        <v>1.2008088152149501E-3</v>
      </c>
      <c r="J725" s="32">
        <v>1.53457995554627E-3</v>
      </c>
    </row>
    <row r="726" spans="1:10" x14ac:dyDescent="0.2">
      <c r="A726" t="s">
        <v>1768</v>
      </c>
      <c r="B726">
        <v>2021</v>
      </c>
      <c r="C726">
        <v>0</v>
      </c>
      <c r="D726">
        <v>2</v>
      </c>
      <c r="E726">
        <v>4</v>
      </c>
      <c r="F726">
        <v>6</v>
      </c>
      <c r="G726" s="32">
        <v>0</v>
      </c>
      <c r="H726" s="32">
        <v>5.0032088766376897E-5</v>
      </c>
      <c r="I726" s="32">
        <v>1.00064177532754E-4</v>
      </c>
      <c r="J726" s="32">
        <v>1.50096266299131E-4</v>
      </c>
    </row>
    <row r="727" spans="1:10" x14ac:dyDescent="0.2">
      <c r="A727" t="s">
        <v>1784</v>
      </c>
      <c r="B727">
        <v>2021</v>
      </c>
      <c r="C727">
        <v>214</v>
      </c>
      <c r="D727">
        <v>214</v>
      </c>
      <c r="E727">
        <v>214</v>
      </c>
      <c r="F727">
        <v>214</v>
      </c>
      <c r="G727" s="32">
        <v>6.9413962331417605E-5</v>
      </c>
      <c r="H727" s="32">
        <v>1.3882792466283499E-4</v>
      </c>
      <c r="I727" s="32">
        <v>2.0824188699425299E-4</v>
      </c>
      <c r="J727" s="32">
        <v>2.7765584932566999E-4</v>
      </c>
    </row>
    <row r="728" spans="1:10" x14ac:dyDescent="0.2">
      <c r="A728" t="s">
        <v>1772</v>
      </c>
      <c r="B728">
        <v>2021</v>
      </c>
      <c r="C728">
        <v>5</v>
      </c>
      <c r="D728">
        <v>45</v>
      </c>
      <c r="E728">
        <v>70</v>
      </c>
      <c r="F728">
        <v>100</v>
      </c>
      <c r="G728" s="32">
        <v>4.6511456423973199E-6</v>
      </c>
      <c r="H728" s="32">
        <v>4.1860310781575898E-5</v>
      </c>
      <c r="I728" s="32">
        <v>6.5116038993562493E-5</v>
      </c>
      <c r="J728" s="32">
        <v>9.3022912847946394E-5</v>
      </c>
    </row>
    <row r="729" spans="1:10" x14ac:dyDescent="0.2">
      <c r="A729" t="s">
        <v>1774</v>
      </c>
      <c r="B729">
        <v>2021</v>
      </c>
      <c r="C729">
        <v>0.2</v>
      </c>
      <c r="D729">
        <v>0.5</v>
      </c>
      <c r="E729">
        <v>0.7</v>
      </c>
      <c r="F729">
        <v>1</v>
      </c>
      <c r="G729" s="32">
        <v>1.7076472064120501E-5</v>
      </c>
      <c r="H729" s="32">
        <v>4.2691180160301203E-5</v>
      </c>
      <c r="I729" s="32">
        <v>5.97676522244217E-5</v>
      </c>
      <c r="J729" s="32">
        <v>8.5382360320602406E-5</v>
      </c>
    </row>
    <row r="730" spans="1:10" x14ac:dyDescent="0.2">
      <c r="A730" t="s">
        <v>1776</v>
      </c>
      <c r="B730">
        <v>2021</v>
      </c>
      <c r="C730">
        <v>10</v>
      </c>
      <c r="D730">
        <v>45</v>
      </c>
      <c r="E730">
        <v>65</v>
      </c>
      <c r="F730">
        <v>100</v>
      </c>
      <c r="G730" s="32">
        <v>8.5382360320602402E-6</v>
      </c>
      <c r="H730" s="32">
        <v>3.8422062144271099E-5</v>
      </c>
      <c r="I730" s="32">
        <v>5.5498534208391603E-5</v>
      </c>
      <c r="J730" s="32">
        <v>8.5382360320602406E-5</v>
      </c>
    </row>
    <row r="731" spans="1:10" x14ac:dyDescent="0.2">
      <c r="A731" t="s">
        <v>1778</v>
      </c>
      <c r="B731">
        <v>2021</v>
      </c>
      <c r="C731">
        <v>374</v>
      </c>
      <c r="D731">
        <v>414</v>
      </c>
      <c r="E731">
        <v>418</v>
      </c>
      <c r="F731">
        <v>344</v>
      </c>
      <c r="G731" s="32">
        <v>2.07692908163921E-5</v>
      </c>
      <c r="H731" s="32">
        <v>4.6536539315873301E-5</v>
      </c>
      <c r="I731" s="32">
        <v>6.9749276110664496E-5</v>
      </c>
      <c r="J731" s="32">
        <v>8.8852581032693607E-5</v>
      </c>
    </row>
    <row r="732" spans="1:10" x14ac:dyDescent="0.2">
      <c r="A732" t="s">
        <v>1714</v>
      </c>
      <c r="B732">
        <v>2021</v>
      </c>
      <c r="C732">
        <v>25</v>
      </c>
      <c r="D732">
        <v>50</v>
      </c>
      <c r="E732">
        <v>75</v>
      </c>
      <c r="F732">
        <v>100</v>
      </c>
    </row>
    <row r="733" spans="1:10" x14ac:dyDescent="0.2">
      <c r="A733" t="s">
        <v>1780</v>
      </c>
      <c r="B733">
        <v>2021</v>
      </c>
      <c r="C733">
        <v>21</v>
      </c>
      <c r="D733">
        <v>21</v>
      </c>
      <c r="E733">
        <v>21</v>
      </c>
      <c r="F733">
        <v>21</v>
      </c>
      <c r="G733" s="32">
        <v>5.4490555801053498E-5</v>
      </c>
      <c r="H733" s="32">
        <v>1.08981111602107E-4</v>
      </c>
      <c r="I733" s="32">
        <v>1.63471667403161E-4</v>
      </c>
      <c r="J733" s="32">
        <v>2.1796222320421399E-4</v>
      </c>
    </row>
    <row r="734" spans="1:10" x14ac:dyDescent="0.2">
      <c r="A734" t="s">
        <v>1728</v>
      </c>
      <c r="B734">
        <v>2021</v>
      </c>
      <c r="C734">
        <v>0</v>
      </c>
      <c r="D734">
        <v>100</v>
      </c>
      <c r="E734">
        <v>100</v>
      </c>
      <c r="F734">
        <v>100</v>
      </c>
      <c r="G734" s="32">
        <v>0</v>
      </c>
      <c r="H734" s="32">
        <v>2.86093661603707E-4</v>
      </c>
      <c r="I734" s="32">
        <v>2.86093661603707E-4</v>
      </c>
      <c r="J734" s="32">
        <v>2.86093661603707E-4</v>
      </c>
    </row>
    <row r="735" spans="1:10" x14ac:dyDescent="0.2">
      <c r="A735" t="s">
        <v>1730</v>
      </c>
      <c r="B735">
        <v>2021</v>
      </c>
      <c r="C735">
        <v>10</v>
      </c>
      <c r="D735">
        <v>30</v>
      </c>
      <c r="E735">
        <v>70</v>
      </c>
      <c r="F735">
        <v>100</v>
      </c>
      <c r="G735" s="32">
        <v>4.0396615455342002E-5</v>
      </c>
      <c r="H735" s="32">
        <v>1.2118984636602601E-4</v>
      </c>
      <c r="I735" s="32">
        <v>2.82776308187394E-4</v>
      </c>
      <c r="J735" s="32">
        <v>4.0396615455341999E-4</v>
      </c>
    </row>
    <row r="736" spans="1:10" x14ac:dyDescent="0.2">
      <c r="A736" t="s">
        <v>1782</v>
      </c>
      <c r="B736">
        <v>2021</v>
      </c>
      <c r="C736">
        <v>2</v>
      </c>
      <c r="D736">
        <v>20</v>
      </c>
      <c r="E736">
        <v>11</v>
      </c>
      <c r="F736">
        <v>11</v>
      </c>
      <c r="G736" s="32">
        <v>7.4704772488694797E-6</v>
      </c>
      <c r="H736" s="32">
        <v>8.2175249737564306E-5</v>
      </c>
      <c r="I736" s="32">
        <v>1.2326287460634599E-4</v>
      </c>
      <c r="J736" s="32">
        <v>1.6435049947512899E-4</v>
      </c>
    </row>
    <row r="737" spans="1:10" x14ac:dyDescent="0.2">
      <c r="A737" t="s">
        <v>1748</v>
      </c>
      <c r="B737">
        <v>2021</v>
      </c>
      <c r="C737">
        <v>20</v>
      </c>
      <c r="D737">
        <v>50</v>
      </c>
      <c r="E737">
        <v>75</v>
      </c>
      <c r="F737">
        <v>100</v>
      </c>
      <c r="G737" s="32">
        <v>8.2275728918189406E-5</v>
      </c>
      <c r="H737" s="32">
        <v>2.05689322295473E-4</v>
      </c>
      <c r="I737" s="32">
        <v>3.0853398344321E-4</v>
      </c>
      <c r="J737" s="32">
        <v>4.1137864459094697E-4</v>
      </c>
    </row>
    <row r="738" spans="1:10" x14ac:dyDescent="0.2">
      <c r="A738" t="s">
        <v>1770</v>
      </c>
      <c r="B738">
        <v>2021</v>
      </c>
      <c r="C738">
        <v>20</v>
      </c>
      <c r="D738">
        <v>50</v>
      </c>
      <c r="E738">
        <v>75</v>
      </c>
      <c r="F738">
        <v>100</v>
      </c>
      <c r="G738" s="32">
        <v>8.1093744052747506E-5</v>
      </c>
      <c r="H738" s="32">
        <v>2.02734360131869E-4</v>
      </c>
      <c r="I738" s="32">
        <v>3.0410154019780297E-4</v>
      </c>
      <c r="J738" s="32">
        <v>4.05468720263738E-4</v>
      </c>
    </row>
    <row r="739" spans="1:10" x14ac:dyDescent="0.2">
      <c r="A739" t="s">
        <v>1753</v>
      </c>
      <c r="B739">
        <v>2021</v>
      </c>
      <c r="C739">
        <v>297</v>
      </c>
      <c r="D739">
        <v>378</v>
      </c>
      <c r="E739">
        <v>378</v>
      </c>
      <c r="F739">
        <v>207</v>
      </c>
      <c r="G739" s="32">
        <v>9.8040388998101895E-5</v>
      </c>
      <c r="H739" s="32">
        <v>2.52528274692081E-4</v>
      </c>
      <c r="I739" s="32">
        <v>3.7730695159875601E-4</v>
      </c>
      <c r="J739" s="32">
        <v>4.4563813180955399E-4</v>
      </c>
    </row>
    <row r="740" spans="1:10" x14ac:dyDescent="0.2">
      <c r="A740" t="s">
        <v>1746</v>
      </c>
      <c r="B740">
        <v>2021</v>
      </c>
      <c r="C740">
        <v>100</v>
      </c>
      <c r="D740">
        <v>100</v>
      </c>
      <c r="E740">
        <v>100</v>
      </c>
      <c r="F740">
        <v>100</v>
      </c>
      <c r="G740" s="32">
        <v>8.3543301984665799E-5</v>
      </c>
      <c r="H740" s="32">
        <v>1.46200778473165E-4</v>
      </c>
      <c r="I740" s="32">
        <v>2.29744080457831E-4</v>
      </c>
      <c r="J740" s="32">
        <v>3.1328738244249698E-4</v>
      </c>
    </row>
    <row r="741" spans="1:10" x14ac:dyDescent="0.2">
      <c r="A741" t="s">
        <v>1716</v>
      </c>
      <c r="B741">
        <v>2021</v>
      </c>
      <c r="C741">
        <v>40</v>
      </c>
      <c r="D741">
        <v>55</v>
      </c>
      <c r="E741">
        <v>75</v>
      </c>
      <c r="F741">
        <v>100</v>
      </c>
      <c r="G741" s="32">
        <v>4.3900799074688603E-5</v>
      </c>
      <c r="H741" s="32">
        <v>6.03635987276968E-5</v>
      </c>
      <c r="I741" s="32">
        <v>8.2313998265041101E-5</v>
      </c>
      <c r="J741" s="32">
        <v>1.09751997686722E-4</v>
      </c>
    </row>
    <row r="742" spans="1:10" x14ac:dyDescent="0.2">
      <c r="A742" t="s">
        <v>1734</v>
      </c>
      <c r="B742">
        <v>2021</v>
      </c>
      <c r="C742">
        <v>21</v>
      </c>
      <c r="D742">
        <v>75</v>
      </c>
      <c r="E742">
        <v>52</v>
      </c>
      <c r="F742">
        <v>52</v>
      </c>
      <c r="G742" s="32">
        <v>9.1989734269059698E-6</v>
      </c>
      <c r="H742" s="32">
        <v>4.2052449951570099E-5</v>
      </c>
      <c r="I742" s="32">
        <v>6.4830860342004006E-5</v>
      </c>
      <c r="J742" s="32">
        <v>8.7609270732437805E-5</v>
      </c>
    </row>
    <row r="743" spans="1:10" x14ac:dyDescent="0.2">
      <c r="A743" t="s">
        <v>1726</v>
      </c>
      <c r="B743">
        <v>2021</v>
      </c>
      <c r="C743">
        <v>35</v>
      </c>
      <c r="D743">
        <v>55</v>
      </c>
      <c r="E743">
        <v>85</v>
      </c>
      <c r="F743">
        <v>100</v>
      </c>
      <c r="G743" s="32">
        <v>3.62725303414696E-5</v>
      </c>
      <c r="H743" s="32">
        <v>5.6999690536595198E-5</v>
      </c>
      <c r="I743" s="32">
        <v>8.80904308292834E-5</v>
      </c>
      <c r="J743" s="32">
        <v>1.0363580097562801E-4</v>
      </c>
    </row>
    <row r="744" spans="1:10" x14ac:dyDescent="0.2">
      <c r="A744" t="s">
        <v>1722</v>
      </c>
      <c r="B744">
        <v>2021</v>
      </c>
      <c r="C744">
        <v>80000</v>
      </c>
      <c r="D744">
        <v>286604</v>
      </c>
      <c r="E744">
        <v>198250</v>
      </c>
      <c r="F744">
        <v>175750</v>
      </c>
    </row>
    <row r="745" spans="1:10" x14ac:dyDescent="0.2">
      <c r="A745" t="s">
        <v>1732</v>
      </c>
      <c r="B745">
        <v>2021</v>
      </c>
      <c r="C745">
        <v>6</v>
      </c>
      <c r="D745">
        <v>14</v>
      </c>
      <c r="E745">
        <v>12</v>
      </c>
      <c r="F745">
        <v>8</v>
      </c>
      <c r="G745" s="32">
        <v>6.1120374987992302E-5</v>
      </c>
      <c r="H745" s="32">
        <v>2.0373458329330801E-4</v>
      </c>
      <c r="I745" s="32">
        <v>3.2597533326929199E-4</v>
      </c>
      <c r="J745" s="32">
        <v>4.0746916658661498E-4</v>
      </c>
    </row>
    <row r="746" spans="1:10" x14ac:dyDescent="0.2">
      <c r="A746" t="s">
        <v>1724</v>
      </c>
      <c r="B746">
        <v>2021</v>
      </c>
      <c r="C746">
        <v>40</v>
      </c>
      <c r="D746">
        <v>55</v>
      </c>
      <c r="E746">
        <v>75</v>
      </c>
      <c r="F746">
        <v>100</v>
      </c>
      <c r="G746" s="32">
        <v>1.70116141683866E-4</v>
      </c>
      <c r="H746" s="32">
        <v>2.3390969481531601E-4</v>
      </c>
      <c r="I746" s="32">
        <v>3.18967765657249E-4</v>
      </c>
      <c r="J746" s="32">
        <v>4.2529035420966598E-4</v>
      </c>
    </row>
    <row r="747" spans="1:10" x14ac:dyDescent="0.2">
      <c r="A747" t="s">
        <v>1736</v>
      </c>
      <c r="B747">
        <v>2021</v>
      </c>
      <c r="C747">
        <v>20</v>
      </c>
      <c r="D747">
        <v>50</v>
      </c>
      <c r="E747">
        <v>80</v>
      </c>
      <c r="F747">
        <v>100</v>
      </c>
      <c r="G747" s="32">
        <v>1.06349771687091E-4</v>
      </c>
      <c r="H747" s="32">
        <v>2.6587442921772802E-4</v>
      </c>
      <c r="I747" s="32">
        <v>4.25399086748364E-4</v>
      </c>
      <c r="J747" s="32">
        <v>5.3174885843545495E-4</v>
      </c>
    </row>
    <row r="748" spans="1:10" x14ac:dyDescent="0.2">
      <c r="A748" t="s">
        <v>1738</v>
      </c>
      <c r="B748">
        <v>2021</v>
      </c>
      <c r="C748">
        <v>15</v>
      </c>
      <c r="D748">
        <v>45</v>
      </c>
      <c r="E748">
        <v>75</v>
      </c>
      <c r="F748">
        <v>100</v>
      </c>
      <c r="G748" s="32">
        <v>6.6955823703735296E-4</v>
      </c>
      <c r="H748" s="32">
        <v>2.0086747111120601E-3</v>
      </c>
      <c r="I748" s="32">
        <v>3.3477911851867602E-3</v>
      </c>
      <c r="J748" s="32">
        <v>4.4637215802490202E-3</v>
      </c>
    </row>
    <row r="749" spans="1:10" x14ac:dyDescent="0.2">
      <c r="A749" t="s">
        <v>1740</v>
      </c>
      <c r="B749">
        <v>2021</v>
      </c>
      <c r="C749">
        <v>5</v>
      </c>
      <c r="D749">
        <v>45</v>
      </c>
      <c r="E749">
        <v>75</v>
      </c>
      <c r="F749">
        <v>100</v>
      </c>
      <c r="G749" s="32">
        <v>2.2318607901245099E-4</v>
      </c>
      <c r="H749" s="32">
        <v>2.0086747111120601E-3</v>
      </c>
      <c r="I749" s="32">
        <v>3.3477911851867602E-3</v>
      </c>
      <c r="J749" s="32">
        <v>4.4637215802490202E-3</v>
      </c>
    </row>
    <row r="750" spans="1:10" x14ac:dyDescent="0.2">
      <c r="A750" t="s">
        <v>1742</v>
      </c>
      <c r="B750">
        <v>2021</v>
      </c>
      <c r="C750">
        <v>0</v>
      </c>
      <c r="D750">
        <v>30</v>
      </c>
      <c r="E750">
        <v>40</v>
      </c>
      <c r="F750">
        <v>30</v>
      </c>
      <c r="G750" s="32">
        <v>0</v>
      </c>
      <c r="H750" s="32">
        <v>3.0976072655976399E-5</v>
      </c>
      <c r="I750" s="32">
        <v>7.2277502863944901E-5</v>
      </c>
      <c r="J750" s="32">
        <v>1.03253575519921E-4</v>
      </c>
    </row>
    <row r="751" spans="1:10" x14ac:dyDescent="0.2">
      <c r="A751" t="s">
        <v>1718</v>
      </c>
      <c r="B751">
        <v>2021</v>
      </c>
      <c r="C751">
        <v>0.51100000000000001</v>
      </c>
      <c r="D751">
        <v>0.54400000000000004</v>
      </c>
      <c r="E751">
        <v>0.54400000000000004</v>
      </c>
      <c r="F751">
        <v>0.61</v>
      </c>
    </row>
    <row r="752" spans="1:10" x14ac:dyDescent="0.2">
      <c r="A752" t="s">
        <v>1750</v>
      </c>
      <c r="B752">
        <v>2021</v>
      </c>
      <c r="C752">
        <v>180</v>
      </c>
      <c r="D752">
        <v>360</v>
      </c>
      <c r="E752">
        <v>340</v>
      </c>
      <c r="F752">
        <v>320</v>
      </c>
      <c r="G752" s="32">
        <v>7.6037723688452105E-5</v>
      </c>
      <c r="H752" s="32">
        <v>2.28113171065356E-4</v>
      </c>
      <c r="I752" s="32">
        <v>3.7173998247687698E-4</v>
      </c>
      <c r="J752" s="32">
        <v>5.0691815792301405E-4</v>
      </c>
    </row>
    <row r="753" spans="1:10" x14ac:dyDescent="0.2">
      <c r="A753" t="s">
        <v>1744</v>
      </c>
      <c r="B753">
        <v>2021</v>
      </c>
      <c r="C753">
        <v>4</v>
      </c>
      <c r="D753">
        <v>8</v>
      </c>
      <c r="E753">
        <v>6</v>
      </c>
      <c r="F753">
        <v>6</v>
      </c>
      <c r="G753" s="32">
        <v>2.7987837808397899E-5</v>
      </c>
      <c r="H753" s="32">
        <v>8.3963513425193605E-5</v>
      </c>
      <c r="I753" s="32">
        <v>1.2594527013778999E-4</v>
      </c>
      <c r="J753" s="32">
        <v>1.6792702685038699E-4</v>
      </c>
    </row>
    <row r="754" spans="1:10" x14ac:dyDescent="0.2">
      <c r="A754" t="s">
        <v>1720</v>
      </c>
      <c r="B754">
        <v>2021</v>
      </c>
      <c r="C754">
        <v>10</v>
      </c>
      <c r="D754">
        <v>45</v>
      </c>
      <c r="E754">
        <v>35</v>
      </c>
      <c r="F754">
        <v>30</v>
      </c>
      <c r="G754" s="32">
        <v>8.8323330298270307E-6</v>
      </c>
      <c r="H754" s="32">
        <v>4.8577831664048703E-5</v>
      </c>
      <c r="I754" s="32">
        <v>7.9490997268443295E-5</v>
      </c>
      <c r="J754" s="32">
        <v>1.05987996357924E-4</v>
      </c>
    </row>
    <row r="755" spans="1:10" x14ac:dyDescent="0.2">
      <c r="A755" t="s">
        <v>1759</v>
      </c>
      <c r="B755">
        <v>2021</v>
      </c>
      <c r="C755">
        <v>21</v>
      </c>
      <c r="D755">
        <v>21</v>
      </c>
      <c r="E755">
        <v>21</v>
      </c>
      <c r="F755">
        <v>21</v>
      </c>
    </row>
    <row r="756" spans="1:10" x14ac:dyDescent="0.2">
      <c r="A756" t="s">
        <v>1837</v>
      </c>
      <c r="B756">
        <v>2021</v>
      </c>
      <c r="C756">
        <v>37.61</v>
      </c>
      <c r="D756">
        <v>47.61</v>
      </c>
      <c r="E756">
        <v>62.61</v>
      </c>
      <c r="F756">
        <v>82.99</v>
      </c>
    </row>
    <row r="757" spans="1:10" x14ac:dyDescent="0.2">
      <c r="A757" t="s">
        <v>1861</v>
      </c>
      <c r="B757">
        <v>2021</v>
      </c>
      <c r="C757">
        <v>39.299999999999997</v>
      </c>
      <c r="D757">
        <v>49.3</v>
      </c>
      <c r="E757">
        <v>64.3</v>
      </c>
      <c r="F757">
        <v>80</v>
      </c>
      <c r="G757" s="32">
        <v>2.1509573524534201E-4</v>
      </c>
      <c r="H757" s="32">
        <v>2.6982747449352102E-4</v>
      </c>
      <c r="I757" s="32">
        <v>3.5192508336578899E-4</v>
      </c>
      <c r="J757" s="32">
        <v>4.3785391398543002E-4</v>
      </c>
    </row>
    <row r="758" spans="1:10" x14ac:dyDescent="0.2">
      <c r="A758" t="s">
        <v>1873</v>
      </c>
      <c r="B758">
        <v>2021</v>
      </c>
      <c r="C758">
        <v>28.6</v>
      </c>
      <c r="D758">
        <v>30.8</v>
      </c>
      <c r="E758">
        <v>34.1</v>
      </c>
      <c r="F758">
        <v>37</v>
      </c>
      <c r="G758" s="32">
        <v>4.8415418806539598E-4</v>
      </c>
      <c r="H758" s="32">
        <v>5.2139681791657998E-4</v>
      </c>
      <c r="I758" s="32">
        <v>5.7726076269335705E-4</v>
      </c>
      <c r="J758" s="32">
        <v>6.2635332022446301E-4</v>
      </c>
    </row>
    <row r="759" spans="1:10" x14ac:dyDescent="0.2">
      <c r="A759" t="s">
        <v>1871</v>
      </c>
      <c r="B759">
        <v>2021</v>
      </c>
      <c r="C759">
        <v>-1</v>
      </c>
      <c r="D759">
        <v>1</v>
      </c>
      <c r="E759">
        <v>-1</v>
      </c>
      <c r="F759">
        <v>1</v>
      </c>
      <c r="G759" s="32">
        <v>0</v>
      </c>
      <c r="H759" s="32">
        <v>4.0849673202614403E-5</v>
      </c>
      <c r="I759" s="32">
        <v>4.0849673202614403E-5</v>
      </c>
      <c r="J759" s="32">
        <v>8.1699346405228807E-5</v>
      </c>
    </row>
    <row r="760" spans="1:10" x14ac:dyDescent="0.2">
      <c r="A760" t="s">
        <v>1869</v>
      </c>
      <c r="B760">
        <v>2021</v>
      </c>
      <c r="C760">
        <v>0</v>
      </c>
      <c r="D760">
        <v>0</v>
      </c>
      <c r="E760">
        <v>10000</v>
      </c>
      <c r="F760">
        <v>16000</v>
      </c>
      <c r="G760" s="32">
        <v>0</v>
      </c>
      <c r="H760" s="32">
        <v>0</v>
      </c>
      <c r="I760" s="32">
        <v>2.3086709324730099E-4</v>
      </c>
      <c r="J760" s="32">
        <v>6.0025444244298095E-4</v>
      </c>
    </row>
    <row r="761" spans="1:10" x14ac:dyDescent="0.2">
      <c r="A761" t="s">
        <v>1867</v>
      </c>
      <c r="B761">
        <v>2021</v>
      </c>
      <c r="C761">
        <v>10</v>
      </c>
      <c r="D761">
        <v>15</v>
      </c>
      <c r="E761">
        <v>10</v>
      </c>
      <c r="F761">
        <v>15</v>
      </c>
      <c r="G761" s="32">
        <v>1.1796492071749E-4</v>
      </c>
      <c r="H761" s="32">
        <v>2.94912301793724E-4</v>
      </c>
      <c r="I761" s="32">
        <v>4.1287722251121401E-4</v>
      </c>
      <c r="J761" s="32">
        <v>5.8982460358744898E-4</v>
      </c>
    </row>
    <row r="762" spans="1:10" x14ac:dyDescent="0.2">
      <c r="A762" t="s">
        <v>1865</v>
      </c>
      <c r="B762">
        <v>2021</v>
      </c>
      <c r="C762">
        <v>45</v>
      </c>
      <c r="D762">
        <v>55</v>
      </c>
      <c r="E762">
        <v>65</v>
      </c>
      <c r="F762">
        <v>80</v>
      </c>
      <c r="G762" s="32">
        <v>2.40867000767276E-4</v>
      </c>
      <c r="H762" s="32">
        <v>2.9439300093778099E-4</v>
      </c>
      <c r="I762" s="32">
        <v>3.4791900110828699E-4</v>
      </c>
      <c r="J762" s="32">
        <v>4.2820800136404502E-4</v>
      </c>
    </row>
    <row r="763" spans="1:10" x14ac:dyDescent="0.2">
      <c r="A763" t="s">
        <v>1835</v>
      </c>
      <c r="B763">
        <v>2021</v>
      </c>
      <c r="C763">
        <v>0</v>
      </c>
      <c r="D763">
        <v>2</v>
      </c>
      <c r="E763">
        <v>2</v>
      </c>
      <c r="F763">
        <v>0</v>
      </c>
    </row>
    <row r="764" spans="1:10" x14ac:dyDescent="0.2">
      <c r="A764" t="s">
        <v>1849</v>
      </c>
      <c r="B764">
        <v>2021</v>
      </c>
      <c r="C764">
        <v>30</v>
      </c>
      <c r="D764">
        <v>40</v>
      </c>
      <c r="E764">
        <v>50</v>
      </c>
      <c r="F764">
        <v>100</v>
      </c>
    </row>
    <row r="765" spans="1:10" x14ac:dyDescent="0.2">
      <c r="A765" t="s">
        <v>1827</v>
      </c>
      <c r="B765">
        <v>2021</v>
      </c>
      <c r="C765">
        <v>10</v>
      </c>
      <c r="D765">
        <v>15</v>
      </c>
      <c r="E765">
        <v>10</v>
      </c>
      <c r="F765">
        <v>15</v>
      </c>
    </row>
    <row r="766" spans="1:10" x14ac:dyDescent="0.2">
      <c r="A766" t="s">
        <v>1863</v>
      </c>
      <c r="B766">
        <v>2021</v>
      </c>
      <c r="C766">
        <v>2</v>
      </c>
      <c r="D766">
        <v>2</v>
      </c>
      <c r="E766">
        <v>3</v>
      </c>
      <c r="F766">
        <v>3</v>
      </c>
      <c r="G766" s="32">
        <v>2.07236912992735E-5</v>
      </c>
      <c r="H766" s="32">
        <v>4.1447382598546999E-5</v>
      </c>
      <c r="I766" s="32">
        <v>7.2532919547457197E-5</v>
      </c>
      <c r="J766" s="32">
        <v>1.03618456496367E-4</v>
      </c>
    </row>
    <row r="767" spans="1:10" x14ac:dyDescent="0.2">
      <c r="A767" t="s">
        <v>1852</v>
      </c>
      <c r="B767">
        <v>2021</v>
      </c>
      <c r="C767">
        <v>11000</v>
      </c>
      <c r="D767">
        <v>20000</v>
      </c>
      <c r="E767">
        <v>20000</v>
      </c>
      <c r="F767">
        <v>15493</v>
      </c>
      <c r="G767" s="32">
        <v>7.5846817552062499E-5</v>
      </c>
      <c r="H767" s="32">
        <v>2.3793146666081999E-4</v>
      </c>
      <c r="I767" s="32">
        <v>3.75834771300934E-4</v>
      </c>
      <c r="J767" s="32">
        <v>4.82661566240398E-4</v>
      </c>
    </row>
    <row r="768" spans="1:10" x14ac:dyDescent="0.2">
      <c r="A768" t="s">
        <v>1829</v>
      </c>
      <c r="B768">
        <v>2021</v>
      </c>
      <c r="C768">
        <v>300</v>
      </c>
      <c r="D768">
        <v>700</v>
      </c>
      <c r="E768">
        <v>1950</v>
      </c>
      <c r="F768">
        <v>1950</v>
      </c>
    </row>
    <row r="769" spans="1:10" x14ac:dyDescent="0.2">
      <c r="A769" t="s">
        <v>1858</v>
      </c>
      <c r="B769">
        <v>2021</v>
      </c>
      <c r="C769">
        <v>2</v>
      </c>
      <c r="D769">
        <v>1</v>
      </c>
      <c r="E769">
        <v>2</v>
      </c>
      <c r="F769">
        <v>1</v>
      </c>
      <c r="G769" s="32">
        <v>6.2750322938267199E-5</v>
      </c>
      <c r="H769" s="32">
        <v>9.4125484407400704E-5</v>
      </c>
      <c r="I769" s="32">
        <v>1.56875807345668E-4</v>
      </c>
      <c r="J769" s="32">
        <v>1.88250968814801E-4</v>
      </c>
    </row>
    <row r="770" spans="1:10" x14ac:dyDescent="0.2">
      <c r="A770" t="s">
        <v>1854</v>
      </c>
      <c r="B770">
        <v>2021</v>
      </c>
      <c r="C770">
        <v>-1</v>
      </c>
      <c r="D770">
        <v>100</v>
      </c>
      <c r="E770">
        <v>-1</v>
      </c>
      <c r="F770">
        <v>-1</v>
      </c>
      <c r="G770" s="32">
        <v>0</v>
      </c>
      <c r="H770" s="32">
        <v>4.1265944437509202E-4</v>
      </c>
      <c r="I770" s="32">
        <v>4.1265944437509202E-4</v>
      </c>
      <c r="J770" s="32">
        <v>4.1265944437509202E-4</v>
      </c>
    </row>
    <row r="771" spans="1:10" x14ac:dyDescent="0.2">
      <c r="A771" t="s">
        <v>1840</v>
      </c>
      <c r="B771">
        <v>2021</v>
      </c>
      <c r="C771">
        <v>5</v>
      </c>
      <c r="D771">
        <v>10</v>
      </c>
      <c r="E771">
        <v>20</v>
      </c>
      <c r="F771">
        <v>30</v>
      </c>
      <c r="G771" s="32">
        <v>2.1740551111963901E-5</v>
      </c>
      <c r="H771" s="32">
        <v>4.3481102223927801E-5</v>
      </c>
      <c r="I771" s="32">
        <v>8.6962204447855698E-5</v>
      </c>
      <c r="J771" s="32">
        <v>1.3044330667178399E-4</v>
      </c>
    </row>
    <row r="772" spans="1:10" x14ac:dyDescent="0.2">
      <c r="A772" t="s">
        <v>1831</v>
      </c>
      <c r="B772">
        <v>2021</v>
      </c>
      <c r="C772">
        <v>1</v>
      </c>
      <c r="D772">
        <v>1</v>
      </c>
      <c r="E772">
        <v>1</v>
      </c>
      <c r="F772">
        <v>1</v>
      </c>
      <c r="G772" s="32">
        <v>9.5341317872007505E-5</v>
      </c>
      <c r="H772" s="32">
        <v>1.9068263574401501E-4</v>
      </c>
      <c r="I772" s="32">
        <v>2.86023953616023E-4</v>
      </c>
      <c r="J772" s="32">
        <v>3.8136527148803002E-4</v>
      </c>
    </row>
    <row r="773" spans="1:10" x14ac:dyDescent="0.2">
      <c r="A773" t="s">
        <v>1794</v>
      </c>
      <c r="B773">
        <v>2021</v>
      </c>
      <c r="C773">
        <v>16</v>
      </c>
      <c r="D773">
        <v>8</v>
      </c>
      <c r="E773">
        <v>6</v>
      </c>
      <c r="F773">
        <v>2</v>
      </c>
    </row>
    <row r="774" spans="1:10" x14ac:dyDescent="0.2">
      <c r="A774" t="s">
        <v>1807</v>
      </c>
      <c r="B774">
        <v>2021</v>
      </c>
      <c r="C774">
        <v>3</v>
      </c>
      <c r="D774">
        <v>8</v>
      </c>
      <c r="E774">
        <v>11</v>
      </c>
      <c r="F774">
        <v>12</v>
      </c>
      <c r="G774" s="32">
        <v>2.8148998390872798E-4</v>
      </c>
      <c r="H774" s="32">
        <v>7.5063995708994104E-4</v>
      </c>
      <c r="I774" s="32">
        <v>1.0321299409986699E-3</v>
      </c>
      <c r="J774" s="32">
        <v>1.12595993563491E-3</v>
      </c>
    </row>
    <row r="775" spans="1:10" x14ac:dyDescent="0.2">
      <c r="A775" t="s">
        <v>1811</v>
      </c>
      <c r="B775">
        <v>2021</v>
      </c>
      <c r="C775">
        <v>20</v>
      </c>
      <c r="D775">
        <v>40</v>
      </c>
      <c r="E775">
        <v>90</v>
      </c>
      <c r="F775">
        <v>100</v>
      </c>
      <c r="G775" s="32">
        <v>2.2747178213986601E-4</v>
      </c>
      <c r="H775" s="32">
        <v>4.5494356427973098E-4</v>
      </c>
      <c r="I775" s="32">
        <v>1.0236230196294001E-3</v>
      </c>
      <c r="J775" s="32">
        <v>1.13735891069933E-3</v>
      </c>
    </row>
    <row r="776" spans="1:10" x14ac:dyDescent="0.2">
      <c r="A776" t="s">
        <v>1801</v>
      </c>
      <c r="B776">
        <v>2021</v>
      </c>
      <c r="C776">
        <v>100</v>
      </c>
      <c r="D776">
        <v>-1</v>
      </c>
      <c r="E776">
        <v>-1</v>
      </c>
      <c r="F776">
        <v>100</v>
      </c>
      <c r="G776" s="32">
        <v>8.6975893767810898E-4</v>
      </c>
      <c r="H776" s="32">
        <v>0</v>
      </c>
      <c r="I776" s="32">
        <v>0</v>
      </c>
      <c r="J776" s="32">
        <v>8.6975893767810898E-4</v>
      </c>
    </row>
    <row r="777" spans="1:10" x14ac:dyDescent="0.2">
      <c r="A777" t="s">
        <v>1798</v>
      </c>
      <c r="B777">
        <v>2021</v>
      </c>
      <c r="C777">
        <v>115676</v>
      </c>
      <c r="D777">
        <v>98370.758333333302</v>
      </c>
      <c r="E777">
        <v>78696.606666666703</v>
      </c>
      <c r="F777">
        <v>59022.455000000002</v>
      </c>
      <c r="G777" s="32">
        <v>2.40268469820255E-3</v>
      </c>
      <c r="H777" s="32">
        <v>4.4459254378380903E-3</v>
      </c>
      <c r="I777" s="32">
        <v>6.0805180295465302E-3</v>
      </c>
      <c r="J777" s="32">
        <v>7.3064624733278601E-3</v>
      </c>
    </row>
    <row r="778" spans="1:10" x14ac:dyDescent="0.2">
      <c r="A778" t="s">
        <v>1796</v>
      </c>
      <c r="B778">
        <v>2021</v>
      </c>
      <c r="C778">
        <v>25</v>
      </c>
      <c r="D778">
        <v>50</v>
      </c>
      <c r="E778">
        <v>75</v>
      </c>
      <c r="F778">
        <v>100</v>
      </c>
      <c r="G778" s="32">
        <v>2.0284081420648099E-4</v>
      </c>
      <c r="H778" s="32">
        <v>4.0568162841296199E-4</v>
      </c>
      <c r="I778" s="32">
        <v>6.0852244261944404E-4</v>
      </c>
      <c r="J778" s="32">
        <v>8.1136325682592495E-4</v>
      </c>
    </row>
    <row r="779" spans="1:10" x14ac:dyDescent="0.2">
      <c r="A779" t="s">
        <v>1788</v>
      </c>
      <c r="B779">
        <v>2021</v>
      </c>
      <c r="C779">
        <v>5</v>
      </c>
      <c r="D779">
        <v>25</v>
      </c>
      <c r="E779">
        <v>50</v>
      </c>
      <c r="F779">
        <v>100</v>
      </c>
    </row>
    <row r="780" spans="1:10" x14ac:dyDescent="0.2">
      <c r="A780" t="s">
        <v>1792</v>
      </c>
      <c r="B780">
        <v>2021</v>
      </c>
      <c r="C780">
        <v>-1</v>
      </c>
      <c r="D780">
        <v>100</v>
      </c>
      <c r="E780">
        <v>-1</v>
      </c>
      <c r="F780">
        <v>-1</v>
      </c>
      <c r="G780" s="32">
        <v>0</v>
      </c>
      <c r="H780" s="32">
        <v>8.6096611529640197E-5</v>
      </c>
      <c r="I780" s="32">
        <v>8.6096611529640197E-5</v>
      </c>
      <c r="J780" s="32">
        <v>8.6096611529640197E-5</v>
      </c>
    </row>
    <row r="781" spans="1:10" x14ac:dyDescent="0.2">
      <c r="A781" t="s">
        <v>1790</v>
      </c>
      <c r="B781">
        <v>2021</v>
      </c>
      <c r="C781">
        <v>100</v>
      </c>
      <c r="D781">
        <v>100</v>
      </c>
      <c r="E781">
        <v>100</v>
      </c>
      <c r="F781">
        <v>100</v>
      </c>
      <c r="G781" s="32">
        <v>1.0368014152137501E-4</v>
      </c>
      <c r="H781" s="32">
        <v>2.0736028304275001E-4</v>
      </c>
      <c r="I781" s="32">
        <v>3.1104042456412502E-4</v>
      </c>
      <c r="J781" s="32">
        <v>4.1472056608549899E-4</v>
      </c>
    </row>
    <row r="782" spans="1:10" x14ac:dyDescent="0.2">
      <c r="A782" t="s">
        <v>1803</v>
      </c>
      <c r="B782">
        <v>2021</v>
      </c>
      <c r="C782">
        <v>100</v>
      </c>
      <c r="D782">
        <v>100</v>
      </c>
      <c r="E782">
        <v>100</v>
      </c>
      <c r="F782">
        <v>100</v>
      </c>
    </row>
    <row r="783" spans="1:10" x14ac:dyDescent="0.2">
      <c r="A783" t="s">
        <v>1805</v>
      </c>
      <c r="B783">
        <v>2021</v>
      </c>
      <c r="C783">
        <v>2000</v>
      </c>
      <c r="D783">
        <v>2000</v>
      </c>
      <c r="E783">
        <v>2000</v>
      </c>
      <c r="F783">
        <v>2000</v>
      </c>
      <c r="G783" s="32">
        <v>7.0124464795824504E-5</v>
      </c>
      <c r="H783" s="32">
        <v>1.19141465688106E-4</v>
      </c>
      <c r="I783" s="32">
        <v>1.8926593048392999E-4</v>
      </c>
      <c r="J783" s="32">
        <v>2.5939039527975502E-4</v>
      </c>
    </row>
    <row r="784" spans="1:10" x14ac:dyDescent="0.2">
      <c r="A784" t="s">
        <v>1819</v>
      </c>
      <c r="B784">
        <v>2021</v>
      </c>
      <c r="C784">
        <v>6000</v>
      </c>
      <c r="D784">
        <v>6000</v>
      </c>
      <c r="E784">
        <v>6000</v>
      </c>
      <c r="F784">
        <v>6000</v>
      </c>
      <c r="G784" s="32">
        <v>1.3150347989115499E-4</v>
      </c>
      <c r="H784" s="32">
        <v>5.2601391956462104E-4</v>
      </c>
      <c r="I784" s="32">
        <v>5.2601391956462104E-4</v>
      </c>
      <c r="J784" s="32">
        <v>5.2601391956462104E-4</v>
      </c>
    </row>
    <row r="785" spans="1:10" x14ac:dyDescent="0.2">
      <c r="A785" t="s">
        <v>1813</v>
      </c>
      <c r="B785">
        <v>2021</v>
      </c>
      <c r="C785">
        <v>100</v>
      </c>
      <c r="D785">
        <v>100</v>
      </c>
      <c r="E785">
        <v>100</v>
      </c>
      <c r="F785">
        <v>100</v>
      </c>
      <c r="G785" s="32">
        <v>1.37871065426562E-4</v>
      </c>
      <c r="H785" s="32">
        <v>2.7574213085312401E-4</v>
      </c>
      <c r="I785" s="32">
        <v>4.1361319627968598E-4</v>
      </c>
      <c r="J785" s="32">
        <v>5.5148426170624802E-4</v>
      </c>
    </row>
    <row r="786" spans="1:10" x14ac:dyDescent="0.2">
      <c r="A786" t="s">
        <v>1815</v>
      </c>
      <c r="B786">
        <v>2021</v>
      </c>
      <c r="C786">
        <v>16525</v>
      </c>
      <c r="D786">
        <v>26385</v>
      </c>
      <c r="E786">
        <v>29177</v>
      </c>
      <c r="F786">
        <v>29613</v>
      </c>
      <c r="G786" s="32">
        <v>1.11576892429716E-4</v>
      </c>
      <c r="H786" s="32">
        <v>2.9843189521942701E-4</v>
      </c>
      <c r="I786" s="32">
        <v>4.9543516241590702E-4</v>
      </c>
      <c r="J786" s="32">
        <v>6.8667896884128002E-4</v>
      </c>
    </row>
    <row r="787" spans="1:10" x14ac:dyDescent="0.2">
      <c r="A787" t="s">
        <v>1817</v>
      </c>
      <c r="B787">
        <v>2021</v>
      </c>
      <c r="C787">
        <v>6250</v>
      </c>
      <c r="D787">
        <v>5500</v>
      </c>
      <c r="E787">
        <v>7007</v>
      </c>
      <c r="F787">
        <v>7007</v>
      </c>
      <c r="G787" s="32">
        <v>2.7242360481796598E-5</v>
      </c>
      <c r="H787" s="32">
        <v>4.7885531560482703E-5</v>
      </c>
      <c r="I787" s="32">
        <v>7.8427486743834501E-5</v>
      </c>
      <c r="J787" s="32">
        <v>1.08969441927186E-4</v>
      </c>
    </row>
    <row r="788" spans="1:10" x14ac:dyDescent="0.2">
      <c r="A788" t="s">
        <v>1833</v>
      </c>
      <c r="B788">
        <v>2021</v>
      </c>
      <c r="C788">
        <v>7471</v>
      </c>
      <c r="D788">
        <v>9880</v>
      </c>
      <c r="E788">
        <v>9880</v>
      </c>
      <c r="F788">
        <v>9869</v>
      </c>
      <c r="G788" s="32">
        <v>2.10567668265431E-5</v>
      </c>
      <c r="H788" s="32">
        <v>4.8903220614020903E-5</v>
      </c>
      <c r="I788" s="32">
        <v>7.6749674401498601E-5</v>
      </c>
      <c r="J788" s="32">
        <v>1.04565125052168E-4</v>
      </c>
    </row>
    <row r="789" spans="1:10" x14ac:dyDescent="0.2">
      <c r="A789" t="s">
        <v>1821</v>
      </c>
      <c r="B789">
        <v>2021</v>
      </c>
      <c r="C789">
        <v>27000</v>
      </c>
      <c r="D789">
        <v>15601</v>
      </c>
      <c r="E789">
        <v>20266</v>
      </c>
      <c r="F789">
        <v>20266</v>
      </c>
      <c r="G789" s="32">
        <v>3.6323147309062102E-5</v>
      </c>
      <c r="H789" s="32">
        <v>5.4441671307523102E-5</v>
      </c>
      <c r="I789" s="32">
        <v>8.1705556617354697E-5</v>
      </c>
      <c r="J789" s="32">
        <v>1.08969441927186E-4</v>
      </c>
    </row>
    <row r="790" spans="1:10" x14ac:dyDescent="0.2">
      <c r="A790" t="s">
        <v>1809</v>
      </c>
      <c r="B790">
        <v>2021</v>
      </c>
      <c r="C790">
        <v>7.5</v>
      </c>
      <c r="D790">
        <v>7.5</v>
      </c>
      <c r="E790">
        <v>7.5</v>
      </c>
      <c r="F790">
        <v>7.5</v>
      </c>
      <c r="G790" s="32">
        <v>3.8013897098953103E-5</v>
      </c>
      <c r="H790" s="32">
        <v>7.6027794197906207E-5</v>
      </c>
      <c r="I790" s="32">
        <v>1.14041691296859E-4</v>
      </c>
      <c r="J790" s="32">
        <v>1.5205558839581201E-4</v>
      </c>
    </row>
    <row r="791" spans="1:10" x14ac:dyDescent="0.2">
      <c r="A791" t="s">
        <v>1823</v>
      </c>
      <c r="B791">
        <v>2021</v>
      </c>
      <c r="C791">
        <v>2750</v>
      </c>
      <c r="D791">
        <v>2750</v>
      </c>
      <c r="E791">
        <v>2750</v>
      </c>
      <c r="F791">
        <v>2750</v>
      </c>
      <c r="G791" s="32">
        <v>9.1207289312870897E-5</v>
      </c>
      <c r="H791" s="32">
        <v>1.7296218682422601E-4</v>
      </c>
      <c r="I791" s="32">
        <v>2.6416947613709701E-4</v>
      </c>
      <c r="J791" s="32">
        <v>3.5537676544996802E-4</v>
      </c>
    </row>
    <row r="792" spans="1:10" x14ac:dyDescent="0.2">
      <c r="A792" t="s">
        <v>1825</v>
      </c>
      <c r="B792">
        <v>2021</v>
      </c>
      <c r="C792">
        <v>100</v>
      </c>
      <c r="D792">
        <v>100</v>
      </c>
      <c r="E792">
        <v>100</v>
      </c>
      <c r="F792">
        <v>100</v>
      </c>
      <c r="G792" s="32">
        <v>1.1705137817742501E-4</v>
      </c>
      <c r="H792" s="32">
        <v>2.3410275635485001E-4</v>
      </c>
      <c r="I792" s="32">
        <v>3.51154134532276E-4</v>
      </c>
      <c r="J792" s="32">
        <v>4.68205512709701E-4</v>
      </c>
    </row>
    <row r="793" spans="1:10" x14ac:dyDescent="0.2">
      <c r="A793" t="s">
        <v>1843</v>
      </c>
      <c r="B793">
        <v>2021</v>
      </c>
      <c r="C793">
        <v>25</v>
      </c>
      <c r="D793">
        <v>25</v>
      </c>
      <c r="E793">
        <v>25</v>
      </c>
      <c r="F793">
        <v>25</v>
      </c>
    </row>
    <row r="794" spans="1:10" x14ac:dyDescent="0.2">
      <c r="A794" t="s">
        <v>1856</v>
      </c>
      <c r="B794">
        <v>2021</v>
      </c>
      <c r="C794">
        <v>25</v>
      </c>
      <c r="D794">
        <v>50</v>
      </c>
      <c r="E794">
        <v>75</v>
      </c>
      <c r="F794">
        <v>100</v>
      </c>
    </row>
    <row r="795" spans="1:10" x14ac:dyDescent="0.2">
      <c r="A795" t="s">
        <v>1846</v>
      </c>
      <c r="B795">
        <v>2021</v>
      </c>
      <c r="C795">
        <v>0</v>
      </c>
      <c r="D795">
        <v>0</v>
      </c>
      <c r="E795">
        <v>0</v>
      </c>
      <c r="F795">
        <v>100</v>
      </c>
    </row>
    <row r="796" spans="1:10" x14ac:dyDescent="0.2">
      <c r="A796" t="s">
        <v>1892</v>
      </c>
      <c r="B796">
        <v>2021</v>
      </c>
      <c r="C796">
        <v>65</v>
      </c>
      <c r="D796">
        <v>65</v>
      </c>
      <c r="E796">
        <v>65</v>
      </c>
      <c r="F796">
        <v>65</v>
      </c>
    </row>
    <row r="797" spans="1:10" x14ac:dyDescent="0.2">
      <c r="A797" t="s">
        <v>1907</v>
      </c>
      <c r="B797">
        <v>2021</v>
      </c>
      <c r="C797">
        <v>1</v>
      </c>
      <c r="D797">
        <v>0</v>
      </c>
      <c r="E797">
        <v>0</v>
      </c>
      <c r="F797">
        <v>0</v>
      </c>
      <c r="G797" s="32">
        <v>2.43843716387356E-4</v>
      </c>
      <c r="H797" s="32">
        <v>2.43843716387356E-4</v>
      </c>
      <c r="I797" s="32">
        <v>2.43843716387356E-4</v>
      </c>
      <c r="J797" s="32">
        <v>2.43843716387356E-4</v>
      </c>
    </row>
    <row r="798" spans="1:10" x14ac:dyDescent="0.2">
      <c r="A798" t="s">
        <v>1898</v>
      </c>
      <c r="B798">
        <v>2021</v>
      </c>
      <c r="C798">
        <v>13</v>
      </c>
      <c r="D798">
        <v>35</v>
      </c>
      <c r="E798">
        <v>45</v>
      </c>
      <c r="F798">
        <v>50</v>
      </c>
      <c r="G798" s="32">
        <v>3.8039619756427601E-5</v>
      </c>
      <c r="H798" s="32">
        <v>1.0241436088269E-4</v>
      </c>
      <c r="I798" s="32">
        <v>1.31675606849172E-4</v>
      </c>
      <c r="J798" s="32">
        <v>1.46306229832414E-4</v>
      </c>
    </row>
    <row r="799" spans="1:10" x14ac:dyDescent="0.2">
      <c r="A799" t="s">
        <v>1911</v>
      </c>
      <c r="B799">
        <v>2021</v>
      </c>
      <c r="C799">
        <v>1</v>
      </c>
      <c r="D799">
        <v>1</v>
      </c>
      <c r="E799">
        <v>1</v>
      </c>
      <c r="F799">
        <v>1</v>
      </c>
      <c r="G799" s="32">
        <v>4.8768743277471301E-5</v>
      </c>
      <c r="H799" s="32">
        <v>9.7537486554942506E-5</v>
      </c>
      <c r="I799" s="32">
        <v>1.46306229832414E-4</v>
      </c>
      <c r="J799" s="32">
        <v>1.9507497310988501E-4</v>
      </c>
    </row>
    <row r="800" spans="1:10" x14ac:dyDescent="0.2">
      <c r="A800" t="s">
        <v>1896</v>
      </c>
      <c r="B800">
        <v>2021</v>
      </c>
      <c r="C800">
        <v>9</v>
      </c>
      <c r="D800">
        <v>25</v>
      </c>
      <c r="E800">
        <v>32</v>
      </c>
      <c r="F800">
        <v>35</v>
      </c>
      <c r="G800" s="32">
        <v>6.2702669928177301E-5</v>
      </c>
      <c r="H800" s="32">
        <v>1.74174083133826E-4</v>
      </c>
      <c r="I800" s="32">
        <v>2.2294282641129699E-4</v>
      </c>
      <c r="J800" s="32">
        <v>2.43843716387356E-4</v>
      </c>
    </row>
    <row r="801" spans="1:10" x14ac:dyDescent="0.2">
      <c r="A801" t="s">
        <v>1894</v>
      </c>
      <c r="B801">
        <v>2021</v>
      </c>
      <c r="C801">
        <v>15</v>
      </c>
      <c r="D801">
        <v>42</v>
      </c>
      <c r="E801">
        <v>54</v>
      </c>
      <c r="F801">
        <v>60</v>
      </c>
      <c r="G801" s="32">
        <v>3.6576557458103398E-5</v>
      </c>
      <c r="H801" s="32">
        <v>1.0241436088269E-4</v>
      </c>
      <c r="I801" s="32">
        <v>1.31675606849172E-4</v>
      </c>
      <c r="J801" s="32">
        <v>1.46306229832414E-4</v>
      </c>
    </row>
    <row r="802" spans="1:10" x14ac:dyDescent="0.2">
      <c r="A802" t="s">
        <v>1884</v>
      </c>
      <c r="B802">
        <v>2021</v>
      </c>
      <c r="C802">
        <v>13</v>
      </c>
      <c r="D802">
        <v>35</v>
      </c>
      <c r="E802">
        <v>45</v>
      </c>
      <c r="F802">
        <v>50</v>
      </c>
    </row>
    <row r="803" spans="1:10" x14ac:dyDescent="0.2">
      <c r="A803" t="s">
        <v>1905</v>
      </c>
      <c r="B803">
        <v>2021</v>
      </c>
      <c r="C803">
        <v>65</v>
      </c>
      <c r="D803">
        <v>65</v>
      </c>
      <c r="E803">
        <v>65</v>
      </c>
      <c r="F803">
        <v>65</v>
      </c>
      <c r="G803" s="32">
        <v>1.21921858193678E-4</v>
      </c>
      <c r="H803" s="32">
        <v>2.5134659996850598E-4</v>
      </c>
      <c r="I803" s="32">
        <v>3.7326845816218398E-4</v>
      </c>
      <c r="J803" s="32">
        <v>4.8768743277471298E-4</v>
      </c>
    </row>
    <row r="804" spans="1:10" x14ac:dyDescent="0.2">
      <c r="A804" t="s">
        <v>1886</v>
      </c>
      <c r="B804">
        <v>2021</v>
      </c>
      <c r="C804">
        <v>30000</v>
      </c>
      <c r="D804">
        <v>84000</v>
      </c>
      <c r="E804">
        <v>108000</v>
      </c>
      <c r="F804">
        <v>120000</v>
      </c>
      <c r="G804" s="32">
        <v>1.21921858193678E-4</v>
      </c>
      <c r="H804" s="32">
        <v>3.4138120294229901E-4</v>
      </c>
      <c r="I804" s="32">
        <v>4.3891868949724099E-4</v>
      </c>
      <c r="J804" s="32">
        <v>4.8768743277471298E-4</v>
      </c>
    </row>
    <row r="805" spans="1:10" x14ac:dyDescent="0.2">
      <c r="A805" t="s">
        <v>1877</v>
      </c>
      <c r="B805">
        <v>2021</v>
      </c>
      <c r="C805">
        <v>60</v>
      </c>
      <c r="D805">
        <v>60</v>
      </c>
      <c r="E805">
        <v>60</v>
      </c>
      <c r="F805">
        <v>60</v>
      </c>
    </row>
    <row r="806" spans="1:10" x14ac:dyDescent="0.2">
      <c r="A806" t="s">
        <v>1903</v>
      </c>
      <c r="B806">
        <v>2021</v>
      </c>
      <c r="C806">
        <v>1</v>
      </c>
      <c r="D806">
        <v>1</v>
      </c>
      <c r="E806">
        <v>1</v>
      </c>
      <c r="F806">
        <v>1</v>
      </c>
      <c r="G806" s="32">
        <v>4.8768743277471301E-5</v>
      </c>
      <c r="H806" s="32">
        <v>9.7537486554942506E-5</v>
      </c>
      <c r="I806" s="32">
        <v>1.46306229832414E-4</v>
      </c>
      <c r="J806" s="32">
        <v>1.9507497310988501E-4</v>
      </c>
    </row>
    <row r="807" spans="1:10" x14ac:dyDescent="0.2">
      <c r="A807" t="s">
        <v>1882</v>
      </c>
      <c r="B807">
        <v>2021</v>
      </c>
      <c r="C807">
        <v>8</v>
      </c>
      <c r="D807">
        <v>21</v>
      </c>
      <c r="E807">
        <v>27</v>
      </c>
      <c r="F807">
        <v>30</v>
      </c>
      <c r="G807" s="32">
        <v>5.2019992829302703E-5</v>
      </c>
      <c r="H807" s="32">
        <v>1.3655248117691999E-4</v>
      </c>
      <c r="I807" s="32">
        <v>1.7556747579889701E-4</v>
      </c>
      <c r="J807" s="32">
        <v>1.9507497310988501E-4</v>
      </c>
    </row>
    <row r="808" spans="1:10" x14ac:dyDescent="0.2">
      <c r="A808" t="s">
        <v>1879</v>
      </c>
      <c r="B808">
        <v>2021</v>
      </c>
      <c r="C808">
        <v>9</v>
      </c>
      <c r="D808">
        <v>25</v>
      </c>
      <c r="E808">
        <v>32</v>
      </c>
      <c r="F808">
        <v>35</v>
      </c>
      <c r="G808" s="32">
        <v>5.0162135942541897E-5</v>
      </c>
      <c r="H808" s="32">
        <v>1.3933926650706101E-4</v>
      </c>
      <c r="I808" s="32">
        <v>1.78354261129038E-4</v>
      </c>
      <c r="J808" s="32">
        <v>1.9507497310988501E-4</v>
      </c>
    </row>
    <row r="809" spans="1:10" x14ac:dyDescent="0.2">
      <c r="A809" t="s">
        <v>1890</v>
      </c>
      <c r="B809">
        <v>2021</v>
      </c>
      <c r="C809">
        <v>16</v>
      </c>
      <c r="D809">
        <v>46</v>
      </c>
      <c r="E809">
        <v>59</v>
      </c>
      <c r="F809">
        <v>65</v>
      </c>
      <c r="G809" s="32">
        <v>3.6013841189517201E-5</v>
      </c>
      <c r="H809" s="32">
        <v>1.03539793419862E-4</v>
      </c>
      <c r="I809" s="32">
        <v>1.3280103938634501E-4</v>
      </c>
      <c r="J809" s="32">
        <v>1.46306229832414E-4</v>
      </c>
    </row>
    <row r="810" spans="1:10" x14ac:dyDescent="0.2">
      <c r="A810" t="s">
        <v>1888</v>
      </c>
      <c r="B810">
        <v>2021</v>
      </c>
      <c r="C810">
        <v>13</v>
      </c>
      <c r="D810">
        <v>35</v>
      </c>
      <c r="E810">
        <v>45</v>
      </c>
      <c r="F810">
        <v>50</v>
      </c>
      <c r="G810" s="32">
        <v>6.3399366260712603E-5</v>
      </c>
      <c r="H810" s="32">
        <v>1.7069060147114899E-4</v>
      </c>
      <c r="I810" s="32">
        <v>2.1945934474862101E-4</v>
      </c>
      <c r="J810" s="32">
        <v>2.43843716387356E-4</v>
      </c>
    </row>
    <row r="811" spans="1:10" x14ac:dyDescent="0.2">
      <c r="A811" t="s">
        <v>1900</v>
      </c>
      <c r="B811">
        <v>2021</v>
      </c>
      <c r="C811">
        <v>9</v>
      </c>
      <c r="D811">
        <v>25</v>
      </c>
      <c r="E811">
        <v>32</v>
      </c>
      <c r="F811">
        <v>35</v>
      </c>
    </row>
  </sheetData>
  <autoFilter ref="A1:J811" xr:uid="{A4AE5652-66E4-3A47-8694-F1F585F4004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170BE-7E15-9640-83B7-26AEE4000C40}">
  <dimension ref="A1:J811"/>
  <sheetViews>
    <sheetView tabSelected="1" workbookViewId="0">
      <selection activeCell="F187" sqref="F187 F205 F248 F263 F272 F275 F280 F283:F285 F292 F340 F356 F490 F503 F538 F679 F684 F692 F721"/>
    </sheetView>
  </sheetViews>
  <sheetFormatPr baseColWidth="10" defaultRowHeight="16" x14ac:dyDescent="0.2"/>
  <cols>
    <col min="2" max="2" width="14.5" customWidth="1"/>
    <col min="4" max="4" width="22.1640625" customWidth="1"/>
    <col min="5" max="5" width="20.83203125" customWidth="1"/>
    <col min="6" max="6" width="23.1640625" customWidth="1"/>
    <col min="7" max="7" width="36.5" customWidth="1"/>
    <col min="9" max="9" width="24.5" customWidth="1"/>
  </cols>
  <sheetData>
    <row r="1" spans="1:10" x14ac:dyDescent="0.2">
      <c r="A1" s="35" t="s">
        <v>10</v>
      </c>
      <c r="B1" s="34" t="s">
        <v>1944</v>
      </c>
      <c r="C1" s="35" t="s">
        <v>2087</v>
      </c>
      <c r="D1" s="35" t="s">
        <v>2088</v>
      </c>
      <c r="E1" s="35" t="s">
        <v>2089</v>
      </c>
      <c r="F1" s="35" t="s">
        <v>2090</v>
      </c>
      <c r="G1" s="35" t="s">
        <v>2091</v>
      </c>
      <c r="H1" s="35" t="s">
        <v>2092</v>
      </c>
      <c r="I1" s="35" t="s">
        <v>2093</v>
      </c>
      <c r="J1" s="35" t="s">
        <v>2094</v>
      </c>
    </row>
    <row r="2" spans="1:10" x14ac:dyDescent="0.2">
      <c r="A2" s="37" t="s">
        <v>65</v>
      </c>
      <c r="B2" s="36">
        <v>44377</v>
      </c>
      <c r="C2" s="37">
        <v>53</v>
      </c>
      <c r="D2" s="37">
        <v>57</v>
      </c>
      <c r="E2" s="37">
        <v>8.8385800000000004E-3</v>
      </c>
      <c r="F2" s="37">
        <v>4.4166667E-2</v>
      </c>
      <c r="G2" s="37" t="s">
        <v>2095</v>
      </c>
      <c r="H2" s="37">
        <v>0</v>
      </c>
      <c r="I2" s="37">
        <v>0</v>
      </c>
      <c r="J2" s="37">
        <v>1</v>
      </c>
    </row>
    <row r="3" spans="1:10" x14ac:dyDescent="0.2">
      <c r="A3" s="37" t="s">
        <v>90</v>
      </c>
      <c r="B3" s="36">
        <v>44377</v>
      </c>
      <c r="C3" s="37">
        <v>8906</v>
      </c>
      <c r="D3" s="37">
        <v>11331</v>
      </c>
      <c r="E3" s="37">
        <v>0.45323999999999998</v>
      </c>
      <c r="F3" s="37">
        <v>1.2722857139999999</v>
      </c>
      <c r="G3" s="37" t="s">
        <v>2096</v>
      </c>
      <c r="H3" s="37">
        <v>6.6401569999999998E-3</v>
      </c>
      <c r="I3" s="37">
        <v>6.4409500000000002E-4</v>
      </c>
      <c r="J3" s="37">
        <v>3</v>
      </c>
    </row>
    <row r="4" spans="1:10" x14ac:dyDescent="0.2">
      <c r="A4" s="37" t="s">
        <v>75</v>
      </c>
      <c r="B4" s="36">
        <v>44377</v>
      </c>
      <c r="C4" s="37">
        <v>0</v>
      </c>
      <c r="D4" s="37">
        <v>316</v>
      </c>
      <c r="E4" s="37">
        <v>1.8057143000000001E-2</v>
      </c>
      <c r="F4" s="37">
        <v>0</v>
      </c>
      <c r="G4" s="37" t="s">
        <v>2097</v>
      </c>
      <c r="H4" s="37">
        <v>4.7506349999999996E-3</v>
      </c>
      <c r="I4" s="38">
        <v>8.5782899999999995E-5</v>
      </c>
      <c r="J4" s="37">
        <v>1</v>
      </c>
    </row>
    <row r="5" spans="1:10" x14ac:dyDescent="0.2">
      <c r="A5" s="37" t="s">
        <v>73</v>
      </c>
      <c r="B5" s="36">
        <v>44377</v>
      </c>
      <c r="C5" s="37">
        <v>0</v>
      </c>
      <c r="D5" s="37">
        <v>462</v>
      </c>
      <c r="E5" s="37">
        <v>6.1600000000000002E-2</v>
      </c>
      <c r="F5" s="37">
        <v>0</v>
      </c>
      <c r="G5" s="37" t="s">
        <v>2097</v>
      </c>
      <c r="H5" s="37">
        <v>4.5820339999999996E-3</v>
      </c>
      <c r="I5" s="37">
        <v>2.82253E-4</v>
      </c>
      <c r="J5" s="37">
        <v>1</v>
      </c>
    </row>
    <row r="6" spans="1:10" x14ac:dyDescent="0.2">
      <c r="A6" s="37" t="s">
        <v>71</v>
      </c>
      <c r="B6" s="36">
        <v>44377</v>
      </c>
      <c r="C6" s="37">
        <v>0</v>
      </c>
      <c r="D6" s="37">
        <v>1.31</v>
      </c>
      <c r="E6" s="37">
        <v>3.7428571000000001E-2</v>
      </c>
      <c r="F6" s="37">
        <v>0</v>
      </c>
      <c r="G6" s="37" t="s">
        <v>2097</v>
      </c>
      <c r="H6" s="37">
        <v>4.6825460000000001E-3</v>
      </c>
      <c r="I6" s="37">
        <v>1.7526099999999999E-4</v>
      </c>
      <c r="J6" s="37">
        <v>1</v>
      </c>
    </row>
    <row r="7" spans="1:10" x14ac:dyDescent="0.2">
      <c r="A7" s="37" t="s">
        <v>67</v>
      </c>
      <c r="B7" s="36">
        <v>44377</v>
      </c>
      <c r="C7" s="37">
        <v>50</v>
      </c>
      <c r="D7" s="37">
        <v>50</v>
      </c>
      <c r="E7" s="37">
        <v>0.3125</v>
      </c>
      <c r="F7" s="37">
        <v>0.25</v>
      </c>
      <c r="G7" s="37" t="s">
        <v>2098</v>
      </c>
      <c r="H7" s="37">
        <v>3.2443000000000001E-4</v>
      </c>
      <c r="I7" s="38">
        <v>8.3135199999999996E-5</v>
      </c>
      <c r="J7" s="37">
        <v>2</v>
      </c>
    </row>
    <row r="8" spans="1:10" x14ac:dyDescent="0.2">
      <c r="A8" s="37" t="s">
        <v>40</v>
      </c>
      <c r="B8" s="36">
        <v>44377</v>
      </c>
      <c r="C8" s="37">
        <v>0</v>
      </c>
      <c r="D8" s="37">
        <v>2.2999999999999998</v>
      </c>
      <c r="E8" s="37">
        <v>3.1506849000000003E-2</v>
      </c>
      <c r="F8" s="37">
        <v>0</v>
      </c>
      <c r="G8" s="37" t="s">
        <v>2097</v>
      </c>
      <c r="H8" s="37">
        <v>0</v>
      </c>
      <c r="I8" s="37">
        <v>0</v>
      </c>
      <c r="J8" s="37">
        <v>1</v>
      </c>
    </row>
    <row r="9" spans="1:10" x14ac:dyDescent="0.2">
      <c r="A9" s="37" t="s">
        <v>63</v>
      </c>
      <c r="B9" s="36">
        <v>44377</v>
      </c>
      <c r="C9" s="37">
        <v>359</v>
      </c>
      <c r="D9" s="37">
        <v>751</v>
      </c>
      <c r="E9" s="37">
        <v>0.11808176099999999</v>
      </c>
      <c r="F9" s="37">
        <v>0.18040201</v>
      </c>
      <c r="G9" s="37" t="s">
        <v>2099</v>
      </c>
      <c r="H9" s="37">
        <v>1.119232E-3</v>
      </c>
      <c r="I9" s="38">
        <v>9.4853199999999995E-5</v>
      </c>
      <c r="J9" s="37">
        <v>1</v>
      </c>
    </row>
    <row r="10" spans="1:10" x14ac:dyDescent="0.2">
      <c r="A10" s="37" t="s">
        <v>42</v>
      </c>
      <c r="B10" s="36">
        <v>44377</v>
      </c>
      <c r="C10" s="37">
        <v>0</v>
      </c>
      <c r="D10" s="37">
        <v>598</v>
      </c>
      <c r="E10" s="37">
        <v>9.4920635000000003E-2</v>
      </c>
      <c r="F10" s="37">
        <v>0</v>
      </c>
      <c r="G10" s="37" t="s">
        <v>2100</v>
      </c>
      <c r="H10" s="37">
        <v>1.1858369999999999E-3</v>
      </c>
      <c r="I10" s="37">
        <v>1.1256000000000001E-4</v>
      </c>
      <c r="J10" s="37">
        <v>1</v>
      </c>
    </row>
    <row r="11" spans="1:10" x14ac:dyDescent="0.2">
      <c r="A11" s="37" t="s">
        <v>61</v>
      </c>
      <c r="B11" s="36">
        <v>44377</v>
      </c>
      <c r="C11" s="37">
        <v>0</v>
      </c>
      <c r="D11" s="37">
        <v>0</v>
      </c>
      <c r="E11" s="37">
        <v>0</v>
      </c>
      <c r="F11" s="37">
        <v>0</v>
      </c>
      <c r="G11" s="37" t="s">
        <v>2101</v>
      </c>
      <c r="H11" s="37">
        <v>1.194718E-3</v>
      </c>
      <c r="I11" s="37">
        <v>0</v>
      </c>
      <c r="J11" s="37">
        <v>1</v>
      </c>
    </row>
    <row r="12" spans="1:10" x14ac:dyDescent="0.2">
      <c r="A12" s="37" t="s">
        <v>88</v>
      </c>
      <c r="B12" s="36">
        <v>44377</v>
      </c>
      <c r="C12" s="37">
        <v>0</v>
      </c>
      <c r="D12" s="37">
        <v>317</v>
      </c>
      <c r="E12" s="37">
        <v>0.11740740700000001</v>
      </c>
      <c r="F12" s="37">
        <v>0</v>
      </c>
      <c r="G12" s="37" t="s">
        <v>2100</v>
      </c>
      <c r="H12" s="37">
        <v>1.1503150000000001E-3</v>
      </c>
      <c r="I12" s="37">
        <v>1.35055E-4</v>
      </c>
      <c r="J12" s="37">
        <v>1</v>
      </c>
    </row>
    <row r="13" spans="1:10" x14ac:dyDescent="0.2">
      <c r="A13" s="37" t="s">
        <v>59</v>
      </c>
      <c r="B13" s="36">
        <v>44377</v>
      </c>
      <c r="C13" s="37">
        <v>0</v>
      </c>
      <c r="D13" s="37">
        <v>8.6</v>
      </c>
      <c r="E13" s="37">
        <v>0.116216216</v>
      </c>
      <c r="F13" s="37">
        <v>0</v>
      </c>
      <c r="G13" s="37" t="s">
        <v>2100</v>
      </c>
      <c r="H13" s="37">
        <v>1.3900939999999999E-3</v>
      </c>
      <c r="I13" s="37">
        <v>1.6155100000000001E-4</v>
      </c>
      <c r="J13" s="37">
        <v>1</v>
      </c>
    </row>
    <row r="14" spans="1:10" x14ac:dyDescent="0.2">
      <c r="A14" s="37" t="s">
        <v>57</v>
      </c>
      <c r="B14" s="36">
        <v>44377</v>
      </c>
      <c r="C14" s="37">
        <v>827</v>
      </c>
      <c r="D14" s="37">
        <v>1500</v>
      </c>
      <c r="E14" s="37">
        <v>0.26595744700000001</v>
      </c>
      <c r="F14" s="37">
        <v>0.49909474999999998</v>
      </c>
      <c r="G14" s="37" t="s">
        <v>2102</v>
      </c>
      <c r="H14" s="37">
        <v>1.119232E-3</v>
      </c>
      <c r="I14" s="37">
        <v>1.8852300000000001E-4</v>
      </c>
      <c r="J14" s="37">
        <v>2</v>
      </c>
    </row>
    <row r="15" spans="1:10" x14ac:dyDescent="0.2">
      <c r="A15" s="37" t="s">
        <v>55</v>
      </c>
      <c r="B15" s="36">
        <v>44377</v>
      </c>
      <c r="C15" s="37">
        <v>29.62</v>
      </c>
      <c r="D15" s="37">
        <v>29.62</v>
      </c>
      <c r="E15" s="37">
        <v>0.64391304299999996</v>
      </c>
      <c r="F15" s="37">
        <v>0.665617978</v>
      </c>
      <c r="G15" s="37" t="s">
        <v>2103</v>
      </c>
      <c r="H15" s="37">
        <v>1.119232E-3</v>
      </c>
      <c r="I15" s="37">
        <v>5.3528500000000004E-4</v>
      </c>
      <c r="J15" s="37">
        <v>3</v>
      </c>
    </row>
    <row r="16" spans="1:10" x14ac:dyDescent="0.2">
      <c r="A16" s="37" t="s">
        <v>52</v>
      </c>
      <c r="B16" s="36">
        <v>44377</v>
      </c>
      <c r="C16" s="37">
        <v>330</v>
      </c>
      <c r="D16" s="37">
        <v>330</v>
      </c>
      <c r="E16" s="37">
        <v>0.33</v>
      </c>
      <c r="F16" s="37">
        <v>0.6875</v>
      </c>
      <c r="G16" s="37" t="s">
        <v>2104</v>
      </c>
      <c r="H16" s="37">
        <v>1.2208970000000001E-3</v>
      </c>
      <c r="I16" s="37">
        <v>4.0289600000000003E-4</v>
      </c>
      <c r="J16" s="37">
        <v>2</v>
      </c>
    </row>
    <row r="17" spans="1:10" x14ac:dyDescent="0.2">
      <c r="A17" s="37" t="s">
        <v>48</v>
      </c>
      <c r="B17" s="36">
        <v>44377</v>
      </c>
      <c r="C17" s="37">
        <v>14.27</v>
      </c>
      <c r="D17" s="37">
        <v>14.27</v>
      </c>
      <c r="E17" s="37">
        <v>1.297272727</v>
      </c>
      <c r="F17" s="37">
        <v>3.5674999999999999</v>
      </c>
      <c r="G17" s="37" t="s">
        <v>2105</v>
      </c>
      <c r="H17" s="37">
        <v>1.119232E-3</v>
      </c>
      <c r="I17" s="37">
        <v>4.0699300000000002E-4</v>
      </c>
      <c r="J17" s="37">
        <v>3</v>
      </c>
    </row>
    <row r="18" spans="1:10" x14ac:dyDescent="0.2">
      <c r="A18" s="37" t="s">
        <v>84</v>
      </c>
      <c r="B18" s="36">
        <v>44377</v>
      </c>
      <c r="C18" s="37">
        <v>1133</v>
      </c>
      <c r="D18" s="37">
        <v>3212</v>
      </c>
      <c r="E18" s="37">
        <v>0.26523534300000001</v>
      </c>
      <c r="F18" s="37">
        <v>0.33891714000000001</v>
      </c>
      <c r="G18" s="37" t="s">
        <v>2000</v>
      </c>
      <c r="H18" s="37">
        <v>0</v>
      </c>
      <c r="I18" s="37">
        <v>0</v>
      </c>
      <c r="J18" s="37">
        <v>2</v>
      </c>
    </row>
    <row r="19" spans="1:10" x14ac:dyDescent="0.2">
      <c r="A19" s="37" t="s">
        <v>81</v>
      </c>
      <c r="B19" s="36">
        <v>44377</v>
      </c>
      <c r="C19" s="37">
        <v>2050</v>
      </c>
      <c r="D19" s="37">
        <v>3564</v>
      </c>
      <c r="E19" s="37">
        <v>0.1782</v>
      </c>
      <c r="F19" s="37">
        <v>0.51249999999999996</v>
      </c>
      <c r="G19" s="37" t="s">
        <v>2106</v>
      </c>
      <c r="H19" s="37">
        <v>0</v>
      </c>
      <c r="I19" s="37">
        <v>0</v>
      </c>
      <c r="J19" s="37">
        <v>1</v>
      </c>
    </row>
    <row r="20" spans="1:10" x14ac:dyDescent="0.2">
      <c r="A20" s="37" t="s">
        <v>79</v>
      </c>
      <c r="B20" s="36">
        <v>44377</v>
      </c>
      <c r="C20" s="37">
        <v>58.1</v>
      </c>
      <c r="D20" s="37">
        <v>58.1</v>
      </c>
      <c r="E20" s="37">
        <v>0.96351575499999997</v>
      </c>
      <c r="F20" s="37">
        <v>0.98977853500000001</v>
      </c>
      <c r="G20" s="37" t="s">
        <v>2107</v>
      </c>
      <c r="H20" s="37">
        <v>0</v>
      </c>
      <c r="I20" s="37">
        <v>0</v>
      </c>
      <c r="J20" s="37">
        <v>3</v>
      </c>
    </row>
    <row r="21" spans="1:10" x14ac:dyDescent="0.2">
      <c r="A21" s="37" t="s">
        <v>77</v>
      </c>
      <c r="B21" s="36">
        <v>44377</v>
      </c>
      <c r="C21" s="37">
        <v>44.4</v>
      </c>
      <c r="D21" s="37">
        <v>44.4</v>
      </c>
      <c r="E21" s="37">
        <v>0.88446215100000003</v>
      </c>
      <c r="F21" s="37">
        <v>0.95483870999999998</v>
      </c>
      <c r="G21" s="37" t="s">
        <v>2107</v>
      </c>
      <c r="H21" s="37">
        <v>0</v>
      </c>
      <c r="I21" s="37">
        <v>0</v>
      </c>
      <c r="J21" s="37">
        <v>3</v>
      </c>
    </row>
    <row r="22" spans="1:10" x14ac:dyDescent="0.2">
      <c r="A22" s="37" t="s">
        <v>134</v>
      </c>
      <c r="B22" s="36">
        <v>44377</v>
      </c>
      <c r="C22" s="37">
        <v>35935</v>
      </c>
      <c r="D22" s="37">
        <v>35935</v>
      </c>
      <c r="E22" s="37">
        <v>0.179675</v>
      </c>
      <c r="F22" s="37">
        <v>0.816704545</v>
      </c>
      <c r="G22" s="37" t="s">
        <v>2108</v>
      </c>
      <c r="H22" s="37">
        <v>0</v>
      </c>
      <c r="I22" s="37">
        <v>0</v>
      </c>
      <c r="J22" s="37">
        <v>1</v>
      </c>
    </row>
    <row r="23" spans="1:10" x14ac:dyDescent="0.2">
      <c r="A23" s="37" t="s">
        <v>158</v>
      </c>
      <c r="B23" s="36">
        <v>44377</v>
      </c>
      <c r="C23" s="37">
        <v>1</v>
      </c>
      <c r="D23" s="37">
        <v>1</v>
      </c>
      <c r="E23" s="37">
        <v>4.7619047999999997E-2</v>
      </c>
      <c r="F23" s="37">
        <v>9.0909090999999997E-2</v>
      </c>
      <c r="G23" s="37" t="s">
        <v>2109</v>
      </c>
      <c r="H23" s="37">
        <v>4.7766049999999997E-3</v>
      </c>
      <c r="I23" s="37">
        <v>0</v>
      </c>
      <c r="J23" s="37">
        <v>1</v>
      </c>
    </row>
    <row r="24" spans="1:10" x14ac:dyDescent="0.2">
      <c r="A24" s="37" t="s">
        <v>160</v>
      </c>
      <c r="B24" s="36">
        <v>44377</v>
      </c>
      <c r="C24" s="37">
        <v>20</v>
      </c>
      <c r="D24" s="37">
        <v>20</v>
      </c>
      <c r="E24" s="37">
        <v>0.2</v>
      </c>
      <c r="F24" s="37">
        <v>0.28571428599999998</v>
      </c>
      <c r="G24" s="37" t="s">
        <v>1971</v>
      </c>
      <c r="H24" s="37">
        <v>4.15733E-4</v>
      </c>
      <c r="I24" s="38">
        <v>8.3146700000000001E-5</v>
      </c>
      <c r="J24" s="37">
        <v>1</v>
      </c>
    </row>
    <row r="25" spans="1:10" x14ac:dyDescent="0.2">
      <c r="A25" s="37" t="s">
        <v>162</v>
      </c>
      <c r="B25" s="36">
        <v>44377</v>
      </c>
      <c r="C25" s="37">
        <v>100</v>
      </c>
      <c r="D25" s="37">
        <v>209</v>
      </c>
      <c r="E25" s="37">
        <v>6.6349205999999994E-2</v>
      </c>
      <c r="F25" s="37">
        <v>0.145560408</v>
      </c>
      <c r="G25" s="37" t="s">
        <v>2110</v>
      </c>
      <c r="H25" s="37">
        <v>8.6840279999999999E-3</v>
      </c>
      <c r="I25" s="37">
        <v>3.0049500000000002E-4</v>
      </c>
      <c r="J25" s="37">
        <v>1</v>
      </c>
    </row>
    <row r="26" spans="1:10" x14ac:dyDescent="0.2">
      <c r="A26" s="37" t="s">
        <v>164</v>
      </c>
      <c r="B26" s="36">
        <v>44377</v>
      </c>
      <c r="C26" s="37">
        <v>0</v>
      </c>
      <c r="D26" s="37">
        <v>0</v>
      </c>
      <c r="E26" s="37">
        <v>0</v>
      </c>
      <c r="F26" s="37">
        <v>-1</v>
      </c>
      <c r="G26" s="37" t="s">
        <v>2111</v>
      </c>
      <c r="H26" s="37">
        <v>5.6433500000000001E-4</v>
      </c>
      <c r="I26" s="37">
        <v>0</v>
      </c>
      <c r="J26" s="37">
        <v>0</v>
      </c>
    </row>
    <row r="27" spans="1:10" x14ac:dyDescent="0.2">
      <c r="A27" s="37" t="s">
        <v>140</v>
      </c>
      <c r="B27" s="36">
        <v>44377</v>
      </c>
      <c r="C27" s="37">
        <v>0</v>
      </c>
      <c r="D27" s="37">
        <v>0</v>
      </c>
      <c r="E27" s="37">
        <v>0</v>
      </c>
      <c r="F27" s="37">
        <v>-1</v>
      </c>
      <c r="G27" s="37" t="s">
        <v>2112</v>
      </c>
      <c r="H27" s="37">
        <v>4.5867319999999996E-3</v>
      </c>
      <c r="I27" s="37">
        <v>0</v>
      </c>
      <c r="J27" s="37">
        <v>0</v>
      </c>
    </row>
    <row r="28" spans="1:10" x14ac:dyDescent="0.2">
      <c r="A28" s="37" t="s">
        <v>148</v>
      </c>
      <c r="B28" s="36">
        <v>44377</v>
      </c>
      <c r="C28" s="37">
        <v>20</v>
      </c>
      <c r="D28" s="37">
        <v>20</v>
      </c>
      <c r="E28" s="37">
        <v>0.2</v>
      </c>
      <c r="F28" s="37">
        <v>0.28571428599999998</v>
      </c>
      <c r="G28" s="37" t="s">
        <v>1970</v>
      </c>
      <c r="H28" s="37">
        <v>4.0842800000000001E-4</v>
      </c>
      <c r="I28" s="38">
        <v>8.1685600000000003E-5</v>
      </c>
      <c r="J28" s="37">
        <v>1</v>
      </c>
    </row>
    <row r="29" spans="1:10" x14ac:dyDescent="0.2">
      <c r="A29" s="37" t="s">
        <v>145</v>
      </c>
      <c r="B29" s="36">
        <v>44377</v>
      </c>
      <c r="C29" s="37">
        <v>0</v>
      </c>
      <c r="D29" s="37">
        <v>0</v>
      </c>
      <c r="E29" s="37">
        <v>0</v>
      </c>
      <c r="F29" s="37">
        <v>0</v>
      </c>
      <c r="G29" s="37" t="s">
        <v>2113</v>
      </c>
      <c r="H29" s="37">
        <v>4.4555829999999999E-3</v>
      </c>
      <c r="I29" s="37">
        <v>0</v>
      </c>
      <c r="J29" s="37">
        <v>1</v>
      </c>
    </row>
    <row r="30" spans="1:10" x14ac:dyDescent="0.2">
      <c r="A30" s="37" t="s">
        <v>136</v>
      </c>
      <c r="B30" s="36">
        <v>44377</v>
      </c>
      <c r="C30" s="37">
        <v>-1</v>
      </c>
      <c r="D30" s="37">
        <v>-1</v>
      </c>
      <c r="E30" s="37">
        <v>-1</v>
      </c>
      <c r="F30" s="37">
        <v>-1</v>
      </c>
      <c r="G30" s="37" t="s">
        <v>2114</v>
      </c>
      <c r="H30" s="37">
        <v>4.65246E-4</v>
      </c>
      <c r="I30" s="37">
        <v>0</v>
      </c>
      <c r="J30" s="37">
        <v>0</v>
      </c>
    </row>
    <row r="31" spans="1:10" x14ac:dyDescent="0.2">
      <c r="A31" s="37" t="s">
        <v>94</v>
      </c>
      <c r="B31" s="36">
        <v>44377</v>
      </c>
      <c r="C31" s="37">
        <v>8.25</v>
      </c>
      <c r="D31" s="37">
        <v>8.25</v>
      </c>
      <c r="E31" s="37">
        <v>0.24562500000000001</v>
      </c>
      <c r="F31" s="37">
        <v>8.2500000000000004E-2</v>
      </c>
      <c r="G31" s="37" t="s">
        <v>2108</v>
      </c>
      <c r="H31" s="37">
        <v>0</v>
      </c>
      <c r="I31" s="37">
        <v>0</v>
      </c>
      <c r="J31" s="37">
        <v>2</v>
      </c>
    </row>
    <row r="32" spans="1:10" x14ac:dyDescent="0.2">
      <c r="A32" s="37" t="s">
        <v>114</v>
      </c>
      <c r="B32" s="36">
        <v>44377</v>
      </c>
      <c r="C32" s="37">
        <v>56</v>
      </c>
      <c r="D32" s="37">
        <v>106</v>
      </c>
      <c r="E32" s="37">
        <v>0.36551724099999999</v>
      </c>
      <c r="F32" s="37">
        <v>0.7</v>
      </c>
      <c r="G32" s="37" t="s">
        <v>2115</v>
      </c>
      <c r="H32" s="37">
        <v>1.136375E-3</v>
      </c>
      <c r="I32" s="37">
        <v>1.9592700000000001E-4</v>
      </c>
      <c r="J32" s="37">
        <v>3</v>
      </c>
    </row>
    <row r="33" spans="1:10" x14ac:dyDescent="0.2">
      <c r="A33" s="37" t="s">
        <v>96</v>
      </c>
      <c r="B33" s="36">
        <v>44377</v>
      </c>
      <c r="C33" s="37">
        <v>0</v>
      </c>
      <c r="D33" s="37">
        <v>0</v>
      </c>
      <c r="E33" s="37">
        <v>0</v>
      </c>
      <c r="F33" s="37">
        <v>0</v>
      </c>
      <c r="G33" s="37" t="s">
        <v>2116</v>
      </c>
      <c r="H33" s="37">
        <v>1.1308150000000001E-3</v>
      </c>
      <c r="I33" s="37">
        <v>0</v>
      </c>
      <c r="J33" s="37">
        <v>1</v>
      </c>
    </row>
    <row r="34" spans="1:10" x14ac:dyDescent="0.2">
      <c r="A34" s="37" t="s">
        <v>112</v>
      </c>
      <c r="B34" s="36">
        <v>44377</v>
      </c>
      <c r="C34" s="37">
        <v>0</v>
      </c>
      <c r="D34" s="37">
        <v>0</v>
      </c>
      <c r="E34" s="37">
        <v>0</v>
      </c>
      <c r="F34" s="37">
        <v>0</v>
      </c>
      <c r="G34" s="37" t="s">
        <v>2117</v>
      </c>
      <c r="H34" s="37">
        <v>1.1201589999999999E-3</v>
      </c>
      <c r="I34" s="37">
        <v>0</v>
      </c>
      <c r="J34" s="37">
        <v>1</v>
      </c>
    </row>
    <row r="35" spans="1:10" x14ac:dyDescent="0.2">
      <c r="A35" s="37" t="s">
        <v>116</v>
      </c>
      <c r="B35" s="36">
        <v>44377</v>
      </c>
      <c r="C35" s="37">
        <v>0</v>
      </c>
      <c r="D35" s="37">
        <v>0</v>
      </c>
      <c r="E35" s="37">
        <v>0</v>
      </c>
      <c r="F35" s="37">
        <v>0</v>
      </c>
      <c r="G35" s="37" t="s">
        <v>2118</v>
      </c>
      <c r="H35" s="37">
        <v>1.1220119999999999E-3</v>
      </c>
      <c r="I35" s="37">
        <v>0</v>
      </c>
      <c r="J35" s="37">
        <v>1</v>
      </c>
    </row>
    <row r="36" spans="1:10" x14ac:dyDescent="0.2">
      <c r="A36" s="37" t="s">
        <v>105</v>
      </c>
      <c r="B36" s="36">
        <v>44377</v>
      </c>
      <c r="C36" s="37">
        <v>0</v>
      </c>
      <c r="D36" s="37">
        <v>2</v>
      </c>
      <c r="E36" s="37">
        <v>0.2</v>
      </c>
      <c r="F36" s="37">
        <v>0</v>
      </c>
      <c r="G36" s="37" t="s">
        <v>2013</v>
      </c>
      <c r="H36" s="37">
        <v>1.133132E-3</v>
      </c>
      <c r="I36" s="37">
        <v>2.2662600000000001E-4</v>
      </c>
      <c r="J36" s="37">
        <v>1</v>
      </c>
    </row>
    <row r="37" spans="1:10" x14ac:dyDescent="0.2">
      <c r="A37" s="37" t="s">
        <v>103</v>
      </c>
      <c r="B37" s="36">
        <v>44377</v>
      </c>
      <c r="C37" s="37">
        <v>10</v>
      </c>
      <c r="D37" s="37">
        <v>10</v>
      </c>
      <c r="E37" s="37">
        <v>0.1</v>
      </c>
      <c r="F37" s="37">
        <v>0.25</v>
      </c>
      <c r="G37" s="37"/>
      <c r="H37" s="37">
        <v>7.9940299999999996E-4</v>
      </c>
      <c r="I37" s="38">
        <v>7.9940300000000004E-5</v>
      </c>
      <c r="J37" s="37">
        <v>1</v>
      </c>
    </row>
    <row r="38" spans="1:10" x14ac:dyDescent="0.2">
      <c r="A38" s="37" t="s">
        <v>101</v>
      </c>
      <c r="B38" s="36">
        <v>44377</v>
      </c>
      <c r="C38" s="37">
        <v>6</v>
      </c>
      <c r="D38" s="37">
        <v>23</v>
      </c>
      <c r="E38" s="37">
        <v>0.41818181799999998</v>
      </c>
      <c r="F38" s="37">
        <v>0.46153846199999998</v>
      </c>
      <c r="G38" s="37"/>
      <c r="H38" s="37">
        <v>1.119232E-3</v>
      </c>
      <c r="I38" s="37">
        <v>4.4769299999999998E-4</v>
      </c>
      <c r="J38" s="37">
        <v>3</v>
      </c>
    </row>
    <row r="39" spans="1:10" x14ac:dyDescent="0.2">
      <c r="A39" s="37" t="s">
        <v>98</v>
      </c>
      <c r="B39" s="36">
        <v>44377</v>
      </c>
      <c r="C39" s="37">
        <v>0</v>
      </c>
      <c r="D39" s="37">
        <v>0</v>
      </c>
      <c r="E39" s="37">
        <v>0</v>
      </c>
      <c r="F39" s="37">
        <v>0</v>
      </c>
      <c r="G39" s="37" t="s">
        <v>2119</v>
      </c>
      <c r="H39" s="37">
        <v>1.6591970000000001E-3</v>
      </c>
      <c r="I39" s="37">
        <v>0</v>
      </c>
      <c r="J39" s="37">
        <v>1</v>
      </c>
    </row>
    <row r="40" spans="1:10" x14ac:dyDescent="0.2">
      <c r="A40" s="37" t="s">
        <v>108</v>
      </c>
      <c r="B40" s="36">
        <v>44377</v>
      </c>
      <c r="C40" s="37">
        <v>10</v>
      </c>
      <c r="D40" s="37">
        <v>10</v>
      </c>
      <c r="E40" s="37">
        <v>0.1</v>
      </c>
      <c r="F40" s="37">
        <v>0.25</v>
      </c>
      <c r="G40" s="37" t="s">
        <v>2120</v>
      </c>
      <c r="H40" s="37">
        <v>0</v>
      </c>
      <c r="I40" s="37">
        <v>0</v>
      </c>
      <c r="J40" s="37">
        <v>1</v>
      </c>
    </row>
    <row r="41" spans="1:10" x14ac:dyDescent="0.2">
      <c r="A41" s="37" t="s">
        <v>110</v>
      </c>
      <c r="B41" s="36">
        <v>44377</v>
      </c>
      <c r="C41" s="37">
        <v>0</v>
      </c>
      <c r="D41" s="37">
        <v>0</v>
      </c>
      <c r="E41" s="37">
        <v>0</v>
      </c>
      <c r="F41" s="37">
        <v>0</v>
      </c>
      <c r="G41" s="37" t="s">
        <v>2121</v>
      </c>
      <c r="H41" s="37">
        <v>4.7420759999999996E-3</v>
      </c>
      <c r="I41" s="37">
        <v>0</v>
      </c>
      <c r="J41" s="37">
        <v>1</v>
      </c>
    </row>
    <row r="42" spans="1:10" x14ac:dyDescent="0.2">
      <c r="A42" s="37" t="s">
        <v>118</v>
      </c>
      <c r="B42" s="36">
        <v>44377</v>
      </c>
      <c r="C42" s="37">
        <v>16</v>
      </c>
      <c r="D42" s="37">
        <v>16</v>
      </c>
      <c r="E42" s="37">
        <v>0.16</v>
      </c>
      <c r="F42" s="37">
        <v>0.64</v>
      </c>
      <c r="G42" s="37" t="s">
        <v>2122</v>
      </c>
      <c r="H42" s="37">
        <v>4.5060199999999998E-4</v>
      </c>
      <c r="I42" s="38">
        <v>6.7590300000000002E-5</v>
      </c>
      <c r="J42" s="37">
        <v>1</v>
      </c>
    </row>
    <row r="43" spans="1:10" x14ac:dyDescent="0.2">
      <c r="A43" s="37" t="s">
        <v>120</v>
      </c>
      <c r="B43" s="36">
        <v>44377</v>
      </c>
      <c r="C43" s="37">
        <v>0</v>
      </c>
      <c r="D43" s="37">
        <v>0</v>
      </c>
      <c r="E43" s="37">
        <v>0.25</v>
      </c>
      <c r="F43" s="37">
        <v>0</v>
      </c>
      <c r="G43" s="37" t="s">
        <v>2123</v>
      </c>
      <c r="H43" s="37">
        <v>4.0152900000000002E-4</v>
      </c>
      <c r="I43" s="37">
        <v>1.00382E-4</v>
      </c>
      <c r="J43" s="37">
        <v>2</v>
      </c>
    </row>
    <row r="44" spans="1:10" x14ac:dyDescent="0.2">
      <c r="A44" s="37" t="s">
        <v>142</v>
      </c>
      <c r="B44" s="36">
        <v>44377</v>
      </c>
      <c r="C44" s="37">
        <v>0</v>
      </c>
      <c r="D44" s="37">
        <v>5</v>
      </c>
      <c r="E44" s="37">
        <v>0.125</v>
      </c>
      <c r="F44" s="37">
        <v>0</v>
      </c>
      <c r="G44" s="37" t="s">
        <v>2124</v>
      </c>
      <c r="H44" s="37">
        <v>4.0152900000000002E-4</v>
      </c>
      <c r="I44" s="38">
        <v>5.0191100000000001E-5</v>
      </c>
      <c r="J44" s="37">
        <v>1</v>
      </c>
    </row>
    <row r="45" spans="1:10" x14ac:dyDescent="0.2">
      <c r="A45" s="37" t="s">
        <v>122</v>
      </c>
      <c r="B45" s="36">
        <v>44377</v>
      </c>
      <c r="C45" s="37">
        <v>0</v>
      </c>
      <c r="D45" s="37">
        <v>0</v>
      </c>
      <c r="E45" s="37">
        <v>0</v>
      </c>
      <c r="F45" s="37">
        <v>0</v>
      </c>
      <c r="G45" s="37" t="s">
        <v>2125</v>
      </c>
      <c r="H45" s="37">
        <v>0</v>
      </c>
      <c r="I45" s="37">
        <v>0</v>
      </c>
      <c r="J45" s="37">
        <v>1</v>
      </c>
    </row>
    <row r="46" spans="1:10" x14ac:dyDescent="0.2">
      <c r="A46" s="37" t="s">
        <v>138</v>
      </c>
      <c r="B46" s="36">
        <v>44377</v>
      </c>
      <c r="C46" s="37">
        <v>37</v>
      </c>
      <c r="D46" s="37">
        <v>37</v>
      </c>
      <c r="E46" s="37">
        <v>0.37</v>
      </c>
      <c r="F46" s="37">
        <v>0.92500000000000004</v>
      </c>
      <c r="G46" s="37" t="s">
        <v>2126</v>
      </c>
      <c r="H46" s="37">
        <v>1.163692E-3</v>
      </c>
      <c r="I46" s="37">
        <v>2.3273799999999999E-4</v>
      </c>
      <c r="J46" s="37">
        <v>3</v>
      </c>
    </row>
    <row r="47" spans="1:10" x14ac:dyDescent="0.2">
      <c r="A47" s="37" t="s">
        <v>132</v>
      </c>
      <c r="B47" s="36">
        <v>44377</v>
      </c>
      <c r="C47" s="37">
        <v>327</v>
      </c>
      <c r="D47" s="37">
        <v>327</v>
      </c>
      <c r="E47" s="37">
        <v>0.81343283600000005</v>
      </c>
      <c r="F47" s="37">
        <v>0.98493975899999997</v>
      </c>
      <c r="G47" s="37" t="s">
        <v>2127</v>
      </c>
      <c r="H47" s="37">
        <v>1.5193749999999999E-3</v>
      </c>
      <c r="I47" s="37">
        <v>1.1414210000000001E-3</v>
      </c>
      <c r="J47" s="37">
        <v>3</v>
      </c>
    </row>
    <row r="48" spans="1:10" x14ac:dyDescent="0.2">
      <c r="A48" s="37" t="s">
        <v>130</v>
      </c>
      <c r="B48" s="36">
        <v>44377</v>
      </c>
      <c r="C48" s="37">
        <v>70</v>
      </c>
      <c r="D48" s="37">
        <v>70</v>
      </c>
      <c r="E48" s="37">
        <v>0.7</v>
      </c>
      <c r="F48" s="37">
        <v>0.875</v>
      </c>
      <c r="G48" s="37" t="s">
        <v>2128</v>
      </c>
      <c r="H48" s="37">
        <v>1.1630709999999999E-3</v>
      </c>
      <c r="I48" s="37">
        <v>8.1415000000000003E-4</v>
      </c>
      <c r="J48" s="37">
        <v>3</v>
      </c>
    </row>
    <row r="49" spans="1:10" x14ac:dyDescent="0.2">
      <c r="A49" s="37" t="s">
        <v>127</v>
      </c>
      <c r="B49" s="36">
        <v>44377</v>
      </c>
      <c r="C49" s="37">
        <v>0</v>
      </c>
      <c r="D49" s="37">
        <v>144</v>
      </c>
      <c r="E49" s="37">
        <v>0.133333333</v>
      </c>
      <c r="F49" s="37">
        <v>0</v>
      </c>
      <c r="G49" s="37" t="s">
        <v>2129</v>
      </c>
      <c r="H49" s="37">
        <v>1.1408239999999999E-3</v>
      </c>
      <c r="I49" s="37">
        <v>1.5211000000000001E-4</v>
      </c>
      <c r="J49" s="37">
        <v>1</v>
      </c>
    </row>
    <row r="50" spans="1:10" x14ac:dyDescent="0.2">
      <c r="A50" s="37" t="s">
        <v>124</v>
      </c>
      <c r="B50" s="36">
        <v>44377</v>
      </c>
      <c r="C50" s="37">
        <v>10</v>
      </c>
      <c r="D50" s="37">
        <v>10</v>
      </c>
      <c r="E50" s="37">
        <v>0.14285714299999999</v>
      </c>
      <c r="F50" s="37">
        <v>0.43478260899999999</v>
      </c>
      <c r="G50" s="37" t="s">
        <v>2130</v>
      </c>
      <c r="H50" s="37">
        <v>1.3582519999999999E-3</v>
      </c>
      <c r="I50" s="37">
        <v>1.16422E-4</v>
      </c>
      <c r="J50" s="37">
        <v>1</v>
      </c>
    </row>
    <row r="51" spans="1:10" x14ac:dyDescent="0.2">
      <c r="A51" s="37" t="s">
        <v>152</v>
      </c>
      <c r="B51" s="36">
        <v>44377</v>
      </c>
      <c r="C51" s="37">
        <v>2.4500000000000002</v>
      </c>
      <c r="D51" s="37">
        <v>2.4500000000000002</v>
      </c>
      <c r="E51" s="37">
        <v>0.765625</v>
      </c>
      <c r="F51" s="37">
        <v>0.91417910400000002</v>
      </c>
      <c r="G51" s="37" t="s">
        <v>1962</v>
      </c>
      <c r="H51" s="37">
        <v>0</v>
      </c>
      <c r="I51" s="37">
        <v>0</v>
      </c>
      <c r="J51" s="37">
        <v>3</v>
      </c>
    </row>
    <row r="52" spans="1:10" x14ac:dyDescent="0.2">
      <c r="A52" s="37" t="s">
        <v>154</v>
      </c>
      <c r="B52" s="36">
        <v>44377</v>
      </c>
      <c r="C52" s="37">
        <v>1.26</v>
      </c>
      <c r="D52" s="37">
        <v>1.26</v>
      </c>
      <c r="E52" s="37">
        <v>0.78749999999999998</v>
      </c>
      <c r="F52" s="37">
        <v>0.94029850699999995</v>
      </c>
      <c r="G52" s="37" t="s">
        <v>2001</v>
      </c>
      <c r="H52" s="37">
        <v>0</v>
      </c>
      <c r="I52" s="37">
        <v>0</v>
      </c>
      <c r="J52" s="37">
        <v>3</v>
      </c>
    </row>
    <row r="53" spans="1:10" x14ac:dyDescent="0.2">
      <c r="A53" s="37" t="s">
        <v>156</v>
      </c>
      <c r="B53" s="36">
        <v>44377</v>
      </c>
      <c r="C53" s="37">
        <v>20170369</v>
      </c>
      <c r="D53" s="37">
        <v>20170369</v>
      </c>
      <c r="E53" s="37">
        <v>0.20170368999999999</v>
      </c>
      <c r="F53" s="37">
        <v>1.00851845</v>
      </c>
      <c r="G53" s="37" t="s">
        <v>2131</v>
      </c>
      <c r="H53" s="37">
        <v>0</v>
      </c>
      <c r="I53" s="37">
        <v>0</v>
      </c>
      <c r="J53" s="37">
        <v>1</v>
      </c>
    </row>
    <row r="54" spans="1:10" x14ac:dyDescent="0.2">
      <c r="A54" s="37" t="s">
        <v>166</v>
      </c>
      <c r="B54" s="36">
        <v>44377</v>
      </c>
      <c r="C54" s="37">
        <v>0</v>
      </c>
      <c r="D54" s="37">
        <v>0</v>
      </c>
      <c r="E54" s="37">
        <v>0</v>
      </c>
      <c r="F54" s="37">
        <v>0</v>
      </c>
      <c r="G54" s="37" t="s">
        <v>2132</v>
      </c>
      <c r="H54" s="37">
        <v>0</v>
      </c>
      <c r="I54" s="37">
        <v>0</v>
      </c>
      <c r="J54" s="37">
        <v>1</v>
      </c>
    </row>
    <row r="55" spans="1:10" x14ac:dyDescent="0.2">
      <c r="A55" s="37" t="s">
        <v>246</v>
      </c>
      <c r="B55" s="36">
        <v>44377</v>
      </c>
      <c r="C55" s="37">
        <v>12</v>
      </c>
      <c r="D55" s="37">
        <v>12</v>
      </c>
      <c r="E55" s="37">
        <v>0.24</v>
      </c>
      <c r="F55" s="37">
        <v>0.6</v>
      </c>
      <c r="G55" s="37" t="s">
        <v>2133</v>
      </c>
      <c r="H55" s="37">
        <v>0</v>
      </c>
      <c r="I55" s="37">
        <v>0</v>
      </c>
      <c r="J55" s="37">
        <v>2</v>
      </c>
    </row>
    <row r="56" spans="1:10" x14ac:dyDescent="0.2">
      <c r="A56" s="37" t="s">
        <v>268</v>
      </c>
      <c r="B56" s="36">
        <v>44377</v>
      </c>
      <c r="C56" s="37">
        <v>0</v>
      </c>
      <c r="D56" s="37">
        <v>200</v>
      </c>
      <c r="E56" s="37">
        <v>0.156128025</v>
      </c>
      <c r="F56" s="37">
        <v>0</v>
      </c>
      <c r="G56" s="37" t="s">
        <v>2134</v>
      </c>
      <c r="H56" s="37">
        <v>4.5522849999999997E-3</v>
      </c>
      <c r="I56" s="37">
        <v>7.1073900000000005E-4</v>
      </c>
      <c r="J56" s="37">
        <v>1</v>
      </c>
    </row>
    <row r="57" spans="1:10" x14ac:dyDescent="0.2">
      <c r="A57" s="37" t="s">
        <v>258</v>
      </c>
      <c r="B57" s="36">
        <v>44377</v>
      </c>
      <c r="C57" s="37">
        <v>8</v>
      </c>
      <c r="D57" s="37">
        <v>8</v>
      </c>
      <c r="E57" s="37">
        <v>0.08</v>
      </c>
      <c r="F57" s="37">
        <v>0.4</v>
      </c>
      <c r="G57" s="37" t="s">
        <v>2135</v>
      </c>
      <c r="H57" s="37">
        <v>1.47131E-4</v>
      </c>
      <c r="I57" s="38">
        <v>1.0299099999999999E-5</v>
      </c>
      <c r="J57" s="37">
        <v>1</v>
      </c>
    </row>
    <row r="58" spans="1:10" x14ac:dyDescent="0.2">
      <c r="A58" s="37" t="s">
        <v>263</v>
      </c>
      <c r="B58" s="36">
        <v>44377</v>
      </c>
      <c r="C58" s="37">
        <v>57</v>
      </c>
      <c r="D58" s="37">
        <v>57</v>
      </c>
      <c r="E58" s="37">
        <v>0.56999999999999995</v>
      </c>
      <c r="F58" s="37">
        <v>0.81428571400000005</v>
      </c>
      <c r="G58" s="37" t="s">
        <v>2136</v>
      </c>
      <c r="H58" s="37">
        <v>4.1465099999999998E-4</v>
      </c>
      <c r="I58" s="37">
        <v>2.07326E-4</v>
      </c>
      <c r="J58" s="37">
        <v>3</v>
      </c>
    </row>
    <row r="59" spans="1:10" x14ac:dyDescent="0.2">
      <c r="A59" s="37" t="s">
        <v>276</v>
      </c>
      <c r="B59" s="36">
        <v>44377</v>
      </c>
      <c r="C59" s="37">
        <v>11.25</v>
      </c>
      <c r="D59" s="37">
        <v>11.25</v>
      </c>
      <c r="E59" s="37">
        <v>0.28503787899999999</v>
      </c>
      <c r="F59" s="37">
        <v>0.17045454500000001</v>
      </c>
      <c r="G59" s="37" t="s">
        <v>2137</v>
      </c>
      <c r="H59" s="37">
        <v>0</v>
      </c>
      <c r="I59" s="37">
        <v>0</v>
      </c>
      <c r="J59" s="37">
        <v>2</v>
      </c>
    </row>
    <row r="60" spans="1:10" x14ac:dyDescent="0.2">
      <c r="A60" s="37" t="s">
        <v>274</v>
      </c>
      <c r="B60" s="36">
        <v>44377</v>
      </c>
      <c r="C60" s="37">
        <v>39.4</v>
      </c>
      <c r="D60" s="37">
        <v>39.4</v>
      </c>
      <c r="E60" s="37">
        <v>0.62539682500000005</v>
      </c>
      <c r="F60" s="37">
        <v>1.125714286</v>
      </c>
      <c r="G60" s="37" t="s">
        <v>2138</v>
      </c>
      <c r="H60" s="37">
        <v>0</v>
      </c>
      <c r="I60" s="37">
        <v>0</v>
      </c>
      <c r="J60" s="37">
        <v>3</v>
      </c>
    </row>
    <row r="61" spans="1:10" x14ac:dyDescent="0.2">
      <c r="A61" s="37" t="s">
        <v>272</v>
      </c>
      <c r="B61" s="36">
        <v>44377</v>
      </c>
      <c r="C61" s="37">
        <v>161.69999999999999</v>
      </c>
      <c r="D61" s="37">
        <v>161.69999999999999</v>
      </c>
      <c r="E61" s="37">
        <v>0.40694588999999998</v>
      </c>
      <c r="F61" s="37">
        <v>0.280437045</v>
      </c>
      <c r="G61" s="37" t="s">
        <v>2139</v>
      </c>
      <c r="H61" s="37">
        <v>0</v>
      </c>
      <c r="I61" s="37">
        <v>0</v>
      </c>
      <c r="J61" s="37">
        <v>3</v>
      </c>
    </row>
    <row r="62" spans="1:10" x14ac:dyDescent="0.2">
      <c r="A62" s="37" t="s">
        <v>270</v>
      </c>
      <c r="B62" s="36">
        <v>44377</v>
      </c>
      <c r="C62" s="37">
        <v>0</v>
      </c>
      <c r="D62" s="37">
        <v>0</v>
      </c>
      <c r="E62" s="37">
        <v>0.25</v>
      </c>
      <c r="F62" s="37">
        <v>0</v>
      </c>
      <c r="G62" s="37" t="s">
        <v>2134</v>
      </c>
      <c r="H62" s="37">
        <v>0</v>
      </c>
      <c r="I62" s="37">
        <v>0</v>
      </c>
      <c r="J62" s="37">
        <v>2</v>
      </c>
    </row>
    <row r="63" spans="1:10" x14ac:dyDescent="0.2">
      <c r="A63" s="37" t="s">
        <v>239</v>
      </c>
      <c r="B63" s="36">
        <v>44377</v>
      </c>
      <c r="C63" s="37">
        <v>-1</v>
      </c>
      <c r="D63" s="37">
        <v>-1</v>
      </c>
      <c r="E63" s="37">
        <v>-1</v>
      </c>
      <c r="F63" s="37">
        <v>-1</v>
      </c>
      <c r="G63" s="37" t="s">
        <v>2140</v>
      </c>
      <c r="H63" s="37">
        <v>0</v>
      </c>
      <c r="I63" s="37">
        <v>0</v>
      </c>
      <c r="J63" s="37">
        <v>0</v>
      </c>
    </row>
    <row r="64" spans="1:10" x14ac:dyDescent="0.2">
      <c r="A64" s="37" t="s">
        <v>242</v>
      </c>
      <c r="B64" s="36">
        <v>44377</v>
      </c>
      <c r="C64" s="37">
        <v>0</v>
      </c>
      <c r="D64" s="37">
        <v>14</v>
      </c>
      <c r="E64" s="37">
        <v>9.3333333000000004E-2</v>
      </c>
      <c r="F64" s="37">
        <v>0</v>
      </c>
      <c r="G64" s="37" t="s">
        <v>2141</v>
      </c>
      <c r="H64" s="37">
        <v>0</v>
      </c>
      <c r="I64" s="37">
        <v>0</v>
      </c>
      <c r="J64" s="37">
        <v>1</v>
      </c>
    </row>
    <row r="65" spans="1:10" x14ac:dyDescent="0.2">
      <c r="A65" s="37" t="s">
        <v>278</v>
      </c>
      <c r="B65" s="36">
        <v>44377</v>
      </c>
      <c r="C65" s="37">
        <v>0</v>
      </c>
      <c r="D65" s="37">
        <v>50</v>
      </c>
      <c r="E65" s="37">
        <v>0.1</v>
      </c>
      <c r="F65" s="37">
        <v>0</v>
      </c>
      <c r="G65" s="37" t="s">
        <v>2142</v>
      </c>
      <c r="H65" s="37">
        <v>5.1538799999999998E-4</v>
      </c>
      <c r="I65" s="38">
        <v>5.1538800000000002E-5</v>
      </c>
      <c r="J65" s="37">
        <v>1</v>
      </c>
    </row>
    <row r="66" spans="1:10" x14ac:dyDescent="0.2">
      <c r="A66" s="37" t="s">
        <v>260</v>
      </c>
      <c r="B66" s="36">
        <v>44377</v>
      </c>
      <c r="C66" s="37">
        <v>0</v>
      </c>
      <c r="D66" s="37">
        <v>0</v>
      </c>
      <c r="E66" s="37">
        <v>7.4999999999999997E-2</v>
      </c>
      <c r="F66" s="37">
        <v>0</v>
      </c>
      <c r="G66" s="37" t="s">
        <v>2141</v>
      </c>
      <c r="H66" s="37">
        <v>4.29994E-4</v>
      </c>
      <c r="I66" s="38">
        <v>3.2249499999999997E-5</v>
      </c>
      <c r="J66" s="37">
        <v>1</v>
      </c>
    </row>
    <row r="67" spans="1:10" x14ac:dyDescent="0.2">
      <c r="A67" s="37" t="s">
        <v>244</v>
      </c>
      <c r="B67" s="36">
        <v>44377</v>
      </c>
      <c r="C67" s="37">
        <v>18</v>
      </c>
      <c r="D67" s="37">
        <v>28</v>
      </c>
      <c r="E67" s="37">
        <v>0.28000000000000003</v>
      </c>
      <c r="F67" s="37">
        <v>0.514285714</v>
      </c>
      <c r="G67" s="37" t="s">
        <v>2143</v>
      </c>
      <c r="H67" s="37">
        <v>4.2606600000000001E-4</v>
      </c>
      <c r="I67" s="38">
        <v>4.26066E-5</v>
      </c>
      <c r="J67" s="37">
        <v>2</v>
      </c>
    </row>
    <row r="68" spans="1:10" x14ac:dyDescent="0.2">
      <c r="A68" s="37" t="s">
        <v>171</v>
      </c>
      <c r="B68" s="36">
        <v>44377</v>
      </c>
      <c r="C68" s="37">
        <v>158.49</v>
      </c>
      <c r="D68" s="37">
        <v>542.14</v>
      </c>
      <c r="E68" s="37">
        <v>0.63781176500000003</v>
      </c>
      <c r="F68" s="37">
        <v>1.132071429</v>
      </c>
      <c r="G68" s="37" t="s">
        <v>2144</v>
      </c>
      <c r="H68" s="37">
        <v>0</v>
      </c>
      <c r="I68" s="37">
        <v>0</v>
      </c>
      <c r="J68" s="37">
        <v>3</v>
      </c>
    </row>
    <row r="69" spans="1:10" x14ac:dyDescent="0.2">
      <c r="A69" s="37" t="s">
        <v>233</v>
      </c>
      <c r="B69" s="36">
        <v>44377</v>
      </c>
      <c r="C69" s="37">
        <v>12</v>
      </c>
      <c r="D69" s="37">
        <v>31</v>
      </c>
      <c r="E69" s="37">
        <v>0.34444444400000002</v>
      </c>
      <c r="F69" s="37">
        <v>0.66666666699999999</v>
      </c>
      <c r="G69" s="37" t="s">
        <v>2143</v>
      </c>
      <c r="H69" s="37">
        <v>1.217379E-3</v>
      </c>
      <c r="I69" s="37">
        <v>2.5700199999999999E-4</v>
      </c>
      <c r="J69" s="37">
        <v>3</v>
      </c>
    </row>
    <row r="70" spans="1:10" x14ac:dyDescent="0.2">
      <c r="A70" s="37" t="s">
        <v>189</v>
      </c>
      <c r="B70" s="36">
        <v>44377</v>
      </c>
      <c r="C70" s="37">
        <v>2</v>
      </c>
      <c r="D70" s="37">
        <v>5</v>
      </c>
      <c r="E70" s="37">
        <v>0.25</v>
      </c>
      <c r="F70" s="37">
        <v>0.4</v>
      </c>
      <c r="G70" s="37" t="s">
        <v>2143</v>
      </c>
      <c r="H70" s="37">
        <v>1.217379E-3</v>
      </c>
      <c r="I70" s="37">
        <v>1.82607E-4</v>
      </c>
      <c r="J70" s="37">
        <v>2</v>
      </c>
    </row>
    <row r="71" spans="1:10" x14ac:dyDescent="0.2">
      <c r="A71" s="37" t="s">
        <v>193</v>
      </c>
      <c r="B71" s="36">
        <v>44377</v>
      </c>
      <c r="C71" s="37">
        <v>4</v>
      </c>
      <c r="D71" s="37">
        <v>10</v>
      </c>
      <c r="E71" s="37">
        <v>0.25</v>
      </c>
      <c r="F71" s="37">
        <v>0.36363636399999999</v>
      </c>
      <c r="G71" s="37" t="s">
        <v>2143</v>
      </c>
      <c r="H71" s="37">
        <v>8.2569399999999997E-4</v>
      </c>
      <c r="I71" s="37">
        <v>1.2385400000000001E-4</v>
      </c>
      <c r="J71" s="37">
        <v>2</v>
      </c>
    </row>
    <row r="72" spans="1:10" x14ac:dyDescent="0.2">
      <c r="A72" s="37" t="s">
        <v>197</v>
      </c>
      <c r="B72" s="36">
        <v>44377</v>
      </c>
      <c r="C72" s="37">
        <v>3</v>
      </c>
      <c r="D72" s="37">
        <v>7</v>
      </c>
      <c r="E72" s="37">
        <v>0.26923076899999998</v>
      </c>
      <c r="F72" s="37">
        <v>0.428571429</v>
      </c>
      <c r="G72" s="37" t="s">
        <v>2143</v>
      </c>
      <c r="H72" s="37">
        <v>8.8353399999999995E-4</v>
      </c>
      <c r="I72" s="37">
        <v>1.35928E-4</v>
      </c>
      <c r="J72" s="37">
        <v>2</v>
      </c>
    </row>
    <row r="73" spans="1:10" x14ac:dyDescent="0.2">
      <c r="A73" s="37" t="s">
        <v>173</v>
      </c>
      <c r="B73" s="36">
        <v>44377</v>
      </c>
      <c r="C73" s="37">
        <v>22</v>
      </c>
      <c r="D73" s="37">
        <v>39</v>
      </c>
      <c r="E73" s="37">
        <v>0.52</v>
      </c>
      <c r="F73" s="37">
        <v>1.1578947369999999</v>
      </c>
      <c r="G73" s="37" t="s">
        <v>2145</v>
      </c>
      <c r="H73" s="37">
        <v>1.2717200000000001E-3</v>
      </c>
      <c r="I73" s="37">
        <v>2.8825699999999999E-4</v>
      </c>
      <c r="J73" s="37">
        <v>3</v>
      </c>
    </row>
    <row r="74" spans="1:10" x14ac:dyDescent="0.2">
      <c r="A74" s="37" t="s">
        <v>180</v>
      </c>
      <c r="B74" s="36">
        <v>44377</v>
      </c>
      <c r="C74" s="37">
        <v>3.2069999999999999</v>
      </c>
      <c r="D74" s="37">
        <v>8.1969999999999992</v>
      </c>
      <c r="E74" s="37">
        <v>0.27323333300000002</v>
      </c>
      <c r="F74" s="37">
        <v>0.49338461500000003</v>
      </c>
      <c r="G74" s="37" t="s">
        <v>2143</v>
      </c>
      <c r="H74" s="37">
        <v>0</v>
      </c>
      <c r="I74" s="37">
        <v>0</v>
      </c>
      <c r="J74" s="37">
        <v>2</v>
      </c>
    </row>
    <row r="75" spans="1:10" x14ac:dyDescent="0.2">
      <c r="A75" s="37" t="s">
        <v>195</v>
      </c>
      <c r="B75" s="36">
        <v>44377</v>
      </c>
      <c r="C75" s="37">
        <v>0</v>
      </c>
      <c r="D75" s="37">
        <v>20</v>
      </c>
      <c r="E75" s="37">
        <v>0.2</v>
      </c>
      <c r="F75" s="37">
        <v>0</v>
      </c>
      <c r="G75" s="37" t="s">
        <v>2146</v>
      </c>
      <c r="H75" s="37">
        <v>3.1605000000000001E-4</v>
      </c>
      <c r="I75" s="38">
        <v>6.321E-5</v>
      </c>
      <c r="J75" s="37">
        <v>1</v>
      </c>
    </row>
    <row r="76" spans="1:10" x14ac:dyDescent="0.2">
      <c r="A76" s="37" t="s">
        <v>206</v>
      </c>
      <c r="B76" s="36">
        <v>44377</v>
      </c>
      <c r="C76" s="37">
        <v>46</v>
      </c>
      <c r="D76" s="37">
        <v>193</v>
      </c>
      <c r="E76" s="37">
        <v>0.193</v>
      </c>
      <c r="F76" s="37">
        <v>0.23</v>
      </c>
      <c r="G76" s="37" t="s">
        <v>2147</v>
      </c>
      <c r="H76" s="37">
        <v>5.5776299999999997E-4</v>
      </c>
      <c r="I76" s="38">
        <v>8.1991100000000002E-5</v>
      </c>
      <c r="J76" s="37">
        <v>1</v>
      </c>
    </row>
    <row r="77" spans="1:10" x14ac:dyDescent="0.2">
      <c r="A77" s="37" t="s">
        <v>191</v>
      </c>
      <c r="B77" s="36">
        <v>44377</v>
      </c>
      <c r="C77" s="37">
        <v>-1</v>
      </c>
      <c r="D77" s="37">
        <v>1</v>
      </c>
      <c r="E77" s="37">
        <v>1</v>
      </c>
      <c r="F77" s="37">
        <v>-1</v>
      </c>
      <c r="G77" s="37" t="s">
        <v>2148</v>
      </c>
      <c r="H77" s="37">
        <v>2.69814E-4</v>
      </c>
      <c r="I77" s="37">
        <v>2.69814E-4</v>
      </c>
      <c r="J77" s="39">
        <v>3</v>
      </c>
    </row>
    <row r="78" spans="1:10" x14ac:dyDescent="0.2">
      <c r="A78" s="37" t="s">
        <v>186</v>
      </c>
      <c r="B78" s="36">
        <v>44377</v>
      </c>
      <c r="C78" s="37">
        <v>0</v>
      </c>
      <c r="D78" s="37">
        <v>0</v>
      </c>
      <c r="E78" s="37">
        <v>0</v>
      </c>
      <c r="F78" s="37">
        <v>0</v>
      </c>
      <c r="G78" s="37" t="s">
        <v>2149</v>
      </c>
      <c r="H78" s="38">
        <v>8.1699299999999999E-5</v>
      </c>
      <c r="I78" s="37">
        <v>0</v>
      </c>
      <c r="J78" s="37">
        <v>1</v>
      </c>
    </row>
    <row r="79" spans="1:10" x14ac:dyDescent="0.2">
      <c r="A79" s="37" t="s">
        <v>184</v>
      </c>
      <c r="B79" s="36">
        <v>44377</v>
      </c>
      <c r="C79" s="37">
        <v>0</v>
      </c>
      <c r="D79" s="37">
        <v>662</v>
      </c>
      <c r="E79" s="37">
        <v>0.135267675</v>
      </c>
      <c r="F79" s="37">
        <v>0</v>
      </c>
      <c r="G79" s="37" t="s">
        <v>2150</v>
      </c>
      <c r="H79" s="37">
        <v>4.9558600000000001E-4</v>
      </c>
      <c r="I79" s="38">
        <v>6.7036800000000002E-5</v>
      </c>
      <c r="J79" s="37">
        <v>1</v>
      </c>
    </row>
    <row r="80" spans="1:10" x14ac:dyDescent="0.2">
      <c r="A80" s="37" t="s">
        <v>182</v>
      </c>
      <c r="B80" s="36">
        <v>44377</v>
      </c>
      <c r="C80" s="37">
        <v>0</v>
      </c>
      <c r="D80" s="37">
        <v>14</v>
      </c>
      <c r="E80" s="37">
        <v>0.15555555600000001</v>
      </c>
      <c r="F80" s="37">
        <v>0</v>
      </c>
      <c r="G80" s="37" t="s">
        <v>2150</v>
      </c>
      <c r="H80" s="37">
        <v>1.7575699999999999E-4</v>
      </c>
      <c r="I80" s="38">
        <v>2.7339999999999999E-5</v>
      </c>
      <c r="J80" s="37">
        <v>1</v>
      </c>
    </row>
    <row r="81" spans="1:10" x14ac:dyDescent="0.2">
      <c r="A81" s="37" t="s">
        <v>176</v>
      </c>
      <c r="B81" s="36">
        <v>44377</v>
      </c>
      <c r="C81" s="37">
        <v>0</v>
      </c>
      <c r="D81" s="37">
        <v>0</v>
      </c>
      <c r="E81" s="37">
        <v>0.25</v>
      </c>
      <c r="F81" s="37">
        <v>0</v>
      </c>
      <c r="G81" s="37" t="s">
        <v>2141</v>
      </c>
      <c r="H81" s="37">
        <v>0</v>
      </c>
      <c r="I81" s="37">
        <v>0</v>
      </c>
      <c r="J81" s="37">
        <v>2</v>
      </c>
    </row>
    <row r="82" spans="1:10" x14ac:dyDescent="0.2">
      <c r="A82" s="37" t="s">
        <v>178</v>
      </c>
      <c r="B82" s="36">
        <v>44377</v>
      </c>
      <c r="C82" s="37">
        <v>0</v>
      </c>
      <c r="D82" s="37">
        <v>0</v>
      </c>
      <c r="E82" s="37">
        <v>0</v>
      </c>
      <c r="F82" s="37">
        <v>0</v>
      </c>
      <c r="G82" s="37" t="s">
        <v>2151</v>
      </c>
      <c r="H82" s="37">
        <v>5.0162600000000002E-4</v>
      </c>
      <c r="I82" s="37">
        <v>0</v>
      </c>
      <c r="J82" s="37">
        <v>1</v>
      </c>
    </row>
    <row r="83" spans="1:10" x14ac:dyDescent="0.2">
      <c r="A83" s="37" t="s">
        <v>248</v>
      </c>
      <c r="B83" s="36">
        <v>44377</v>
      </c>
      <c r="C83" s="37">
        <v>0</v>
      </c>
      <c r="D83" s="37">
        <v>0</v>
      </c>
      <c r="E83" s="37">
        <v>0</v>
      </c>
      <c r="F83" s="37">
        <v>-1</v>
      </c>
      <c r="G83" s="37" t="s">
        <v>2152</v>
      </c>
      <c r="H83" s="38">
        <v>8.1699299999999999E-5</v>
      </c>
      <c r="I83" s="37">
        <v>0</v>
      </c>
      <c r="J83" s="37">
        <v>0</v>
      </c>
    </row>
    <row r="84" spans="1:10" x14ac:dyDescent="0.2">
      <c r="A84" s="37" t="s">
        <v>199</v>
      </c>
      <c r="B84" s="36">
        <v>44377</v>
      </c>
      <c r="C84" s="37">
        <v>769</v>
      </c>
      <c r="D84" s="37">
        <v>1391</v>
      </c>
      <c r="E84" s="37">
        <v>0.34775</v>
      </c>
      <c r="F84" s="37">
        <v>0.54928571400000004</v>
      </c>
      <c r="G84" s="37" t="s">
        <v>2153</v>
      </c>
      <c r="H84" s="37">
        <v>6.1080300000000004E-4</v>
      </c>
      <c r="I84" s="37">
        <v>1.17427E-4</v>
      </c>
      <c r="J84" s="37">
        <v>3</v>
      </c>
    </row>
    <row r="85" spans="1:10" x14ac:dyDescent="0.2">
      <c r="A85" s="37" t="s">
        <v>208</v>
      </c>
      <c r="B85" s="36">
        <v>44377</v>
      </c>
      <c r="C85" s="37">
        <v>1</v>
      </c>
      <c r="D85" s="37">
        <v>5</v>
      </c>
      <c r="E85" s="37">
        <v>0.25</v>
      </c>
      <c r="F85" s="37">
        <v>0.2</v>
      </c>
      <c r="G85" s="37" t="s">
        <v>2154</v>
      </c>
      <c r="H85" s="37">
        <v>2.1441799999999999E-4</v>
      </c>
      <c r="I85" s="38">
        <v>4.2883599999999997E-5</v>
      </c>
      <c r="J85" s="37">
        <v>2</v>
      </c>
    </row>
    <row r="86" spans="1:10" x14ac:dyDescent="0.2">
      <c r="A86" s="37" t="s">
        <v>210</v>
      </c>
      <c r="B86" s="36">
        <v>44377</v>
      </c>
      <c r="C86" s="37">
        <v>90</v>
      </c>
      <c r="D86" s="37">
        <v>148</v>
      </c>
      <c r="E86" s="37">
        <v>0.74</v>
      </c>
      <c r="F86" s="37">
        <v>1.8</v>
      </c>
      <c r="G86" s="37" t="s">
        <v>2155</v>
      </c>
      <c r="H86" s="37">
        <v>1.7017900000000001E-4</v>
      </c>
      <c r="I86" s="38">
        <v>5.78607E-5</v>
      </c>
      <c r="J86" s="37">
        <v>3</v>
      </c>
    </row>
    <row r="87" spans="1:10" x14ac:dyDescent="0.2">
      <c r="A87" s="37" t="s">
        <v>212</v>
      </c>
      <c r="B87" s="36">
        <v>44377</v>
      </c>
      <c r="C87" s="37">
        <v>0</v>
      </c>
      <c r="D87" s="37">
        <v>0</v>
      </c>
      <c r="E87" s="37">
        <v>0</v>
      </c>
      <c r="F87" s="37">
        <v>0</v>
      </c>
      <c r="G87" s="37" t="s">
        <v>2156</v>
      </c>
      <c r="H87" s="37">
        <v>4.3355999999999999E-4</v>
      </c>
      <c r="I87" s="37">
        <v>0</v>
      </c>
      <c r="J87" s="37">
        <v>1</v>
      </c>
    </row>
    <row r="88" spans="1:10" x14ac:dyDescent="0.2">
      <c r="A88" s="37" t="s">
        <v>217</v>
      </c>
      <c r="B88" s="36">
        <v>44377</v>
      </c>
      <c r="C88" s="37">
        <v>236</v>
      </c>
      <c r="D88" s="37">
        <v>236</v>
      </c>
      <c r="E88" s="37">
        <v>9.4399999999999998E-2</v>
      </c>
      <c r="F88" s="37">
        <v>0.27764705899999997</v>
      </c>
      <c r="G88" s="37" t="s">
        <v>2157</v>
      </c>
      <c r="H88" s="37">
        <v>4.0152900000000002E-4</v>
      </c>
      <c r="I88" s="37">
        <v>0</v>
      </c>
      <c r="J88" s="37">
        <v>1</v>
      </c>
    </row>
    <row r="89" spans="1:10" x14ac:dyDescent="0.2">
      <c r="A89" s="37" t="s">
        <v>235</v>
      </c>
      <c r="B89" s="36">
        <v>44377</v>
      </c>
      <c r="C89" s="37">
        <v>30</v>
      </c>
      <c r="D89" s="37">
        <v>30</v>
      </c>
      <c r="E89" s="37">
        <v>0.3</v>
      </c>
      <c r="F89" s="37">
        <v>0.6</v>
      </c>
      <c r="G89" s="37" t="s">
        <v>2158</v>
      </c>
      <c r="H89" s="37">
        <v>9.1337000000000005E-4</v>
      </c>
      <c r="I89" s="37">
        <v>1.3700499999999999E-4</v>
      </c>
      <c r="J89" s="37">
        <v>2</v>
      </c>
    </row>
    <row r="90" spans="1:10" x14ac:dyDescent="0.2">
      <c r="A90" s="37" t="s">
        <v>231</v>
      </c>
      <c r="B90" s="36">
        <v>44377</v>
      </c>
      <c r="C90" s="37">
        <v>0</v>
      </c>
      <c r="D90" s="37">
        <v>0</v>
      </c>
      <c r="E90" s="37">
        <v>0</v>
      </c>
      <c r="F90" s="37">
        <v>0</v>
      </c>
      <c r="G90" s="37" t="s">
        <v>2159</v>
      </c>
      <c r="H90" s="37">
        <v>4.0286299999999999E-4</v>
      </c>
      <c r="I90" s="37">
        <v>0</v>
      </c>
      <c r="J90" s="37">
        <v>1</v>
      </c>
    </row>
    <row r="91" spans="1:10" x14ac:dyDescent="0.2">
      <c r="A91" s="37" t="s">
        <v>219</v>
      </c>
      <c r="B91" s="36">
        <v>44377</v>
      </c>
      <c r="C91" s="37">
        <v>0</v>
      </c>
      <c r="D91" s="37">
        <v>0</v>
      </c>
      <c r="E91" s="37">
        <v>0</v>
      </c>
      <c r="F91" s="37">
        <v>-1</v>
      </c>
      <c r="G91" s="37" t="s">
        <v>1978</v>
      </c>
      <c r="H91" s="38">
        <v>8.1699299999999999E-5</v>
      </c>
      <c r="I91" s="37">
        <v>0</v>
      </c>
      <c r="J91" s="37">
        <v>0</v>
      </c>
    </row>
    <row r="92" spans="1:10" x14ac:dyDescent="0.2">
      <c r="A92" s="37" t="s">
        <v>201</v>
      </c>
      <c r="B92" s="36">
        <v>44377</v>
      </c>
      <c r="C92" s="37">
        <v>38.5</v>
      </c>
      <c r="D92" s="37">
        <v>38.5</v>
      </c>
      <c r="E92" s="37">
        <v>0.81914893600000005</v>
      </c>
      <c r="F92" s="37">
        <v>0.97468354400000001</v>
      </c>
      <c r="G92" s="37" t="s">
        <v>2002</v>
      </c>
      <c r="H92" s="37">
        <v>0</v>
      </c>
      <c r="I92" s="37">
        <v>0</v>
      </c>
      <c r="J92" s="37">
        <v>3</v>
      </c>
    </row>
    <row r="93" spans="1:10" x14ac:dyDescent="0.2">
      <c r="A93" s="37" t="s">
        <v>229</v>
      </c>
      <c r="B93" s="36">
        <v>44377</v>
      </c>
      <c r="C93" s="37">
        <v>0</v>
      </c>
      <c r="D93" s="37">
        <v>0</v>
      </c>
      <c r="E93" s="37">
        <v>0</v>
      </c>
      <c r="F93" s="37">
        <v>0</v>
      </c>
      <c r="G93" s="37" t="s">
        <v>2160</v>
      </c>
      <c r="H93" s="37">
        <v>1.1519480000000001E-3</v>
      </c>
      <c r="I93" s="37">
        <v>0</v>
      </c>
      <c r="J93" s="37">
        <v>1</v>
      </c>
    </row>
    <row r="94" spans="1:10" x14ac:dyDescent="0.2">
      <c r="A94" s="37" t="s">
        <v>227</v>
      </c>
      <c r="B94" s="36">
        <v>44377</v>
      </c>
      <c r="C94" s="37">
        <v>1</v>
      </c>
      <c r="D94" s="37">
        <v>1</v>
      </c>
      <c r="E94" s="37">
        <v>0.25</v>
      </c>
      <c r="F94" s="37">
        <v>0.5</v>
      </c>
      <c r="G94" s="37" t="s">
        <v>2161</v>
      </c>
      <c r="H94" s="37">
        <v>8.4532699999999999E-4</v>
      </c>
      <c r="I94" s="37">
        <v>2.11332E-4</v>
      </c>
      <c r="J94" s="37">
        <v>2</v>
      </c>
    </row>
    <row r="95" spans="1:10" x14ac:dyDescent="0.2">
      <c r="A95" s="37" t="s">
        <v>225</v>
      </c>
      <c r="B95" s="36">
        <v>44377</v>
      </c>
      <c r="C95" s="37">
        <v>2327</v>
      </c>
      <c r="D95" s="37">
        <v>3527</v>
      </c>
      <c r="E95" s="37">
        <v>0.29160810300000001</v>
      </c>
      <c r="F95" s="37">
        <v>0.54116279099999998</v>
      </c>
      <c r="G95" s="37" t="s">
        <v>2162</v>
      </c>
      <c r="H95" s="37">
        <v>1.36652E-3</v>
      </c>
      <c r="I95" s="37">
        <v>1.7964200000000001E-4</v>
      </c>
      <c r="J95" s="37">
        <v>2</v>
      </c>
    </row>
    <row r="96" spans="1:10" x14ac:dyDescent="0.2">
      <c r="A96" s="37" t="s">
        <v>223</v>
      </c>
      <c r="B96" s="36">
        <v>44377</v>
      </c>
      <c r="C96" s="37">
        <v>172</v>
      </c>
      <c r="D96" s="37">
        <v>322</v>
      </c>
      <c r="E96" s="37">
        <v>0.21466666700000001</v>
      </c>
      <c r="F96" s="37">
        <v>0.32761904800000002</v>
      </c>
      <c r="G96" s="37" t="s">
        <v>2163</v>
      </c>
      <c r="H96" s="37">
        <v>1.1333630000000001E-3</v>
      </c>
      <c r="I96" s="37">
        <v>1.45826E-4</v>
      </c>
      <c r="J96" s="37">
        <v>1</v>
      </c>
    </row>
    <row r="97" spans="1:10" x14ac:dyDescent="0.2">
      <c r="A97" s="37" t="s">
        <v>203</v>
      </c>
      <c r="B97" s="36">
        <v>44377</v>
      </c>
      <c r="C97" s="37">
        <v>-1</v>
      </c>
      <c r="D97" s="37">
        <v>-1</v>
      </c>
      <c r="E97" s="37">
        <v>0</v>
      </c>
      <c r="F97" s="37">
        <v>-1</v>
      </c>
      <c r="G97" s="37" t="s">
        <v>2164</v>
      </c>
      <c r="H97" s="37">
        <v>1.119232E-3</v>
      </c>
      <c r="I97" s="37">
        <v>0</v>
      </c>
      <c r="J97" s="37">
        <v>0</v>
      </c>
    </row>
    <row r="98" spans="1:10" x14ac:dyDescent="0.2">
      <c r="A98" s="37" t="s">
        <v>214</v>
      </c>
      <c r="B98" s="36">
        <v>44377</v>
      </c>
      <c r="C98" s="37">
        <v>-1</v>
      </c>
      <c r="D98" s="37">
        <v>100</v>
      </c>
      <c r="E98" s="37">
        <v>1</v>
      </c>
      <c r="F98" s="37">
        <v>-1</v>
      </c>
      <c r="G98" s="37" t="s">
        <v>1987</v>
      </c>
      <c r="H98" s="37">
        <v>8.4532699999999999E-4</v>
      </c>
      <c r="I98" s="37">
        <v>8.4532699999999999E-4</v>
      </c>
      <c r="J98" s="37">
        <v>0</v>
      </c>
    </row>
    <row r="99" spans="1:10" x14ac:dyDescent="0.2">
      <c r="A99" s="37" t="s">
        <v>253</v>
      </c>
      <c r="B99" s="36">
        <v>44377</v>
      </c>
      <c r="C99" s="37">
        <v>255</v>
      </c>
      <c r="D99" s="37">
        <v>675</v>
      </c>
      <c r="E99" s="37">
        <v>0.375</v>
      </c>
      <c r="F99" s="37">
        <v>0.55434782599999999</v>
      </c>
      <c r="G99" s="37" t="s">
        <v>2165</v>
      </c>
      <c r="H99" s="37">
        <v>0</v>
      </c>
      <c r="I99" s="37">
        <v>0</v>
      </c>
      <c r="J99" s="37">
        <v>3</v>
      </c>
    </row>
    <row r="100" spans="1:10" x14ac:dyDescent="0.2">
      <c r="A100" s="37" t="s">
        <v>255</v>
      </c>
      <c r="B100" s="36">
        <v>44377</v>
      </c>
      <c r="C100" s="37">
        <v>55</v>
      </c>
      <c r="D100" s="37">
        <v>160</v>
      </c>
      <c r="E100" s="37">
        <v>0.2</v>
      </c>
      <c r="F100" s="37">
        <v>0.23706896599999999</v>
      </c>
      <c r="G100" s="37" t="s">
        <v>2166</v>
      </c>
      <c r="H100" s="37">
        <v>0</v>
      </c>
      <c r="I100" s="37">
        <v>0</v>
      </c>
      <c r="J100" s="37">
        <v>1</v>
      </c>
    </row>
    <row r="101" spans="1:10" x14ac:dyDescent="0.2">
      <c r="A101" s="37" t="s">
        <v>265</v>
      </c>
      <c r="B101" s="36">
        <v>44377</v>
      </c>
      <c r="C101" s="37">
        <v>638042</v>
      </c>
      <c r="D101" s="37">
        <v>638042</v>
      </c>
      <c r="E101" s="37">
        <v>0.70356345799999997</v>
      </c>
      <c r="F101" s="37">
        <v>1.0304678629999999</v>
      </c>
      <c r="G101" s="37" t="s">
        <v>2167</v>
      </c>
      <c r="H101" s="37">
        <v>0</v>
      </c>
      <c r="I101" s="37">
        <v>0</v>
      </c>
      <c r="J101" s="37">
        <v>3</v>
      </c>
    </row>
    <row r="102" spans="1:10" x14ac:dyDescent="0.2">
      <c r="A102" s="37" t="s">
        <v>284</v>
      </c>
      <c r="B102" s="36">
        <v>44377</v>
      </c>
      <c r="C102" s="37">
        <v>72.58</v>
      </c>
      <c r="D102" s="37">
        <v>72.58</v>
      </c>
      <c r="E102" s="37">
        <v>0.90725</v>
      </c>
      <c r="F102" s="37">
        <v>0.99424657500000002</v>
      </c>
      <c r="G102" s="37" t="s">
        <v>2168</v>
      </c>
      <c r="H102" s="37">
        <v>0</v>
      </c>
      <c r="I102" s="37">
        <v>0</v>
      </c>
      <c r="J102" s="37">
        <v>3</v>
      </c>
    </row>
    <row r="103" spans="1:10" x14ac:dyDescent="0.2">
      <c r="A103" s="37" t="s">
        <v>303</v>
      </c>
      <c r="B103" s="36">
        <v>44377</v>
      </c>
      <c r="C103" s="37">
        <v>15.33</v>
      </c>
      <c r="D103" s="37">
        <v>15.33</v>
      </c>
      <c r="E103" s="37">
        <v>0.30659999999999998</v>
      </c>
      <c r="F103" s="37">
        <v>0.76649999999999996</v>
      </c>
      <c r="G103" s="37" t="s">
        <v>2169</v>
      </c>
      <c r="H103" s="37">
        <v>2.8687500000000002E-3</v>
      </c>
      <c r="I103" s="37">
        <v>5.8522499999999998E-4</v>
      </c>
      <c r="J103" s="37">
        <v>2</v>
      </c>
    </row>
    <row r="104" spans="1:10" x14ac:dyDescent="0.2">
      <c r="A104" s="37" t="s">
        <v>286</v>
      </c>
      <c r="B104" s="36">
        <v>44377</v>
      </c>
      <c r="C104" s="37">
        <v>22.8</v>
      </c>
      <c r="D104" s="37">
        <v>22.8</v>
      </c>
      <c r="E104" s="37">
        <v>0.45600000000000002</v>
      </c>
      <c r="F104" s="37">
        <v>0.91200000000000003</v>
      </c>
      <c r="G104" s="37" t="s">
        <v>2170</v>
      </c>
      <c r="H104" s="37">
        <v>6.2100920000000004E-3</v>
      </c>
      <c r="I104" s="37">
        <v>1.8133470000000001E-3</v>
      </c>
      <c r="J104" s="37">
        <v>3</v>
      </c>
    </row>
    <row r="105" spans="1:10" x14ac:dyDescent="0.2">
      <c r="A105" s="37" t="s">
        <v>300</v>
      </c>
      <c r="B105" s="36">
        <v>44377</v>
      </c>
      <c r="C105" s="37">
        <v>4</v>
      </c>
      <c r="D105" s="37">
        <v>9</v>
      </c>
      <c r="E105" s="37">
        <v>0.12857142899999999</v>
      </c>
      <c r="F105" s="37">
        <v>0.2</v>
      </c>
      <c r="G105" s="37" t="s">
        <v>2171</v>
      </c>
      <c r="H105" s="37">
        <v>5.3021999999999998E-4</v>
      </c>
      <c r="I105" s="38">
        <v>5.83242E-5</v>
      </c>
      <c r="J105" s="37">
        <v>1</v>
      </c>
    </row>
    <row r="106" spans="1:10" x14ac:dyDescent="0.2">
      <c r="A106" s="37" t="s">
        <v>294</v>
      </c>
      <c r="B106" s="36">
        <v>44377</v>
      </c>
      <c r="C106" s="37">
        <v>-1</v>
      </c>
      <c r="D106" s="37">
        <v>-1</v>
      </c>
      <c r="E106" s="37">
        <v>-1</v>
      </c>
      <c r="F106" s="37">
        <v>-1</v>
      </c>
      <c r="G106" s="37" t="s">
        <v>2172</v>
      </c>
      <c r="H106" s="37">
        <v>0</v>
      </c>
      <c r="I106" s="37">
        <v>0</v>
      </c>
      <c r="J106" s="37">
        <v>0</v>
      </c>
    </row>
    <row r="107" spans="1:10" x14ac:dyDescent="0.2">
      <c r="A107" s="37" t="s">
        <v>307</v>
      </c>
      <c r="B107" s="36">
        <v>44377</v>
      </c>
      <c r="C107" s="37">
        <v>-1</v>
      </c>
      <c r="D107" s="37">
        <v>-1</v>
      </c>
      <c r="E107" s="37">
        <v>-1</v>
      </c>
      <c r="F107" s="37">
        <v>-1</v>
      </c>
      <c r="G107" s="37" t="s">
        <v>2172</v>
      </c>
      <c r="H107" s="37">
        <v>5.3651600000000001E-4</v>
      </c>
      <c r="I107" s="37">
        <v>0</v>
      </c>
      <c r="J107" s="37">
        <v>0</v>
      </c>
    </row>
    <row r="108" spans="1:10" x14ac:dyDescent="0.2">
      <c r="A108" s="37" t="s">
        <v>298</v>
      </c>
      <c r="B108" s="36">
        <v>44377</v>
      </c>
      <c r="C108" s="37">
        <v>-1</v>
      </c>
      <c r="D108" s="37">
        <v>-1</v>
      </c>
      <c r="E108" s="37">
        <v>-1</v>
      </c>
      <c r="F108" s="37">
        <v>-1</v>
      </c>
      <c r="G108" s="37" t="s">
        <v>2172</v>
      </c>
      <c r="H108" s="37">
        <v>1.595979E-3</v>
      </c>
      <c r="I108" s="37">
        <v>0</v>
      </c>
      <c r="J108" s="37">
        <v>0</v>
      </c>
    </row>
    <row r="109" spans="1:10" x14ac:dyDescent="0.2">
      <c r="A109" s="37" t="s">
        <v>296</v>
      </c>
      <c r="B109" s="36">
        <v>44377</v>
      </c>
      <c r="C109" s="37">
        <v>0</v>
      </c>
      <c r="D109" s="37">
        <v>0</v>
      </c>
      <c r="E109" s="37">
        <v>0</v>
      </c>
      <c r="F109" s="37">
        <v>0</v>
      </c>
      <c r="G109" s="37" t="s">
        <v>2173</v>
      </c>
      <c r="H109" s="37">
        <v>2.07021E-4</v>
      </c>
      <c r="I109" s="37">
        <v>0</v>
      </c>
      <c r="J109" s="37">
        <v>1</v>
      </c>
    </row>
    <row r="110" spans="1:10" x14ac:dyDescent="0.2">
      <c r="A110" s="37" t="s">
        <v>282</v>
      </c>
      <c r="B110" s="36">
        <v>44377</v>
      </c>
      <c r="C110" s="37">
        <v>18</v>
      </c>
      <c r="D110" s="37">
        <v>20</v>
      </c>
      <c r="E110" s="37">
        <v>1.3333333329999999</v>
      </c>
      <c r="F110" s="37">
        <v>4.5</v>
      </c>
      <c r="G110" s="37" t="s">
        <v>2174</v>
      </c>
      <c r="H110" s="37">
        <v>0</v>
      </c>
      <c r="I110" s="37">
        <v>0</v>
      </c>
      <c r="J110" s="37">
        <v>3</v>
      </c>
    </row>
    <row r="111" spans="1:10" x14ac:dyDescent="0.2">
      <c r="A111" s="37" t="s">
        <v>292</v>
      </c>
      <c r="B111" s="36">
        <v>44377</v>
      </c>
      <c r="C111" s="37">
        <v>5</v>
      </c>
      <c r="D111" s="37">
        <v>6</v>
      </c>
      <c r="E111" s="37">
        <v>0.54545454500000001</v>
      </c>
      <c r="F111" s="37">
        <v>1</v>
      </c>
      <c r="G111" s="37" t="s">
        <v>2175</v>
      </c>
      <c r="H111" s="37">
        <v>5.0821929999999996E-3</v>
      </c>
      <c r="I111" s="37">
        <v>2.772105E-3</v>
      </c>
      <c r="J111" s="37">
        <v>3</v>
      </c>
    </row>
    <row r="112" spans="1:10" x14ac:dyDescent="0.2">
      <c r="A112" s="37" t="s">
        <v>289</v>
      </c>
      <c r="B112" s="36">
        <v>44377</v>
      </c>
      <c r="C112" s="37">
        <v>453</v>
      </c>
      <c r="D112" s="37">
        <v>453</v>
      </c>
      <c r="E112" s="37">
        <v>0.755</v>
      </c>
      <c r="F112" s="37">
        <v>0.95771670200000003</v>
      </c>
      <c r="G112" s="37" t="s">
        <v>2176</v>
      </c>
      <c r="H112" s="37">
        <v>7.8425000000000001E-4</v>
      </c>
      <c r="I112" s="37">
        <v>5.6727399999999999E-4</v>
      </c>
      <c r="J112" s="37">
        <v>3</v>
      </c>
    </row>
    <row r="113" spans="1:10" x14ac:dyDescent="0.2">
      <c r="A113" s="37" t="s">
        <v>311</v>
      </c>
      <c r="B113" s="36">
        <v>44377</v>
      </c>
      <c r="C113" s="37">
        <v>4.5</v>
      </c>
      <c r="D113" s="37">
        <v>4.5</v>
      </c>
      <c r="E113" s="37">
        <v>0.46875</v>
      </c>
      <c r="F113" s="37">
        <v>0.57692307700000001</v>
      </c>
      <c r="G113" s="37" t="s">
        <v>2177</v>
      </c>
      <c r="H113" s="37">
        <v>0</v>
      </c>
      <c r="I113" s="37">
        <v>0</v>
      </c>
      <c r="J113" s="37">
        <v>3</v>
      </c>
    </row>
    <row r="114" spans="1:10" x14ac:dyDescent="0.2">
      <c r="A114" s="37" t="s">
        <v>323</v>
      </c>
      <c r="B114" s="36">
        <v>44377</v>
      </c>
      <c r="C114" s="37">
        <v>3.21</v>
      </c>
      <c r="D114" s="37">
        <v>6.42</v>
      </c>
      <c r="E114" s="37">
        <v>0.1605</v>
      </c>
      <c r="F114" s="37">
        <v>0.32100000000000001</v>
      </c>
      <c r="G114" s="37" t="s">
        <v>1982</v>
      </c>
      <c r="H114" s="37">
        <v>4.12793E-4</v>
      </c>
      <c r="I114" s="38">
        <v>3.3126700000000003E-5</v>
      </c>
      <c r="J114" s="37">
        <v>1</v>
      </c>
    </row>
    <row r="115" spans="1:10" x14ac:dyDescent="0.2">
      <c r="A115" s="37" t="s">
        <v>329</v>
      </c>
      <c r="B115" s="36">
        <v>44377</v>
      </c>
      <c r="C115" s="37">
        <v>208</v>
      </c>
      <c r="D115" s="37">
        <v>502</v>
      </c>
      <c r="E115" s="37">
        <v>0.245596869</v>
      </c>
      <c r="F115" s="37">
        <v>0.83199999999999996</v>
      </c>
      <c r="G115" s="37" t="s">
        <v>2178</v>
      </c>
      <c r="H115" s="37">
        <v>4.12793E-4</v>
      </c>
      <c r="I115" s="38">
        <v>5.9374399999999999E-5</v>
      </c>
      <c r="J115" s="37">
        <v>2</v>
      </c>
    </row>
    <row r="116" spans="1:10" x14ac:dyDescent="0.2">
      <c r="A116" s="37" t="s">
        <v>321</v>
      </c>
      <c r="B116" s="36">
        <v>44377</v>
      </c>
      <c r="C116" s="37">
        <v>27</v>
      </c>
      <c r="D116" s="37">
        <v>27</v>
      </c>
      <c r="E116" s="37">
        <v>0.27</v>
      </c>
      <c r="F116" s="37">
        <v>0.9</v>
      </c>
      <c r="G116" s="37" t="s">
        <v>1964</v>
      </c>
      <c r="H116" s="37">
        <v>4.24058E-4</v>
      </c>
      <c r="I116" s="37">
        <v>1.14496E-4</v>
      </c>
      <c r="J116" s="37">
        <v>2</v>
      </c>
    </row>
    <row r="117" spans="1:10" x14ac:dyDescent="0.2">
      <c r="A117" s="37" t="s">
        <v>319</v>
      </c>
      <c r="B117" s="36">
        <v>44377</v>
      </c>
      <c r="C117" s="37">
        <v>61</v>
      </c>
      <c r="D117" s="37">
        <v>190</v>
      </c>
      <c r="E117" s="37">
        <v>2.7142860000000002E-3</v>
      </c>
      <c r="F117" s="37">
        <v>5.2491179999999997E-3</v>
      </c>
      <c r="G117" s="37" t="s">
        <v>2179</v>
      </c>
      <c r="H117" s="37">
        <v>4.5188260000000001E-3</v>
      </c>
      <c r="I117" s="38">
        <v>8.3275499999999996E-6</v>
      </c>
      <c r="J117" s="37">
        <v>1</v>
      </c>
    </row>
    <row r="118" spans="1:10" x14ac:dyDescent="0.2">
      <c r="A118" s="37" t="s">
        <v>317</v>
      </c>
      <c r="B118" s="36">
        <v>44377</v>
      </c>
      <c r="C118" s="37">
        <v>37</v>
      </c>
      <c r="D118" s="37">
        <v>37</v>
      </c>
      <c r="E118" s="37">
        <v>0.52857142899999998</v>
      </c>
      <c r="F118" s="37">
        <v>0.74</v>
      </c>
      <c r="G118" s="37" t="s">
        <v>1988</v>
      </c>
      <c r="H118" s="37">
        <v>4.24058E-4</v>
      </c>
      <c r="I118" s="37">
        <v>1.85374E-4</v>
      </c>
      <c r="J118" s="37">
        <v>3</v>
      </c>
    </row>
    <row r="119" spans="1:10" x14ac:dyDescent="0.2">
      <c r="A119" s="37" t="s">
        <v>315</v>
      </c>
      <c r="B119" s="36">
        <v>44377</v>
      </c>
      <c r="C119" s="37">
        <v>1553</v>
      </c>
      <c r="D119" s="37">
        <v>3553</v>
      </c>
      <c r="E119" s="37">
        <v>0.3553</v>
      </c>
      <c r="F119" s="37">
        <v>0.51766666699999997</v>
      </c>
      <c r="G119" s="37" t="s">
        <v>2180</v>
      </c>
      <c r="H119" s="37">
        <v>4.24058E-4</v>
      </c>
      <c r="I119" s="37">
        <v>1.5066799999999999E-4</v>
      </c>
      <c r="J119" s="37">
        <v>3</v>
      </c>
    </row>
    <row r="120" spans="1:10" x14ac:dyDescent="0.2">
      <c r="A120" s="37" t="s">
        <v>325</v>
      </c>
      <c r="B120" s="36">
        <v>44377</v>
      </c>
      <c r="C120" s="37">
        <v>27</v>
      </c>
      <c r="D120" s="37">
        <v>27</v>
      </c>
      <c r="E120" s="37">
        <v>0.67500000000000004</v>
      </c>
      <c r="F120" s="37">
        <v>0.9</v>
      </c>
      <c r="G120" s="37" t="s">
        <v>2181</v>
      </c>
      <c r="H120" s="37">
        <v>4.4781120000000002E-3</v>
      </c>
      <c r="I120" s="37">
        <v>3.0227259999999999E-3</v>
      </c>
      <c r="J120" s="37">
        <v>3</v>
      </c>
    </row>
    <row r="121" spans="1:10" x14ac:dyDescent="0.2">
      <c r="A121" s="37" t="s">
        <v>327</v>
      </c>
      <c r="B121" s="36">
        <v>44377</v>
      </c>
      <c r="C121" s="37">
        <v>3.64</v>
      </c>
      <c r="D121" s="37">
        <v>3.64</v>
      </c>
      <c r="E121" s="37">
        <v>0.121333333</v>
      </c>
      <c r="F121" s="37">
        <v>0.17799511000000001</v>
      </c>
      <c r="G121" s="37" t="s">
        <v>2177</v>
      </c>
      <c r="H121" s="37">
        <v>0</v>
      </c>
      <c r="I121" s="37">
        <v>0</v>
      </c>
      <c r="J121" s="37">
        <v>1</v>
      </c>
    </row>
    <row r="122" spans="1:10" x14ac:dyDescent="0.2">
      <c r="A122" s="37" t="s">
        <v>351</v>
      </c>
      <c r="B122" s="36">
        <v>44377</v>
      </c>
      <c r="C122" s="37">
        <v>24.4</v>
      </c>
      <c r="D122" s="37">
        <v>24.4</v>
      </c>
      <c r="E122" s="37">
        <v>0.50833333300000005</v>
      </c>
      <c r="F122" s="37">
        <v>0.52473118299999999</v>
      </c>
      <c r="G122" s="37" t="s">
        <v>2182</v>
      </c>
      <c r="H122" s="37">
        <v>0</v>
      </c>
      <c r="I122" s="37">
        <v>0</v>
      </c>
      <c r="J122" s="37">
        <v>3</v>
      </c>
    </row>
    <row r="123" spans="1:10" x14ac:dyDescent="0.2">
      <c r="A123" s="37" t="s">
        <v>358</v>
      </c>
      <c r="B123" s="36">
        <v>44377</v>
      </c>
      <c r="C123" s="37">
        <v>2376</v>
      </c>
      <c r="D123" s="37">
        <v>2376</v>
      </c>
      <c r="E123" s="37">
        <v>0.39600000000000002</v>
      </c>
      <c r="F123" s="37">
        <v>0.52800000000000002</v>
      </c>
      <c r="G123" s="37" t="s">
        <v>2183</v>
      </c>
      <c r="H123" s="37">
        <v>1.4422560000000001E-3</v>
      </c>
      <c r="I123" s="37">
        <v>9.4371600000000004E-4</v>
      </c>
      <c r="J123" s="37">
        <v>3</v>
      </c>
    </row>
    <row r="124" spans="1:10" x14ac:dyDescent="0.2">
      <c r="A124" s="37" t="s">
        <v>353</v>
      </c>
      <c r="B124" s="36">
        <v>44377</v>
      </c>
      <c r="C124" s="37">
        <v>5670</v>
      </c>
      <c r="D124" s="37">
        <v>5670</v>
      </c>
      <c r="E124" s="37">
        <v>0.43615384600000001</v>
      </c>
      <c r="F124" s="37">
        <v>0.47249999999999998</v>
      </c>
      <c r="G124" s="37" t="s">
        <v>2184</v>
      </c>
      <c r="H124" s="37">
        <v>1.4422560000000001E-3</v>
      </c>
      <c r="I124" s="37">
        <v>7.7782000000000003E-4</v>
      </c>
      <c r="J124" s="37">
        <v>3</v>
      </c>
    </row>
    <row r="125" spans="1:10" x14ac:dyDescent="0.2">
      <c r="A125" s="37" t="s">
        <v>334</v>
      </c>
      <c r="B125" s="36">
        <v>44377</v>
      </c>
      <c r="C125" s="37">
        <v>75.8</v>
      </c>
      <c r="D125" s="37">
        <v>75.8</v>
      </c>
      <c r="E125" s="37">
        <v>0.82391304300000001</v>
      </c>
      <c r="F125" s="37">
        <v>0.97179487200000003</v>
      </c>
      <c r="G125" s="37" t="s">
        <v>2185</v>
      </c>
      <c r="H125" s="37">
        <v>0</v>
      </c>
      <c r="I125" s="37">
        <v>0</v>
      </c>
      <c r="J125" s="37">
        <v>3</v>
      </c>
    </row>
    <row r="126" spans="1:10" x14ac:dyDescent="0.2">
      <c r="A126" s="37" t="s">
        <v>345</v>
      </c>
      <c r="B126" s="36">
        <v>44377</v>
      </c>
      <c r="C126" s="37">
        <v>70000</v>
      </c>
      <c r="D126" s="37">
        <v>70000</v>
      </c>
      <c r="E126" s="37">
        <v>0.73684210500000002</v>
      </c>
      <c r="F126" s="37">
        <v>0.84337349399999995</v>
      </c>
      <c r="G126" s="37" t="s">
        <v>2184</v>
      </c>
      <c r="H126" s="37">
        <v>1.042993E-2</v>
      </c>
      <c r="I126" s="37">
        <v>7.5440230000000004E-3</v>
      </c>
      <c r="J126" s="37">
        <v>3</v>
      </c>
    </row>
    <row r="127" spans="1:10" x14ac:dyDescent="0.2">
      <c r="A127" s="37" t="s">
        <v>337</v>
      </c>
      <c r="B127" s="36">
        <v>44377</v>
      </c>
      <c r="C127" s="37">
        <v>0</v>
      </c>
      <c r="D127" s="37">
        <v>0</v>
      </c>
      <c r="E127" s="37">
        <v>0.25</v>
      </c>
      <c r="F127" s="37">
        <v>0</v>
      </c>
      <c r="G127" s="37" t="s">
        <v>2186</v>
      </c>
      <c r="H127" s="37">
        <v>2.283069E-3</v>
      </c>
      <c r="I127" s="37">
        <v>5.7076700000000002E-4</v>
      </c>
      <c r="J127" s="37">
        <v>2</v>
      </c>
    </row>
    <row r="128" spans="1:10" x14ac:dyDescent="0.2">
      <c r="A128" s="37" t="s">
        <v>339</v>
      </c>
      <c r="B128" s="36">
        <v>44377</v>
      </c>
      <c r="C128" s="37">
        <v>0</v>
      </c>
      <c r="D128" s="37">
        <v>0</v>
      </c>
      <c r="E128" s="37">
        <v>0.27</v>
      </c>
      <c r="F128" s="37">
        <v>0</v>
      </c>
      <c r="G128" s="37" t="s">
        <v>2187</v>
      </c>
      <c r="H128" s="37">
        <v>1.7011509999999999E-3</v>
      </c>
      <c r="I128" s="37">
        <v>4.5931100000000001E-4</v>
      </c>
      <c r="J128" s="37">
        <v>2</v>
      </c>
    </row>
    <row r="129" spans="1:10" x14ac:dyDescent="0.2">
      <c r="A129" s="37" t="s">
        <v>341</v>
      </c>
      <c r="B129" s="36">
        <v>44377</v>
      </c>
      <c r="C129" s="37">
        <v>20</v>
      </c>
      <c r="D129" s="37">
        <v>20</v>
      </c>
      <c r="E129" s="37">
        <v>0.2</v>
      </c>
      <c r="F129" s="37">
        <v>0.4</v>
      </c>
      <c r="G129" s="37" t="s">
        <v>2188</v>
      </c>
      <c r="H129" s="37">
        <v>1.7011509999999999E-3</v>
      </c>
      <c r="I129" s="37">
        <v>3.4023000000000001E-4</v>
      </c>
      <c r="J129" s="37">
        <v>1</v>
      </c>
    </row>
    <row r="130" spans="1:10" x14ac:dyDescent="0.2">
      <c r="A130" s="37" t="s">
        <v>343</v>
      </c>
      <c r="B130" s="36">
        <v>44377</v>
      </c>
      <c r="C130" s="37">
        <v>0</v>
      </c>
      <c r="D130" s="37">
        <v>0</v>
      </c>
      <c r="E130" s="37">
        <v>0</v>
      </c>
      <c r="F130" s="37">
        <v>0</v>
      </c>
      <c r="G130" s="37" t="s">
        <v>2187</v>
      </c>
      <c r="H130" s="37">
        <v>1.2930050000000001E-3</v>
      </c>
      <c r="I130" s="37">
        <v>0</v>
      </c>
      <c r="J130" s="37">
        <v>1</v>
      </c>
    </row>
    <row r="131" spans="1:10" x14ac:dyDescent="0.2">
      <c r="A131" s="37" t="s">
        <v>347</v>
      </c>
      <c r="B131" s="36">
        <v>44377</v>
      </c>
      <c r="C131" s="37">
        <v>33</v>
      </c>
      <c r="D131" s="37">
        <v>33</v>
      </c>
      <c r="E131" s="37">
        <v>0</v>
      </c>
      <c r="F131" s="37">
        <v>0</v>
      </c>
      <c r="G131" s="37" t="s">
        <v>2189</v>
      </c>
      <c r="H131" s="37">
        <v>0</v>
      </c>
      <c r="I131" s="37">
        <v>0</v>
      </c>
      <c r="J131" s="37">
        <v>1</v>
      </c>
    </row>
    <row r="132" spans="1:10" x14ac:dyDescent="0.2">
      <c r="A132" s="37" t="s">
        <v>349</v>
      </c>
      <c r="B132" s="36">
        <v>44377</v>
      </c>
      <c r="C132" s="37">
        <v>8579</v>
      </c>
      <c r="D132" s="37">
        <v>8579</v>
      </c>
      <c r="E132" s="37">
        <v>0.259969697</v>
      </c>
      <c r="F132" s="37">
        <v>0.57193333300000004</v>
      </c>
      <c r="G132" s="37" t="s">
        <v>2190</v>
      </c>
      <c r="H132" s="37">
        <v>6.0403619999999996E-3</v>
      </c>
      <c r="I132" s="37">
        <v>0</v>
      </c>
      <c r="J132" s="37">
        <v>2</v>
      </c>
    </row>
    <row r="133" spans="1:10" x14ac:dyDescent="0.2">
      <c r="A133" s="37" t="s">
        <v>360</v>
      </c>
      <c r="B133" s="36">
        <v>44377</v>
      </c>
      <c r="C133" s="37">
        <v>86.5</v>
      </c>
      <c r="D133" s="37">
        <v>86.5</v>
      </c>
      <c r="E133" s="37">
        <v>0.92021276600000002</v>
      </c>
      <c r="F133" s="37">
        <v>0.96111111100000002</v>
      </c>
      <c r="G133" s="37" t="s">
        <v>2191</v>
      </c>
      <c r="H133" s="37">
        <v>0</v>
      </c>
      <c r="I133" s="37">
        <v>0</v>
      </c>
      <c r="J133" s="37">
        <v>3</v>
      </c>
    </row>
    <row r="134" spans="1:10" x14ac:dyDescent="0.2">
      <c r="A134" s="37" t="s">
        <v>364</v>
      </c>
      <c r="B134" s="36">
        <v>44377</v>
      </c>
      <c r="C134" s="37">
        <v>84.4</v>
      </c>
      <c r="D134" s="37">
        <v>84.4</v>
      </c>
      <c r="E134" s="37">
        <v>0.84399999999999997</v>
      </c>
      <c r="F134" s="37">
        <v>0.94301676000000001</v>
      </c>
      <c r="G134" s="37" t="s">
        <v>2192</v>
      </c>
      <c r="H134" s="37">
        <v>0</v>
      </c>
      <c r="I134" s="37">
        <v>0</v>
      </c>
      <c r="J134" s="37">
        <v>3</v>
      </c>
    </row>
    <row r="135" spans="1:10" x14ac:dyDescent="0.2">
      <c r="A135" s="37" t="s">
        <v>392</v>
      </c>
      <c r="B135" s="36">
        <v>44377</v>
      </c>
      <c r="C135" s="37">
        <v>61</v>
      </c>
      <c r="D135" s="37">
        <v>61</v>
      </c>
      <c r="E135" s="37">
        <v>0.26637554600000002</v>
      </c>
      <c r="F135" s="37">
        <v>0.53043478300000002</v>
      </c>
      <c r="G135" s="37" t="s">
        <v>1972</v>
      </c>
      <c r="H135" s="37">
        <v>6.7228820000000003E-3</v>
      </c>
      <c r="I135" s="37">
        <v>1.820169E-3</v>
      </c>
      <c r="J135" s="37">
        <v>2</v>
      </c>
    </row>
    <row r="136" spans="1:10" x14ac:dyDescent="0.2">
      <c r="A136" s="37" t="s">
        <v>403</v>
      </c>
      <c r="B136" s="36">
        <v>44377</v>
      </c>
      <c r="C136" s="37">
        <v>35</v>
      </c>
      <c r="D136" s="37">
        <v>35</v>
      </c>
      <c r="E136" s="37">
        <v>0.35</v>
      </c>
      <c r="F136" s="37">
        <v>0.7</v>
      </c>
      <c r="G136" s="37" t="s">
        <v>1973</v>
      </c>
      <c r="H136" s="37">
        <v>6.3517529999999999E-3</v>
      </c>
      <c r="I136" s="37">
        <v>1.746732E-3</v>
      </c>
      <c r="J136" s="37">
        <v>3</v>
      </c>
    </row>
    <row r="137" spans="1:10" x14ac:dyDescent="0.2">
      <c r="A137" s="37" t="s">
        <v>382</v>
      </c>
      <c r="B137" s="36">
        <v>44377</v>
      </c>
      <c r="C137" s="37">
        <v>3629</v>
      </c>
      <c r="D137" s="37">
        <v>3629</v>
      </c>
      <c r="E137" s="37">
        <v>0.7258</v>
      </c>
      <c r="F137" s="37">
        <v>1.4516</v>
      </c>
      <c r="G137" s="37" t="s">
        <v>2193</v>
      </c>
      <c r="H137" s="37">
        <v>5.331588E-3</v>
      </c>
      <c r="I137" s="37">
        <v>2.19768E-3</v>
      </c>
      <c r="J137" s="37">
        <v>3</v>
      </c>
    </row>
    <row r="138" spans="1:10" x14ac:dyDescent="0.2">
      <c r="A138" s="37" t="s">
        <v>366</v>
      </c>
      <c r="B138" s="36">
        <v>44377</v>
      </c>
      <c r="C138" s="37">
        <v>32.299999999999997</v>
      </c>
      <c r="D138" s="37">
        <v>32.299999999999997</v>
      </c>
      <c r="E138" s="37">
        <v>0.35494505500000001</v>
      </c>
      <c r="F138" s="37">
        <v>0.39876543199999998</v>
      </c>
      <c r="G138" s="37" t="s">
        <v>2194</v>
      </c>
      <c r="H138" s="37">
        <v>0</v>
      </c>
      <c r="I138" s="37">
        <v>0</v>
      </c>
      <c r="J138" s="37">
        <v>3</v>
      </c>
    </row>
    <row r="139" spans="1:10" x14ac:dyDescent="0.2">
      <c r="A139" s="37" t="s">
        <v>368</v>
      </c>
      <c r="B139" s="36">
        <v>44377</v>
      </c>
      <c r="C139" s="37">
        <v>0</v>
      </c>
      <c r="D139" s="37">
        <v>0</v>
      </c>
      <c r="E139" s="37">
        <v>0</v>
      </c>
      <c r="F139" s="37">
        <v>-1</v>
      </c>
      <c r="G139" s="37"/>
      <c r="H139" s="37">
        <v>7.8985299999999997E-4</v>
      </c>
      <c r="I139" s="37">
        <v>0</v>
      </c>
      <c r="J139" s="37">
        <v>0</v>
      </c>
    </row>
    <row r="140" spans="1:10" x14ac:dyDescent="0.2">
      <c r="A140" s="37" t="s">
        <v>377</v>
      </c>
      <c r="B140" s="36">
        <v>44377</v>
      </c>
      <c r="C140" s="37">
        <v>60</v>
      </c>
      <c r="D140" s="37">
        <v>60</v>
      </c>
      <c r="E140" s="37">
        <v>0.6</v>
      </c>
      <c r="F140" s="37">
        <v>0.8</v>
      </c>
      <c r="G140" s="37" t="s">
        <v>2195</v>
      </c>
      <c r="H140" s="38">
        <v>8.3306999999999994E-5</v>
      </c>
      <c r="I140" s="38">
        <v>4.1653499999999997E-5</v>
      </c>
      <c r="J140" s="37">
        <v>3</v>
      </c>
    </row>
    <row r="141" spans="1:10" x14ac:dyDescent="0.2">
      <c r="A141" s="37" t="s">
        <v>370</v>
      </c>
      <c r="B141" s="36">
        <v>44377</v>
      </c>
      <c r="C141" s="37">
        <v>4032</v>
      </c>
      <c r="D141" s="37">
        <v>4032</v>
      </c>
      <c r="E141" s="37">
        <v>0.1152</v>
      </c>
      <c r="F141" s="37">
        <v>0.126</v>
      </c>
      <c r="G141" s="37" t="s">
        <v>2196</v>
      </c>
      <c r="H141" s="37">
        <v>4.8073639999999997E-3</v>
      </c>
      <c r="I141" s="37">
        <v>4.2387220000000003E-3</v>
      </c>
      <c r="J141" s="37">
        <v>1</v>
      </c>
    </row>
    <row r="142" spans="1:10" x14ac:dyDescent="0.2">
      <c r="A142" s="37" t="s">
        <v>372</v>
      </c>
      <c r="B142" s="36">
        <v>44377</v>
      </c>
      <c r="C142" s="37">
        <v>31</v>
      </c>
      <c r="D142" s="37">
        <v>31</v>
      </c>
      <c r="E142" s="37">
        <v>0.75609756100000003</v>
      </c>
      <c r="F142" s="37">
        <v>0.96875</v>
      </c>
      <c r="G142" s="37" t="s">
        <v>2197</v>
      </c>
      <c r="H142" s="37">
        <v>4.5389399999999999E-4</v>
      </c>
      <c r="I142" s="37">
        <v>3.4318800000000002E-4</v>
      </c>
      <c r="J142" s="37">
        <v>3</v>
      </c>
    </row>
    <row r="143" spans="1:10" x14ac:dyDescent="0.2">
      <c r="A143" s="37" t="s">
        <v>375</v>
      </c>
      <c r="B143" s="36">
        <v>44377</v>
      </c>
      <c r="C143" s="37">
        <v>481</v>
      </c>
      <c r="D143" s="37">
        <v>1565</v>
      </c>
      <c r="E143" s="37">
        <v>0.96012269900000002</v>
      </c>
      <c r="F143" s="37">
        <v>1.503125</v>
      </c>
      <c r="G143" s="37" t="s">
        <v>2198</v>
      </c>
      <c r="H143" s="37">
        <v>1.1715969999999999E-3</v>
      </c>
      <c r="I143" s="37">
        <v>1.0091550000000001E-3</v>
      </c>
      <c r="J143" s="37">
        <v>3</v>
      </c>
    </row>
    <row r="144" spans="1:10" x14ac:dyDescent="0.2">
      <c r="A144" s="37" t="s">
        <v>390</v>
      </c>
      <c r="B144" s="36">
        <v>44377</v>
      </c>
      <c r="C144" s="37">
        <v>1431</v>
      </c>
      <c r="D144" s="37">
        <v>5860</v>
      </c>
      <c r="E144" s="37">
        <v>0.29299999999999998</v>
      </c>
      <c r="F144" s="37">
        <v>0.25553571400000002</v>
      </c>
      <c r="G144" s="37" t="s">
        <v>2199</v>
      </c>
      <c r="H144" s="37">
        <v>7.4677100000000002E-4</v>
      </c>
      <c r="I144" s="37">
        <v>1.65372E-4</v>
      </c>
      <c r="J144" s="37">
        <v>2</v>
      </c>
    </row>
    <row r="145" spans="1:10" x14ac:dyDescent="0.2">
      <c r="A145" s="37" t="s">
        <v>384</v>
      </c>
      <c r="B145" s="36">
        <v>44377</v>
      </c>
      <c r="C145" s="37">
        <v>8335</v>
      </c>
      <c r="D145" s="37">
        <v>35402</v>
      </c>
      <c r="E145" s="37">
        <v>0.50574285699999999</v>
      </c>
      <c r="F145" s="37">
        <v>0.59535714299999998</v>
      </c>
      <c r="G145" s="37" t="s">
        <v>2200</v>
      </c>
      <c r="H145" s="37">
        <v>1.426774E-3</v>
      </c>
      <c r="I145" s="37">
        <v>6.3941900000000001E-4</v>
      </c>
      <c r="J145" s="37">
        <v>3</v>
      </c>
    </row>
    <row r="146" spans="1:10" x14ac:dyDescent="0.2">
      <c r="A146" s="37" t="s">
        <v>386</v>
      </c>
      <c r="B146" s="36">
        <v>44377</v>
      </c>
      <c r="C146" s="37">
        <v>70</v>
      </c>
      <c r="D146" s="37">
        <v>70</v>
      </c>
      <c r="E146" s="37">
        <v>0.7</v>
      </c>
      <c r="F146" s="37">
        <v>0.7</v>
      </c>
      <c r="G146" s="37" t="s">
        <v>2201</v>
      </c>
      <c r="H146" s="37">
        <v>4.07959E-4</v>
      </c>
      <c r="I146" s="37">
        <v>2.4477599999999999E-4</v>
      </c>
      <c r="J146" s="37">
        <v>3</v>
      </c>
    </row>
    <row r="147" spans="1:10" x14ac:dyDescent="0.2">
      <c r="A147" s="37" t="s">
        <v>388</v>
      </c>
      <c r="B147" s="36">
        <v>44377</v>
      </c>
      <c r="C147" s="37">
        <v>39</v>
      </c>
      <c r="D147" s="37">
        <v>39</v>
      </c>
      <c r="E147" s="37">
        <v>0.39</v>
      </c>
      <c r="F147" s="37">
        <v>1</v>
      </c>
      <c r="G147" s="37"/>
      <c r="H147" s="37">
        <v>6.2504699999999999E-4</v>
      </c>
      <c r="I147" s="37">
        <v>2.43768E-4</v>
      </c>
      <c r="J147" s="37">
        <v>3</v>
      </c>
    </row>
    <row r="148" spans="1:10" x14ac:dyDescent="0.2">
      <c r="A148" s="37" t="s">
        <v>379</v>
      </c>
      <c r="B148" s="36">
        <v>44377</v>
      </c>
      <c r="C148" s="37">
        <v>50</v>
      </c>
      <c r="D148" s="37">
        <v>50</v>
      </c>
      <c r="E148" s="37">
        <v>0.3125</v>
      </c>
      <c r="F148" s="37">
        <v>0.25</v>
      </c>
      <c r="G148" s="37" t="s">
        <v>2202</v>
      </c>
      <c r="H148" s="37">
        <v>4.0152900000000002E-4</v>
      </c>
      <c r="I148" s="37">
        <v>1.06656E-4</v>
      </c>
      <c r="J148" s="37">
        <v>2</v>
      </c>
    </row>
    <row r="149" spans="1:10" x14ac:dyDescent="0.2">
      <c r="A149" s="37" t="s">
        <v>405</v>
      </c>
      <c r="B149" s="36">
        <v>44377</v>
      </c>
      <c r="C149" s="37">
        <v>3.88</v>
      </c>
      <c r="D149" s="37">
        <v>3.88</v>
      </c>
      <c r="E149" s="37">
        <v>0.38800000000000001</v>
      </c>
      <c r="F149" s="37">
        <v>0.89195402300000004</v>
      </c>
      <c r="G149" s="37" t="s">
        <v>2203</v>
      </c>
      <c r="H149" s="37">
        <v>0</v>
      </c>
      <c r="I149" s="37">
        <v>0</v>
      </c>
      <c r="J149" s="37">
        <v>3</v>
      </c>
    </row>
    <row r="150" spans="1:10" x14ac:dyDescent="0.2">
      <c r="A150" s="37" t="s">
        <v>400</v>
      </c>
      <c r="B150" s="36">
        <v>44377</v>
      </c>
      <c r="C150" s="37">
        <v>52.5</v>
      </c>
      <c r="D150" s="37">
        <v>52.5</v>
      </c>
      <c r="E150" s="37">
        <v>0.75</v>
      </c>
      <c r="F150" s="37">
        <v>0.845410628</v>
      </c>
      <c r="G150" s="37" t="s">
        <v>2203</v>
      </c>
      <c r="H150" s="37">
        <v>0</v>
      </c>
      <c r="I150" s="37">
        <v>0</v>
      </c>
      <c r="J150" s="37">
        <v>3</v>
      </c>
    </row>
    <row r="151" spans="1:10" x14ac:dyDescent="0.2">
      <c r="A151" s="37" t="s">
        <v>398</v>
      </c>
      <c r="B151" s="36">
        <v>44377</v>
      </c>
      <c r="C151" s="37">
        <v>2.2000000000000002</v>
      </c>
      <c r="D151" s="37">
        <v>2.2000000000000002</v>
      </c>
      <c r="E151" s="37">
        <v>0</v>
      </c>
      <c r="F151" s="37">
        <v>1</v>
      </c>
      <c r="G151" s="37" t="s">
        <v>2204</v>
      </c>
      <c r="H151" s="37">
        <v>0</v>
      </c>
      <c r="I151" s="37">
        <v>0</v>
      </c>
      <c r="J151" s="37">
        <v>1</v>
      </c>
    </row>
    <row r="152" spans="1:10" x14ac:dyDescent="0.2">
      <c r="A152" s="37" t="s">
        <v>396</v>
      </c>
      <c r="B152" s="36">
        <v>44377</v>
      </c>
      <c r="C152" s="37">
        <v>68.5</v>
      </c>
      <c r="D152" s="37">
        <v>68.5</v>
      </c>
      <c r="E152" s="37">
        <v>1.4270833329999999</v>
      </c>
      <c r="F152" s="37">
        <v>1.630952381</v>
      </c>
      <c r="G152" s="37" t="s">
        <v>2194</v>
      </c>
      <c r="H152" s="37">
        <v>0</v>
      </c>
      <c r="I152" s="37">
        <v>0</v>
      </c>
      <c r="J152" s="37">
        <v>3</v>
      </c>
    </row>
    <row r="153" spans="1:10" x14ac:dyDescent="0.2">
      <c r="A153" s="37" t="s">
        <v>394</v>
      </c>
      <c r="B153" s="36">
        <v>44377</v>
      </c>
      <c r="C153" s="37">
        <v>44.68</v>
      </c>
      <c r="D153" s="37">
        <v>44.68</v>
      </c>
      <c r="E153" s="37">
        <v>0</v>
      </c>
      <c r="F153" s="37">
        <v>0</v>
      </c>
      <c r="G153" s="37" t="s">
        <v>2203</v>
      </c>
      <c r="H153" s="37">
        <v>0</v>
      </c>
      <c r="I153" s="37">
        <v>0</v>
      </c>
      <c r="J153" s="37">
        <v>1</v>
      </c>
    </row>
    <row r="154" spans="1:10" x14ac:dyDescent="0.2">
      <c r="A154" s="37" t="s">
        <v>413</v>
      </c>
      <c r="B154" s="36">
        <v>44377</v>
      </c>
      <c r="C154" s="37">
        <v>2.7</v>
      </c>
      <c r="D154" s="37">
        <v>2.7</v>
      </c>
      <c r="E154" s="37">
        <v>0.5</v>
      </c>
      <c r="F154" s="37">
        <v>2</v>
      </c>
      <c r="G154" s="37" t="s">
        <v>2205</v>
      </c>
      <c r="H154" s="37">
        <v>0</v>
      </c>
      <c r="I154" s="37">
        <v>0</v>
      </c>
      <c r="J154" s="37">
        <v>3</v>
      </c>
    </row>
    <row r="155" spans="1:10" x14ac:dyDescent="0.2">
      <c r="A155" s="37" t="s">
        <v>456</v>
      </c>
      <c r="B155" s="36">
        <v>44377</v>
      </c>
      <c r="C155" s="37">
        <v>76.8</v>
      </c>
      <c r="D155" s="37">
        <v>76.8</v>
      </c>
      <c r="E155" s="37">
        <v>0.88275862100000002</v>
      </c>
      <c r="F155" s="37">
        <v>1.024</v>
      </c>
      <c r="G155" s="37" t="s">
        <v>2206</v>
      </c>
      <c r="H155" s="37">
        <v>4.0558959999999998E-3</v>
      </c>
      <c r="I155" s="37">
        <v>3.4964620000000001E-3</v>
      </c>
      <c r="J155" s="37">
        <v>3</v>
      </c>
    </row>
    <row r="156" spans="1:10" x14ac:dyDescent="0.2">
      <c r="A156" s="37" t="s">
        <v>421</v>
      </c>
      <c r="B156" s="36">
        <v>44377</v>
      </c>
      <c r="C156" s="37">
        <v>23.95</v>
      </c>
      <c r="D156" s="37">
        <v>23.95</v>
      </c>
      <c r="E156" s="37">
        <v>0.381578947</v>
      </c>
      <c r="F156" s="37">
        <v>0.96666666700000003</v>
      </c>
      <c r="G156" s="37" t="s">
        <v>2207</v>
      </c>
      <c r="H156" s="37">
        <v>1.1482109999999999E-3</v>
      </c>
      <c r="I156" s="37">
        <v>4.38133E-4</v>
      </c>
      <c r="J156" s="37">
        <v>3</v>
      </c>
    </row>
    <row r="157" spans="1:10" x14ac:dyDescent="0.2">
      <c r="A157" s="37" t="s">
        <v>446</v>
      </c>
      <c r="B157" s="36">
        <v>44377</v>
      </c>
      <c r="C157" s="37">
        <v>0</v>
      </c>
      <c r="D157" s="37">
        <v>0</v>
      </c>
      <c r="E157" s="37">
        <v>0</v>
      </c>
      <c r="F157" s="37">
        <v>-1</v>
      </c>
      <c r="G157" s="37"/>
      <c r="H157" s="37">
        <v>8.1099499999999995E-3</v>
      </c>
      <c r="I157" s="37">
        <v>0</v>
      </c>
      <c r="J157" s="37">
        <v>0</v>
      </c>
    </row>
    <row r="158" spans="1:10" x14ac:dyDescent="0.2">
      <c r="A158" s="37" t="s">
        <v>458</v>
      </c>
      <c r="B158" s="36">
        <v>44377</v>
      </c>
      <c r="C158" s="37">
        <v>5460</v>
      </c>
      <c r="D158" s="37">
        <v>5460</v>
      </c>
      <c r="E158" s="37">
        <v>0.78</v>
      </c>
      <c r="F158" s="37">
        <v>0.98769898700000003</v>
      </c>
      <c r="G158" s="37" t="s">
        <v>1989</v>
      </c>
      <c r="H158" s="37">
        <v>2.095268E-3</v>
      </c>
      <c r="I158" s="37">
        <v>1.654663E-3</v>
      </c>
      <c r="J158" s="37">
        <v>3</v>
      </c>
    </row>
    <row r="159" spans="1:10" x14ac:dyDescent="0.2">
      <c r="A159" s="37" t="s">
        <v>451</v>
      </c>
      <c r="B159" s="36">
        <v>44377</v>
      </c>
      <c r="C159" s="37">
        <v>614</v>
      </c>
      <c r="D159" s="37">
        <v>8793</v>
      </c>
      <c r="E159" s="37">
        <v>0.35171999999999998</v>
      </c>
      <c r="F159" s="37">
        <v>0.102333333</v>
      </c>
      <c r="G159" s="37" t="s">
        <v>2208</v>
      </c>
      <c r="H159" s="37">
        <v>6.2674840000000002E-3</v>
      </c>
      <c r="I159" s="37">
        <v>2.05047E-3</v>
      </c>
      <c r="J159" s="37">
        <v>3</v>
      </c>
    </row>
    <row r="160" spans="1:10" x14ac:dyDescent="0.2">
      <c r="A160" s="37" t="s">
        <v>431</v>
      </c>
      <c r="B160" s="36">
        <v>44377</v>
      </c>
      <c r="C160" s="37">
        <v>40162</v>
      </c>
      <c r="D160" s="37">
        <v>40162</v>
      </c>
      <c r="E160" s="37">
        <v>0.98678132699999999</v>
      </c>
      <c r="F160" s="37">
        <v>1.105964642</v>
      </c>
      <c r="G160" s="37" t="s">
        <v>2209</v>
      </c>
      <c r="H160" s="37">
        <v>6.7652299999999995E-4</v>
      </c>
      <c r="I160" s="37">
        <v>6.0361799999999999E-4</v>
      </c>
      <c r="J160" s="37">
        <v>3</v>
      </c>
    </row>
    <row r="161" spans="1:10" x14ac:dyDescent="0.2">
      <c r="A161" s="37" t="s">
        <v>435</v>
      </c>
      <c r="B161" s="36">
        <v>44377</v>
      </c>
      <c r="C161" s="37">
        <v>7</v>
      </c>
      <c r="D161" s="37">
        <v>7</v>
      </c>
      <c r="E161" s="37">
        <v>0.29166666699999999</v>
      </c>
      <c r="F161" s="37">
        <v>0.875</v>
      </c>
      <c r="G161" s="37" t="s">
        <v>2210</v>
      </c>
      <c r="H161" s="37">
        <v>4.0741200000000001E-4</v>
      </c>
      <c r="I161" s="37">
        <v>1.01853E-4</v>
      </c>
      <c r="J161" s="37">
        <v>2</v>
      </c>
    </row>
    <row r="162" spans="1:10" x14ac:dyDescent="0.2">
      <c r="A162" s="37" t="s">
        <v>415</v>
      </c>
      <c r="B162" s="36">
        <v>44377</v>
      </c>
      <c r="C162" s="37">
        <v>12</v>
      </c>
      <c r="D162" s="37">
        <v>12</v>
      </c>
      <c r="E162" s="37">
        <v>0.52173913000000005</v>
      </c>
      <c r="F162" s="37">
        <v>0.75</v>
      </c>
      <c r="G162" s="37" t="s">
        <v>2211</v>
      </c>
      <c r="H162" s="37">
        <v>4.0824699999999998E-4</v>
      </c>
      <c r="I162" s="37">
        <v>2.12998E-4</v>
      </c>
      <c r="J162" s="37">
        <v>3</v>
      </c>
    </row>
    <row r="163" spans="1:10" x14ac:dyDescent="0.2">
      <c r="A163" s="37" t="s">
        <v>448</v>
      </c>
      <c r="B163" s="36">
        <v>44377</v>
      </c>
      <c r="C163" s="37">
        <v>10</v>
      </c>
      <c r="D163" s="37">
        <v>15</v>
      </c>
      <c r="E163" s="37">
        <v>0.65217391300000005</v>
      </c>
      <c r="F163" s="37">
        <v>2</v>
      </c>
      <c r="G163" s="37" t="s">
        <v>2212</v>
      </c>
      <c r="H163" s="37">
        <v>4.0152900000000002E-4</v>
      </c>
      <c r="I163" s="37">
        <v>1.5712000000000001E-4</v>
      </c>
      <c r="J163" s="37">
        <v>3</v>
      </c>
    </row>
    <row r="164" spans="1:10" x14ac:dyDescent="0.2">
      <c r="A164" s="37" t="s">
        <v>417</v>
      </c>
      <c r="B164" s="36">
        <v>44377</v>
      </c>
      <c r="C164" s="37">
        <v>50</v>
      </c>
      <c r="D164" s="37">
        <v>50</v>
      </c>
      <c r="E164" s="37">
        <v>0.3125</v>
      </c>
      <c r="F164" s="37">
        <v>0.25</v>
      </c>
      <c r="G164" s="37" t="s">
        <v>2213</v>
      </c>
      <c r="H164" s="37">
        <v>9.6654499999999997E-4</v>
      </c>
      <c r="I164" s="37">
        <v>2.4767700000000002E-4</v>
      </c>
      <c r="J164" s="37">
        <v>2</v>
      </c>
    </row>
    <row r="165" spans="1:10" x14ac:dyDescent="0.2">
      <c r="A165" s="37" t="s">
        <v>419</v>
      </c>
      <c r="B165" s="36">
        <v>44377</v>
      </c>
      <c r="C165" s="37">
        <v>37500</v>
      </c>
      <c r="D165" s="37">
        <v>37500</v>
      </c>
      <c r="E165" s="37">
        <v>0.375</v>
      </c>
      <c r="F165" s="37">
        <v>0.5</v>
      </c>
      <c r="G165" s="37" t="s">
        <v>2214</v>
      </c>
      <c r="H165" s="37">
        <v>2.6009539999999999E-3</v>
      </c>
      <c r="I165" s="37">
        <v>8.1279799999999999E-4</v>
      </c>
      <c r="J165" s="37">
        <v>3</v>
      </c>
    </row>
    <row r="166" spans="1:10" x14ac:dyDescent="0.2">
      <c r="A166" s="37" t="s">
        <v>423</v>
      </c>
      <c r="B166" s="36">
        <v>44377</v>
      </c>
      <c r="C166" s="37">
        <v>52</v>
      </c>
      <c r="D166" s="37">
        <v>52</v>
      </c>
      <c r="E166" s="37">
        <v>0.98113207499999999</v>
      </c>
      <c r="F166" s="37">
        <v>1.019607843</v>
      </c>
      <c r="G166" s="37" t="s">
        <v>2215</v>
      </c>
      <c r="H166" s="37">
        <v>0</v>
      </c>
      <c r="I166" s="37">
        <v>0</v>
      </c>
      <c r="J166" s="37">
        <v>3</v>
      </c>
    </row>
    <row r="167" spans="1:10" x14ac:dyDescent="0.2">
      <c r="A167" s="37" t="s">
        <v>425</v>
      </c>
      <c r="B167" s="36">
        <v>44377</v>
      </c>
      <c r="C167" s="37">
        <v>217</v>
      </c>
      <c r="D167" s="37">
        <v>217</v>
      </c>
      <c r="E167" s="37">
        <v>0.947598253</v>
      </c>
      <c r="F167" s="37">
        <v>0.98636363599999999</v>
      </c>
      <c r="G167" s="37" t="s">
        <v>2216</v>
      </c>
      <c r="H167" s="37">
        <v>6.1259699999999999E-4</v>
      </c>
      <c r="I167" s="37">
        <v>5.7782099999999996E-4</v>
      </c>
      <c r="J167" s="37">
        <v>3</v>
      </c>
    </row>
    <row r="168" spans="1:10" x14ac:dyDescent="0.2">
      <c r="A168" s="37" t="s">
        <v>427</v>
      </c>
      <c r="B168" s="36">
        <v>44377</v>
      </c>
      <c r="C168" s="37">
        <v>9018</v>
      </c>
      <c r="D168" s="37">
        <v>9018</v>
      </c>
      <c r="E168" s="37">
        <v>0.64414285699999996</v>
      </c>
      <c r="F168" s="37">
        <v>0.75149999999999995</v>
      </c>
      <c r="G168" s="37" t="s">
        <v>2217</v>
      </c>
      <c r="H168" s="37">
        <v>6.1259699999999999E-4</v>
      </c>
      <c r="I168" s="37">
        <v>4.4098299999999999E-4</v>
      </c>
      <c r="J168" s="37">
        <v>3</v>
      </c>
    </row>
    <row r="169" spans="1:10" x14ac:dyDescent="0.2">
      <c r="A169" s="37" t="s">
        <v>429</v>
      </c>
      <c r="B169" s="36">
        <v>44377</v>
      </c>
      <c r="C169" s="37">
        <v>94</v>
      </c>
      <c r="D169" s="37">
        <v>94</v>
      </c>
      <c r="E169" s="37">
        <v>0.35249999999999998</v>
      </c>
      <c r="F169" s="37">
        <v>0.47</v>
      </c>
      <c r="G169" s="37" t="s">
        <v>2218</v>
      </c>
      <c r="H169" s="37">
        <v>6.1259699999999999E-4</v>
      </c>
      <c r="I169" s="37">
        <v>1.79951E-4</v>
      </c>
      <c r="J169" s="37">
        <v>3</v>
      </c>
    </row>
    <row r="170" spans="1:10" x14ac:dyDescent="0.2">
      <c r="A170" s="37" t="s">
        <v>443</v>
      </c>
      <c r="B170" s="36">
        <v>44377</v>
      </c>
      <c r="C170" s="37">
        <v>186</v>
      </c>
      <c r="D170" s="37">
        <v>186</v>
      </c>
      <c r="E170" s="37">
        <v>0.81222707400000005</v>
      </c>
      <c r="F170" s="37">
        <v>0.93</v>
      </c>
      <c r="G170" s="37" t="s">
        <v>2219</v>
      </c>
      <c r="H170" s="37">
        <v>6.1259699999999999E-4</v>
      </c>
      <c r="I170" s="37">
        <v>4.9756799999999999E-4</v>
      </c>
      <c r="J170" s="37">
        <v>3</v>
      </c>
    </row>
    <row r="171" spans="1:10" x14ac:dyDescent="0.2">
      <c r="A171" s="37" t="s">
        <v>409</v>
      </c>
      <c r="B171" s="36">
        <v>44377</v>
      </c>
      <c r="C171" s="37">
        <v>71.959999999999994</v>
      </c>
      <c r="D171" s="37">
        <v>71.959999999999994</v>
      </c>
      <c r="E171" s="37">
        <v>0.98118352900000005</v>
      </c>
      <c r="F171" s="37">
        <v>1.010674157</v>
      </c>
      <c r="G171" s="37" t="s">
        <v>2220</v>
      </c>
      <c r="H171" s="37">
        <v>0</v>
      </c>
      <c r="I171" s="37">
        <v>0</v>
      </c>
      <c r="J171" s="37">
        <v>3</v>
      </c>
    </row>
    <row r="172" spans="1:10" x14ac:dyDescent="0.2">
      <c r="A172" s="37" t="s">
        <v>433</v>
      </c>
      <c r="B172" s="36">
        <v>44377</v>
      </c>
      <c r="C172" s="37">
        <v>100</v>
      </c>
      <c r="D172" s="37">
        <v>100</v>
      </c>
      <c r="E172" s="37">
        <v>0.375</v>
      </c>
      <c r="F172" s="37">
        <v>0.5</v>
      </c>
      <c r="G172" s="37" t="s">
        <v>1990</v>
      </c>
      <c r="H172" s="37">
        <v>4.2712000000000002E-4</v>
      </c>
      <c r="I172" s="37">
        <v>1.3347500000000001E-4</v>
      </c>
      <c r="J172" s="37">
        <v>3</v>
      </c>
    </row>
    <row r="173" spans="1:10" x14ac:dyDescent="0.2">
      <c r="A173" s="37" t="s">
        <v>411</v>
      </c>
      <c r="B173" s="36">
        <v>44377</v>
      </c>
      <c r="C173" s="37">
        <v>70</v>
      </c>
      <c r="D173" s="37">
        <v>70</v>
      </c>
      <c r="E173" s="37">
        <v>0.73684210500000002</v>
      </c>
      <c r="F173" s="37">
        <v>1</v>
      </c>
      <c r="G173" s="37" t="s">
        <v>2221</v>
      </c>
      <c r="H173" s="37">
        <v>5.7565999999999997E-4</v>
      </c>
      <c r="I173" s="37">
        <v>4.2417099999999999E-4</v>
      </c>
      <c r="J173" s="37">
        <v>3</v>
      </c>
    </row>
    <row r="174" spans="1:10" x14ac:dyDescent="0.2">
      <c r="A174" s="37" t="s">
        <v>437</v>
      </c>
      <c r="B174" s="36">
        <v>44377</v>
      </c>
      <c r="C174" s="37">
        <v>74</v>
      </c>
      <c r="D174" s="37">
        <v>74</v>
      </c>
      <c r="E174" s="37">
        <v>0.87058823500000004</v>
      </c>
      <c r="F174" s="37">
        <v>1.0571428570000001</v>
      </c>
      <c r="G174" s="37" t="s">
        <v>1991</v>
      </c>
      <c r="H174" s="37">
        <v>5.7565999999999997E-4</v>
      </c>
      <c r="I174" s="37">
        <v>4.7407299999999999E-4</v>
      </c>
      <c r="J174" s="37">
        <v>3</v>
      </c>
    </row>
    <row r="175" spans="1:10" x14ac:dyDescent="0.2">
      <c r="A175" s="37" t="s">
        <v>439</v>
      </c>
      <c r="B175" s="36">
        <v>44377</v>
      </c>
      <c r="C175" s="37">
        <v>62</v>
      </c>
      <c r="D175" s="37">
        <v>62</v>
      </c>
      <c r="E175" s="37">
        <v>0.62</v>
      </c>
      <c r="F175" s="37">
        <v>1.0333333330000001</v>
      </c>
      <c r="G175" s="37" t="s">
        <v>2222</v>
      </c>
      <c r="H175" s="37">
        <v>5.8093700000000001E-4</v>
      </c>
      <c r="I175" s="37">
        <v>3.4856200000000001E-4</v>
      </c>
      <c r="J175" s="37">
        <v>3</v>
      </c>
    </row>
    <row r="176" spans="1:10" x14ac:dyDescent="0.2">
      <c r="A176" s="37" t="s">
        <v>441</v>
      </c>
      <c r="B176" s="36">
        <v>44377</v>
      </c>
      <c r="C176" s="37">
        <v>20</v>
      </c>
      <c r="D176" s="37">
        <v>20</v>
      </c>
      <c r="E176" s="37">
        <v>0.2</v>
      </c>
      <c r="F176" s="37">
        <v>0.571428571</v>
      </c>
      <c r="G176" s="37" t="s">
        <v>1974</v>
      </c>
      <c r="H176" s="37">
        <v>4.6308999999999999E-4</v>
      </c>
      <c r="I176" s="38">
        <v>8.9376500000000001E-5</v>
      </c>
      <c r="J176" s="37">
        <v>1</v>
      </c>
    </row>
    <row r="177" spans="1:10" x14ac:dyDescent="0.2">
      <c r="A177" s="37" t="s">
        <v>454</v>
      </c>
      <c r="B177" s="36">
        <v>44377</v>
      </c>
      <c r="C177" s="37">
        <v>6.6</v>
      </c>
      <c r="D177" s="37">
        <v>6.6</v>
      </c>
      <c r="E177" s="37">
        <v>0.91666666699999999</v>
      </c>
      <c r="F177" s="37">
        <v>0.98507462700000004</v>
      </c>
      <c r="G177" s="37" t="s">
        <v>2223</v>
      </c>
      <c r="H177" s="37">
        <v>0</v>
      </c>
      <c r="I177" s="37">
        <v>0</v>
      </c>
      <c r="J177" s="37">
        <v>3</v>
      </c>
    </row>
    <row r="178" spans="1:10" x14ac:dyDescent="0.2">
      <c r="A178" s="37" t="s">
        <v>460</v>
      </c>
      <c r="B178" s="36">
        <v>44377</v>
      </c>
      <c r="C178" s="37">
        <v>9.5</v>
      </c>
      <c r="D178" s="37">
        <v>9.5</v>
      </c>
      <c r="E178" s="37">
        <v>6.25E-2</v>
      </c>
      <c r="F178" s="37">
        <v>0</v>
      </c>
      <c r="G178" s="37" t="s">
        <v>2224</v>
      </c>
      <c r="H178" s="37">
        <v>0</v>
      </c>
      <c r="I178" s="37">
        <v>0</v>
      </c>
      <c r="J178" s="37">
        <v>1</v>
      </c>
    </row>
    <row r="179" spans="1:10" x14ac:dyDescent="0.2">
      <c r="A179" s="37" t="s">
        <v>468</v>
      </c>
      <c r="B179" s="36">
        <v>44377</v>
      </c>
      <c r="C179" s="37">
        <v>25</v>
      </c>
      <c r="D179" s="37">
        <v>25</v>
      </c>
      <c r="E179" s="37">
        <v>0.25</v>
      </c>
      <c r="F179" s="37">
        <v>1</v>
      </c>
      <c r="G179" s="37"/>
      <c r="H179" s="37">
        <v>0</v>
      </c>
      <c r="I179" s="37">
        <v>0</v>
      </c>
      <c r="J179" s="37">
        <v>2</v>
      </c>
    </row>
    <row r="180" spans="1:10" x14ac:dyDescent="0.2">
      <c r="A180" s="37" t="s">
        <v>466</v>
      </c>
      <c r="B180" s="36">
        <v>44377</v>
      </c>
      <c r="C180" s="37">
        <v>7.11</v>
      </c>
      <c r="D180" s="37">
        <v>7.11</v>
      </c>
      <c r="E180" s="37">
        <v>0.94799999999999995</v>
      </c>
      <c r="F180" s="37">
        <v>1.0157142859999999</v>
      </c>
      <c r="G180" s="37" t="s">
        <v>2223</v>
      </c>
      <c r="H180" s="37">
        <v>0</v>
      </c>
      <c r="I180" s="37">
        <v>0</v>
      </c>
      <c r="J180" s="37">
        <v>3</v>
      </c>
    </row>
    <row r="181" spans="1:10" x14ac:dyDescent="0.2">
      <c r="A181" s="37" t="s">
        <v>464</v>
      </c>
      <c r="B181" s="36">
        <v>44377</v>
      </c>
      <c r="C181" s="37">
        <v>3.5</v>
      </c>
      <c r="D181" s="37">
        <v>3.5</v>
      </c>
      <c r="E181" s="37">
        <v>0.66666666699999999</v>
      </c>
      <c r="F181" s="37">
        <v>2</v>
      </c>
      <c r="G181" s="37" t="s">
        <v>2205</v>
      </c>
      <c r="H181" s="37">
        <v>0</v>
      </c>
      <c r="I181" s="37">
        <v>0</v>
      </c>
      <c r="J181" s="37">
        <v>3</v>
      </c>
    </row>
    <row r="182" spans="1:10" x14ac:dyDescent="0.2">
      <c r="A182" s="37" t="s">
        <v>462</v>
      </c>
      <c r="B182" s="36">
        <v>44377</v>
      </c>
      <c r="C182" s="37">
        <v>2.2000000000000002</v>
      </c>
      <c r="D182" s="37">
        <v>2.2000000000000002</v>
      </c>
      <c r="E182" s="37">
        <v>0</v>
      </c>
      <c r="F182" s="37">
        <v>1</v>
      </c>
      <c r="G182" s="37" t="s">
        <v>2205</v>
      </c>
      <c r="H182" s="37">
        <v>0</v>
      </c>
      <c r="I182" s="37">
        <v>0</v>
      </c>
      <c r="J182" s="37">
        <v>1</v>
      </c>
    </row>
    <row r="183" spans="1:10" x14ac:dyDescent="0.2">
      <c r="A183" s="37" t="s">
        <v>472</v>
      </c>
      <c r="B183" s="36">
        <v>44377</v>
      </c>
      <c r="C183" s="37">
        <v>-2</v>
      </c>
      <c r="D183" s="37">
        <v>75</v>
      </c>
      <c r="E183" s="37">
        <v>0.75</v>
      </c>
      <c r="F183" s="37">
        <v>-2</v>
      </c>
      <c r="G183" s="37" t="s">
        <v>2225</v>
      </c>
      <c r="H183" s="37">
        <v>0</v>
      </c>
      <c r="I183" s="37">
        <v>0</v>
      </c>
      <c r="J183" s="37">
        <v>3</v>
      </c>
    </row>
    <row r="184" spans="1:10" x14ac:dyDescent="0.2">
      <c r="A184" s="37" t="s">
        <v>487</v>
      </c>
      <c r="B184" s="36">
        <v>44377</v>
      </c>
      <c r="C184" s="37">
        <v>2581</v>
      </c>
      <c r="D184" s="37">
        <v>2581</v>
      </c>
      <c r="E184" s="37">
        <v>0.33960526299999999</v>
      </c>
      <c r="F184" s="37">
        <v>0.86033333300000003</v>
      </c>
      <c r="G184" s="37" t="s">
        <v>2226</v>
      </c>
      <c r="H184" s="37">
        <v>4.5787060000000001E-3</v>
      </c>
      <c r="I184" s="37">
        <v>1.273001E-3</v>
      </c>
      <c r="J184" s="37">
        <v>3</v>
      </c>
    </row>
    <row r="185" spans="1:10" x14ac:dyDescent="0.2">
      <c r="A185" s="37" t="s">
        <v>489</v>
      </c>
      <c r="B185" s="36">
        <v>44377</v>
      </c>
      <c r="C185" s="37">
        <v>0</v>
      </c>
      <c r="D185" s="37">
        <v>0</v>
      </c>
      <c r="E185" s="37">
        <v>0</v>
      </c>
      <c r="F185" s="37">
        <v>0</v>
      </c>
      <c r="G185" s="37" t="s">
        <v>2227</v>
      </c>
      <c r="H185" s="37">
        <v>4.5611169999999999E-3</v>
      </c>
      <c r="I185" s="37">
        <v>0</v>
      </c>
      <c r="J185" s="37">
        <v>1</v>
      </c>
    </row>
    <row r="186" spans="1:10" x14ac:dyDescent="0.2">
      <c r="A186" s="37" t="s">
        <v>474</v>
      </c>
      <c r="B186" s="36">
        <v>44377</v>
      </c>
      <c r="C186" s="37">
        <v>145</v>
      </c>
      <c r="D186" s="37">
        <v>145</v>
      </c>
      <c r="E186" s="37">
        <v>0.36249999999999999</v>
      </c>
      <c r="F186" s="37">
        <v>0.72499999999999998</v>
      </c>
      <c r="G186" s="37" t="s">
        <v>2228</v>
      </c>
      <c r="H186" s="37">
        <v>5.2465200000000002E-4</v>
      </c>
      <c r="I186" s="37">
        <v>1.9018600000000001E-4</v>
      </c>
      <c r="J186" s="37">
        <v>3</v>
      </c>
    </row>
    <row r="187" spans="1:10" x14ac:dyDescent="0.2">
      <c r="A187" s="37" t="s">
        <v>476</v>
      </c>
      <c r="B187" s="36">
        <v>44377</v>
      </c>
      <c r="C187" s="37">
        <v>-2</v>
      </c>
      <c r="D187" s="37">
        <v>75.62</v>
      </c>
      <c r="E187" s="37">
        <v>1.2603333329999999</v>
      </c>
      <c r="F187" s="37">
        <v>-2</v>
      </c>
      <c r="G187" s="37"/>
      <c r="H187" s="37">
        <v>0</v>
      </c>
      <c r="I187" s="37">
        <v>0</v>
      </c>
      <c r="J187" s="37">
        <v>3</v>
      </c>
    </row>
    <row r="188" spans="1:10" x14ac:dyDescent="0.2">
      <c r="A188" s="37" t="s">
        <v>478</v>
      </c>
      <c r="B188" s="36">
        <v>44377</v>
      </c>
      <c r="C188" s="37">
        <v>-2</v>
      </c>
      <c r="D188" s="37">
        <v>1195</v>
      </c>
      <c r="E188" s="37">
        <v>0.23899999999999999</v>
      </c>
      <c r="F188" s="37">
        <v>0</v>
      </c>
      <c r="G188" s="37" t="s">
        <v>2229</v>
      </c>
      <c r="H188" s="37">
        <v>4.5457176000000002E-2</v>
      </c>
      <c r="I188" s="37">
        <v>1.0864265E-2</v>
      </c>
      <c r="J188" s="37">
        <v>2</v>
      </c>
    </row>
    <row r="189" spans="1:10" x14ac:dyDescent="0.2">
      <c r="A189" s="37" t="s">
        <v>480</v>
      </c>
      <c r="B189" s="36">
        <v>44377</v>
      </c>
      <c r="C189" s="37">
        <v>1055</v>
      </c>
      <c r="D189" s="37">
        <v>1055</v>
      </c>
      <c r="E189" s="37">
        <v>0.21099999999999999</v>
      </c>
      <c r="F189" s="37">
        <v>0.52749999999999997</v>
      </c>
      <c r="G189" s="37" t="s">
        <v>2230</v>
      </c>
      <c r="H189" s="37">
        <v>0</v>
      </c>
      <c r="I189" s="37">
        <v>0</v>
      </c>
      <c r="J189" s="37">
        <v>1</v>
      </c>
    </row>
    <row r="190" spans="1:10" x14ac:dyDescent="0.2">
      <c r="A190" s="37" t="s">
        <v>482</v>
      </c>
      <c r="B190" s="36">
        <v>44377</v>
      </c>
      <c r="C190" s="37">
        <v>9</v>
      </c>
      <c r="D190" s="37">
        <v>16</v>
      </c>
      <c r="E190" s="37">
        <v>0.53333333299999997</v>
      </c>
      <c r="F190" s="37">
        <v>0.9</v>
      </c>
      <c r="G190" s="37" t="s">
        <v>2231</v>
      </c>
      <c r="H190" s="37">
        <v>4.5044999999999998E-3</v>
      </c>
      <c r="I190" s="37">
        <v>1.8018000000000001E-3</v>
      </c>
      <c r="J190" s="37">
        <v>3</v>
      </c>
    </row>
    <row r="191" spans="1:10" x14ac:dyDescent="0.2">
      <c r="A191" s="37" t="s">
        <v>491</v>
      </c>
      <c r="B191" s="36">
        <v>44377</v>
      </c>
      <c r="C191" s="37">
        <v>0</v>
      </c>
      <c r="D191" s="37">
        <v>1</v>
      </c>
      <c r="E191" s="37">
        <v>0.33333333300000001</v>
      </c>
      <c r="F191" s="37">
        <v>-1</v>
      </c>
      <c r="G191" s="37"/>
      <c r="H191" s="37">
        <v>4.5400099999999997E-3</v>
      </c>
      <c r="I191" s="37">
        <v>1.513337E-3</v>
      </c>
      <c r="J191" s="37">
        <v>0</v>
      </c>
    </row>
    <row r="192" spans="1:10" x14ac:dyDescent="0.2">
      <c r="A192" s="37" t="s">
        <v>495</v>
      </c>
      <c r="B192" s="36">
        <v>44377</v>
      </c>
      <c r="C192" s="37">
        <v>5.84</v>
      </c>
      <c r="D192" s="37">
        <v>5.84</v>
      </c>
      <c r="E192" s="37">
        <v>0</v>
      </c>
      <c r="F192" s="37">
        <v>0</v>
      </c>
      <c r="G192" s="37"/>
      <c r="H192" s="37">
        <v>0</v>
      </c>
      <c r="I192" s="37">
        <v>0</v>
      </c>
      <c r="J192" s="37">
        <v>1</v>
      </c>
    </row>
    <row r="193" spans="1:10" x14ac:dyDescent="0.2">
      <c r="A193" s="37" t="s">
        <v>511</v>
      </c>
      <c r="B193" s="36">
        <v>44377</v>
      </c>
      <c r="C193" s="37">
        <v>0</v>
      </c>
      <c r="D193" s="37">
        <v>0</v>
      </c>
      <c r="E193" s="37">
        <v>0</v>
      </c>
      <c r="F193" s="37">
        <v>0</v>
      </c>
      <c r="G193" s="37" t="s">
        <v>2232</v>
      </c>
      <c r="H193" s="37">
        <v>5.2349470000000002E-3</v>
      </c>
      <c r="I193" s="37">
        <v>0</v>
      </c>
      <c r="J193" s="37">
        <v>1</v>
      </c>
    </row>
    <row r="194" spans="1:10" x14ac:dyDescent="0.2">
      <c r="A194" s="37" t="s">
        <v>515</v>
      </c>
      <c r="B194" s="36">
        <v>44377</v>
      </c>
      <c r="C194" s="37">
        <v>98</v>
      </c>
      <c r="D194" s="37">
        <v>98</v>
      </c>
      <c r="E194" s="37">
        <v>0.98294884699999996</v>
      </c>
      <c r="F194" s="37">
        <v>1.0458911420000001</v>
      </c>
      <c r="G194" s="37"/>
      <c r="H194" s="37">
        <v>1.1395929999999999E-3</v>
      </c>
      <c r="I194" s="37">
        <v>1.071011E-3</v>
      </c>
      <c r="J194" s="37">
        <v>3</v>
      </c>
    </row>
    <row r="195" spans="1:10" x14ac:dyDescent="0.2">
      <c r="A195" s="37" t="s">
        <v>499</v>
      </c>
      <c r="B195" s="36">
        <v>44377</v>
      </c>
      <c r="C195" s="37">
        <v>-1</v>
      </c>
      <c r="D195" s="37">
        <v>0</v>
      </c>
      <c r="E195" s="37">
        <v>0</v>
      </c>
      <c r="F195" s="37">
        <v>-1</v>
      </c>
      <c r="G195" s="37" t="s">
        <v>1980</v>
      </c>
      <c r="H195" s="37">
        <v>1.2237610000000001E-3</v>
      </c>
      <c r="I195" s="37">
        <v>0</v>
      </c>
      <c r="J195" s="37">
        <v>0</v>
      </c>
    </row>
    <row r="196" spans="1:10" x14ac:dyDescent="0.2">
      <c r="A196" s="37" t="s">
        <v>497</v>
      </c>
      <c r="B196" s="36">
        <v>44377</v>
      </c>
      <c r="C196" s="37">
        <v>0</v>
      </c>
      <c r="D196" s="37">
        <v>0</v>
      </c>
      <c r="E196" s="37">
        <v>0</v>
      </c>
      <c r="F196" s="37">
        <v>-1</v>
      </c>
      <c r="G196" s="37"/>
      <c r="H196" s="37">
        <v>5.173286E-3</v>
      </c>
      <c r="I196" s="37">
        <v>0</v>
      </c>
      <c r="J196" s="37">
        <v>0</v>
      </c>
    </row>
    <row r="197" spans="1:10" x14ac:dyDescent="0.2">
      <c r="A197" s="37" t="s">
        <v>501</v>
      </c>
      <c r="B197" s="36">
        <v>44377</v>
      </c>
      <c r="C197" s="37">
        <v>0</v>
      </c>
      <c r="D197" s="37">
        <v>0</v>
      </c>
      <c r="E197" s="37">
        <v>0</v>
      </c>
      <c r="F197" s="37">
        <v>0</v>
      </c>
      <c r="G197" s="37" t="s">
        <v>2232</v>
      </c>
      <c r="H197" s="37">
        <v>8.6106400000000004E-4</v>
      </c>
      <c r="I197" s="37">
        <v>0</v>
      </c>
      <c r="J197" s="37">
        <v>1</v>
      </c>
    </row>
    <row r="198" spans="1:10" x14ac:dyDescent="0.2">
      <c r="A198" s="37" t="s">
        <v>503</v>
      </c>
      <c r="B198" s="36">
        <v>44377</v>
      </c>
      <c r="C198" s="37">
        <v>62.52</v>
      </c>
      <c r="D198" s="37">
        <v>62.52</v>
      </c>
      <c r="E198" s="37">
        <v>0.78149999999999997</v>
      </c>
      <c r="F198" s="37">
        <v>0.89314285699999996</v>
      </c>
      <c r="G198" s="37" t="s">
        <v>2233</v>
      </c>
      <c r="H198" s="37">
        <v>0</v>
      </c>
      <c r="I198" s="37">
        <v>0</v>
      </c>
      <c r="J198" s="37">
        <v>3</v>
      </c>
    </row>
    <row r="199" spans="1:10" x14ac:dyDescent="0.2">
      <c r="A199" s="37" t="s">
        <v>507</v>
      </c>
      <c r="B199" s="36">
        <v>44377</v>
      </c>
      <c r="C199" s="37">
        <v>0</v>
      </c>
      <c r="D199" s="37">
        <v>0</v>
      </c>
      <c r="E199" s="37">
        <v>0</v>
      </c>
      <c r="F199" s="37">
        <v>-1</v>
      </c>
      <c r="G199" s="37" t="s">
        <v>1965</v>
      </c>
      <c r="H199" s="37">
        <v>1.7348489999999999E-3</v>
      </c>
      <c r="I199" s="37">
        <v>0</v>
      </c>
      <c r="J199" s="37">
        <v>0</v>
      </c>
    </row>
    <row r="200" spans="1:10" x14ac:dyDescent="0.2">
      <c r="A200" s="37" t="s">
        <v>505</v>
      </c>
      <c r="B200" s="36">
        <v>44377</v>
      </c>
      <c r="C200" s="37">
        <v>0</v>
      </c>
      <c r="D200" s="37">
        <v>0</v>
      </c>
      <c r="E200" s="37">
        <v>0</v>
      </c>
      <c r="F200" s="37">
        <v>-1</v>
      </c>
      <c r="G200" s="37" t="s">
        <v>1979</v>
      </c>
      <c r="H200" s="37">
        <v>4.5139209999999997E-3</v>
      </c>
      <c r="I200" s="37">
        <v>0</v>
      </c>
      <c r="J200" s="37">
        <v>0</v>
      </c>
    </row>
    <row r="201" spans="1:10" x14ac:dyDescent="0.2">
      <c r="A201" s="37" t="s">
        <v>517</v>
      </c>
      <c r="B201" s="36">
        <v>44377</v>
      </c>
      <c r="C201" s="37">
        <v>0</v>
      </c>
      <c r="D201" s="37">
        <v>0</v>
      </c>
      <c r="E201" s="37">
        <v>0</v>
      </c>
      <c r="F201" s="37">
        <v>-1</v>
      </c>
      <c r="G201" s="37" t="s">
        <v>2234</v>
      </c>
      <c r="H201" s="37">
        <v>1.998685E-3</v>
      </c>
      <c r="I201" s="37">
        <v>0</v>
      </c>
      <c r="J201" s="37">
        <v>0</v>
      </c>
    </row>
    <row r="202" spans="1:10" x14ac:dyDescent="0.2">
      <c r="A202" s="37" t="s">
        <v>509</v>
      </c>
      <c r="B202" s="36">
        <v>44377</v>
      </c>
      <c r="C202" s="37">
        <v>40</v>
      </c>
      <c r="D202" s="37">
        <v>40</v>
      </c>
      <c r="E202" s="37">
        <v>0.4</v>
      </c>
      <c r="F202" s="37">
        <v>0.707964602</v>
      </c>
      <c r="G202" s="37" t="s">
        <v>2235</v>
      </c>
      <c r="H202" s="37">
        <v>1.1797959E-2</v>
      </c>
      <c r="I202" s="37">
        <v>3.745852E-3</v>
      </c>
      <c r="J202" s="37">
        <v>3</v>
      </c>
    </row>
    <row r="203" spans="1:10" x14ac:dyDescent="0.2">
      <c r="A203" s="37" t="s">
        <v>521</v>
      </c>
      <c r="B203" s="36">
        <v>44377</v>
      </c>
      <c r="C203" s="37">
        <v>21</v>
      </c>
      <c r="D203" s="37">
        <v>21</v>
      </c>
      <c r="E203" s="37">
        <v>0.875</v>
      </c>
      <c r="F203" s="37">
        <v>1</v>
      </c>
      <c r="G203" s="37" t="s">
        <v>1966</v>
      </c>
      <c r="H203" s="37">
        <v>0</v>
      </c>
      <c r="I203" s="37">
        <v>0</v>
      </c>
      <c r="J203" s="37">
        <v>3</v>
      </c>
    </row>
    <row r="204" spans="1:10" x14ac:dyDescent="0.2">
      <c r="A204" s="37" t="s">
        <v>535</v>
      </c>
      <c r="B204" s="36">
        <v>44377</v>
      </c>
      <c r="C204" s="37">
        <v>130</v>
      </c>
      <c r="D204" s="37">
        <v>130</v>
      </c>
      <c r="E204" s="37">
        <v>0.89655172400000005</v>
      </c>
      <c r="F204" s="37">
        <v>1.015625</v>
      </c>
      <c r="G204" s="37" t="s">
        <v>2236</v>
      </c>
      <c r="H204" s="37">
        <v>4.4665989999999999E-3</v>
      </c>
      <c r="I204" s="37">
        <v>3.6348880000000002E-3</v>
      </c>
      <c r="J204" s="37">
        <v>3</v>
      </c>
    </row>
    <row r="205" spans="1:10" x14ac:dyDescent="0.2">
      <c r="A205" s="37" t="s">
        <v>532</v>
      </c>
      <c r="B205" s="36">
        <v>44377</v>
      </c>
      <c r="C205" s="37">
        <v>-2</v>
      </c>
      <c r="D205" s="37">
        <v>2396</v>
      </c>
      <c r="E205" s="37">
        <v>0.75631313099999997</v>
      </c>
      <c r="F205" s="37">
        <v>-2</v>
      </c>
      <c r="G205" s="37" t="s">
        <v>2237</v>
      </c>
      <c r="H205" s="37">
        <v>4.4665989999999999E-3</v>
      </c>
      <c r="I205" s="37">
        <v>3.3781480000000001E-3</v>
      </c>
      <c r="J205" s="37">
        <v>3</v>
      </c>
    </row>
    <row r="206" spans="1:10" x14ac:dyDescent="0.2">
      <c r="A206" s="37" t="s">
        <v>530</v>
      </c>
      <c r="B206" s="36">
        <v>44377</v>
      </c>
      <c r="C206" s="37">
        <v>73</v>
      </c>
      <c r="D206" s="37">
        <v>315</v>
      </c>
      <c r="E206" s="37">
        <v>0.45323741000000001</v>
      </c>
      <c r="F206" s="37">
        <v>0.40555555599999998</v>
      </c>
      <c r="G206" s="37" t="s">
        <v>2238</v>
      </c>
      <c r="H206" s="37">
        <v>4.1467700000000001E-3</v>
      </c>
      <c r="I206" s="37">
        <v>1.688541E-3</v>
      </c>
      <c r="J206" s="37">
        <v>3</v>
      </c>
    </row>
    <row r="207" spans="1:10" x14ac:dyDescent="0.2">
      <c r="A207" s="37" t="s">
        <v>528</v>
      </c>
      <c r="B207" s="36">
        <v>44377</v>
      </c>
      <c r="C207" s="37">
        <v>1</v>
      </c>
      <c r="D207" s="37">
        <v>3</v>
      </c>
      <c r="E207" s="37">
        <v>0.3</v>
      </c>
      <c r="F207" s="37">
        <v>1</v>
      </c>
      <c r="G207" s="37" t="s">
        <v>2239</v>
      </c>
      <c r="H207" s="37">
        <v>4.4665989999999999E-3</v>
      </c>
      <c r="I207" s="37">
        <v>1.3399799999999999E-3</v>
      </c>
      <c r="J207" s="37">
        <v>2</v>
      </c>
    </row>
    <row r="208" spans="1:10" x14ac:dyDescent="0.2">
      <c r="A208" s="37" t="s">
        <v>523</v>
      </c>
      <c r="B208" s="36">
        <v>44377</v>
      </c>
      <c r="C208" s="37">
        <v>0</v>
      </c>
      <c r="D208" s="37">
        <v>33</v>
      </c>
      <c r="E208" s="37">
        <v>0.47142857100000002</v>
      </c>
      <c r="F208" s="37">
        <v>0</v>
      </c>
      <c r="G208" s="37" t="s">
        <v>2240</v>
      </c>
      <c r="H208" s="37">
        <v>4.263485E-3</v>
      </c>
      <c r="I208" s="37">
        <v>2.0099290000000001E-3</v>
      </c>
      <c r="J208" s="37">
        <v>3</v>
      </c>
    </row>
    <row r="209" spans="1:10" x14ac:dyDescent="0.2">
      <c r="A209" s="37" t="s">
        <v>525</v>
      </c>
      <c r="B209" s="36">
        <v>44377</v>
      </c>
      <c r="C209" s="37">
        <v>-1</v>
      </c>
      <c r="D209" s="37">
        <v>-1</v>
      </c>
      <c r="E209" s="37">
        <v>0</v>
      </c>
      <c r="F209" s="37">
        <v>-1</v>
      </c>
      <c r="G209" s="37"/>
      <c r="H209" s="37">
        <v>4.1127399999999999E-4</v>
      </c>
      <c r="I209" s="37">
        <v>0</v>
      </c>
      <c r="J209" s="37">
        <v>0</v>
      </c>
    </row>
    <row r="210" spans="1:10" x14ac:dyDescent="0.2">
      <c r="A210" s="37" t="s">
        <v>537</v>
      </c>
      <c r="B210" s="36">
        <v>44377</v>
      </c>
      <c r="C210" s="37">
        <v>0</v>
      </c>
      <c r="D210" s="37">
        <v>0</v>
      </c>
      <c r="E210" s="37">
        <v>0</v>
      </c>
      <c r="F210" s="37">
        <v>0</v>
      </c>
      <c r="G210" s="37" t="s">
        <v>2241</v>
      </c>
      <c r="H210" s="37">
        <v>4.0152900000000002E-4</v>
      </c>
      <c r="I210" s="37">
        <v>0</v>
      </c>
      <c r="J210" s="37">
        <v>1</v>
      </c>
    </row>
    <row r="211" spans="1:10" x14ac:dyDescent="0.2">
      <c r="A211" s="37" t="s">
        <v>584</v>
      </c>
      <c r="B211" s="36">
        <v>44377</v>
      </c>
      <c r="C211" s="37">
        <v>0</v>
      </c>
      <c r="D211" s="37">
        <v>0</v>
      </c>
      <c r="E211" s="37">
        <v>0</v>
      </c>
      <c r="F211" s="37">
        <v>-1</v>
      </c>
      <c r="G211" s="37" t="s">
        <v>2242</v>
      </c>
      <c r="H211" s="37">
        <v>0</v>
      </c>
      <c r="I211" s="37">
        <v>0</v>
      </c>
      <c r="J211" s="37">
        <v>0</v>
      </c>
    </row>
    <row r="212" spans="1:10" x14ac:dyDescent="0.2">
      <c r="A212" s="37" t="s">
        <v>588</v>
      </c>
      <c r="B212" s="36">
        <v>44377</v>
      </c>
      <c r="C212" s="37">
        <v>8</v>
      </c>
      <c r="D212" s="37">
        <v>8</v>
      </c>
      <c r="E212" s="37">
        <v>0.08</v>
      </c>
      <c r="F212" s="37">
        <v>0.20512820500000001</v>
      </c>
      <c r="G212" s="37"/>
      <c r="H212" s="37">
        <v>8.3605500000000004E-4</v>
      </c>
      <c r="I212" s="38">
        <v>6.6884400000000006E-5</v>
      </c>
      <c r="J212" s="37">
        <v>1</v>
      </c>
    </row>
    <row r="213" spans="1:10" x14ac:dyDescent="0.2">
      <c r="A213" s="37" t="s">
        <v>590</v>
      </c>
      <c r="B213" s="36">
        <v>44377</v>
      </c>
      <c r="C213" s="37">
        <v>1</v>
      </c>
      <c r="D213" s="37">
        <v>1</v>
      </c>
      <c r="E213" s="37">
        <v>0.375</v>
      </c>
      <c r="F213" s="37">
        <v>0.5</v>
      </c>
      <c r="G213" s="37"/>
      <c r="H213" s="37">
        <v>8.2879799999999995E-4</v>
      </c>
      <c r="I213" s="37">
        <v>2.5899899999999999E-4</v>
      </c>
      <c r="J213" s="37">
        <v>3</v>
      </c>
    </row>
    <row r="214" spans="1:10" x14ac:dyDescent="0.2">
      <c r="A214" s="37" t="s">
        <v>592</v>
      </c>
      <c r="B214" s="36">
        <v>44377</v>
      </c>
      <c r="C214" s="37">
        <v>1</v>
      </c>
      <c r="D214" s="37">
        <v>1</v>
      </c>
      <c r="E214" s="37">
        <v>0.375</v>
      </c>
      <c r="F214" s="37">
        <v>0.5</v>
      </c>
      <c r="G214" s="37"/>
      <c r="H214" s="37">
        <v>8.3940000000000002E-4</v>
      </c>
      <c r="I214" s="37">
        <v>2.6231300000000002E-4</v>
      </c>
      <c r="J214" s="37">
        <v>3</v>
      </c>
    </row>
    <row r="215" spans="1:10" x14ac:dyDescent="0.2">
      <c r="A215" s="37" t="s">
        <v>580</v>
      </c>
      <c r="B215" s="36">
        <v>44377</v>
      </c>
      <c r="C215" s="37">
        <v>7</v>
      </c>
      <c r="D215" s="37">
        <v>7</v>
      </c>
      <c r="E215" s="37">
        <v>0.71428571399999996</v>
      </c>
      <c r="F215" s="37">
        <v>1.044776119</v>
      </c>
      <c r="G215" s="37"/>
      <c r="H215" s="37">
        <v>0</v>
      </c>
      <c r="I215" s="37">
        <v>0</v>
      </c>
      <c r="J215" s="37">
        <v>3</v>
      </c>
    </row>
    <row r="216" spans="1:10" x14ac:dyDescent="0.2">
      <c r="A216" s="37" t="s">
        <v>594</v>
      </c>
      <c r="B216" s="36">
        <v>44377</v>
      </c>
      <c r="C216" s="37">
        <v>0</v>
      </c>
      <c r="D216" s="37">
        <v>0</v>
      </c>
      <c r="E216" s="37">
        <v>0</v>
      </c>
      <c r="F216" s="37">
        <v>0</v>
      </c>
      <c r="G216" s="37"/>
      <c r="H216" s="37">
        <v>8.6701200000000001E-4</v>
      </c>
      <c r="I216" s="37">
        <v>0</v>
      </c>
      <c r="J216" s="37">
        <v>1</v>
      </c>
    </row>
    <row r="217" spans="1:10" x14ac:dyDescent="0.2">
      <c r="A217" s="37" t="s">
        <v>596</v>
      </c>
      <c r="B217" s="36">
        <v>44377</v>
      </c>
      <c r="C217" s="37">
        <v>90</v>
      </c>
      <c r="D217" s="37">
        <v>677</v>
      </c>
      <c r="E217" s="37">
        <v>0.27079999999999999</v>
      </c>
      <c r="F217" s="37">
        <v>0.14128728400000001</v>
      </c>
      <c r="G217" s="37"/>
      <c r="H217" s="37">
        <v>8.5568799999999996E-4</v>
      </c>
      <c r="I217" s="37">
        <v>2.0570699999999999E-4</v>
      </c>
      <c r="J217" s="37">
        <v>2</v>
      </c>
    </row>
    <row r="218" spans="1:10" x14ac:dyDescent="0.2">
      <c r="A218" s="37" t="s">
        <v>598</v>
      </c>
      <c r="B218" s="36">
        <v>44377</v>
      </c>
      <c r="C218" s="37">
        <v>239</v>
      </c>
      <c r="D218" s="37">
        <v>1130</v>
      </c>
      <c r="E218" s="37">
        <v>0.39858906500000002</v>
      </c>
      <c r="F218" s="37">
        <v>0.45351043600000002</v>
      </c>
      <c r="G218" s="37"/>
      <c r="H218" s="37">
        <v>1.3221249999999999E-3</v>
      </c>
      <c r="I218" s="37">
        <v>4.1552499999999998E-4</v>
      </c>
      <c r="J218" s="37">
        <v>3</v>
      </c>
    </row>
    <row r="219" spans="1:10" x14ac:dyDescent="0.2">
      <c r="A219" s="37" t="s">
        <v>600</v>
      </c>
      <c r="B219" s="36">
        <v>44377</v>
      </c>
      <c r="C219" s="37">
        <v>45</v>
      </c>
      <c r="D219" s="37">
        <v>45</v>
      </c>
      <c r="E219" s="37">
        <v>0.45</v>
      </c>
      <c r="F219" s="37">
        <v>0.9</v>
      </c>
      <c r="G219" s="37"/>
      <c r="H219" s="37">
        <v>1.0861040000000001E-3</v>
      </c>
      <c r="I219" s="37">
        <v>2.7152600000000002E-4</v>
      </c>
      <c r="J219" s="37">
        <v>3</v>
      </c>
    </row>
    <row r="220" spans="1:10" x14ac:dyDescent="0.2">
      <c r="A220" s="37" t="s">
        <v>602</v>
      </c>
      <c r="B220" s="36">
        <v>44377</v>
      </c>
      <c r="C220" s="37">
        <v>0</v>
      </c>
      <c r="D220" s="37">
        <v>0</v>
      </c>
      <c r="E220" s="37">
        <v>0</v>
      </c>
      <c r="F220" s="37">
        <v>0</v>
      </c>
      <c r="G220" s="37" t="s">
        <v>2243</v>
      </c>
      <c r="H220" s="37">
        <v>1.7772420000000001E-3</v>
      </c>
      <c r="I220" s="37">
        <v>0</v>
      </c>
      <c r="J220" s="37">
        <v>1</v>
      </c>
    </row>
    <row r="221" spans="1:10" x14ac:dyDescent="0.2">
      <c r="A221" s="37" t="s">
        <v>582</v>
      </c>
      <c r="B221" s="36">
        <v>44377</v>
      </c>
      <c r="C221" s="37">
        <v>1</v>
      </c>
      <c r="D221" s="37">
        <v>2</v>
      </c>
      <c r="E221" s="37">
        <v>0.5</v>
      </c>
      <c r="F221" s="37">
        <v>1</v>
      </c>
      <c r="G221" s="37"/>
      <c r="H221" s="37">
        <v>8.7116600000000004E-4</v>
      </c>
      <c r="I221" s="37">
        <v>4.3558300000000002E-4</v>
      </c>
      <c r="J221" s="37">
        <v>3</v>
      </c>
    </row>
    <row r="222" spans="1:10" x14ac:dyDescent="0.2">
      <c r="A222" s="37" t="s">
        <v>546</v>
      </c>
      <c r="B222" s="36">
        <v>44377</v>
      </c>
      <c r="C222" s="37">
        <v>337</v>
      </c>
      <c r="D222" s="37">
        <v>543119</v>
      </c>
      <c r="E222" s="37">
        <v>4.9042547999999998E-2</v>
      </c>
      <c r="F222" s="37">
        <v>1.01037E-4</v>
      </c>
      <c r="G222" s="37" t="s">
        <v>2244</v>
      </c>
      <c r="H222" s="37">
        <v>0</v>
      </c>
      <c r="I222" s="37">
        <v>0</v>
      </c>
      <c r="J222" s="37">
        <v>1</v>
      </c>
    </row>
    <row r="223" spans="1:10" x14ac:dyDescent="0.2">
      <c r="A223" s="37" t="s">
        <v>569</v>
      </c>
      <c r="B223" s="36">
        <v>44377</v>
      </c>
      <c r="C223" s="37">
        <v>5096</v>
      </c>
      <c r="D223" s="37">
        <v>13637</v>
      </c>
      <c r="E223" s="37">
        <v>0.44633914800000002</v>
      </c>
      <c r="F223" s="37">
        <v>0.69456180999999995</v>
      </c>
      <c r="G223" s="37"/>
      <c r="H223" s="37">
        <v>1.7317789999999999E-3</v>
      </c>
      <c r="I223" s="37">
        <v>6.3652900000000004E-4</v>
      </c>
      <c r="J223" s="37">
        <v>3</v>
      </c>
    </row>
    <row r="224" spans="1:10" x14ac:dyDescent="0.2">
      <c r="A224" s="37" t="s">
        <v>548</v>
      </c>
      <c r="B224" s="36">
        <v>44377</v>
      </c>
      <c r="C224" s="37">
        <v>0</v>
      </c>
      <c r="D224" s="37">
        <v>0</v>
      </c>
      <c r="E224" s="37">
        <v>0.25</v>
      </c>
      <c r="F224" s="37">
        <v>0</v>
      </c>
      <c r="G224" s="37"/>
      <c r="H224" s="37">
        <v>8.3389499999999997E-4</v>
      </c>
      <c r="I224" s="37">
        <v>2.08474E-4</v>
      </c>
      <c r="J224" s="37">
        <v>2</v>
      </c>
    </row>
    <row r="225" spans="1:10" x14ac:dyDescent="0.2">
      <c r="A225" s="37" t="s">
        <v>550</v>
      </c>
      <c r="B225" s="36">
        <v>44377</v>
      </c>
      <c r="C225" s="37">
        <v>19396</v>
      </c>
      <c r="D225" s="37">
        <v>19396</v>
      </c>
      <c r="E225" s="37">
        <v>0.554086364</v>
      </c>
      <c r="F225" s="37">
        <v>8.8163636000000004E-2</v>
      </c>
      <c r="G225" s="37"/>
      <c r="H225" s="37">
        <v>1.297173E-3</v>
      </c>
      <c r="I225" s="37">
        <v>6.9061700000000003E-4</v>
      </c>
      <c r="J225" s="37">
        <v>3</v>
      </c>
    </row>
    <row r="226" spans="1:10" x14ac:dyDescent="0.2">
      <c r="A226" s="37" t="s">
        <v>552</v>
      </c>
      <c r="B226" s="36">
        <v>44377</v>
      </c>
      <c r="C226" s="37">
        <v>275832</v>
      </c>
      <c r="D226" s="37">
        <v>3052113</v>
      </c>
      <c r="E226" s="37">
        <v>0.28840553499999999</v>
      </c>
      <c r="F226" s="37">
        <v>0.113156229</v>
      </c>
      <c r="G226" s="37" t="s">
        <v>2244</v>
      </c>
      <c r="H226" s="37">
        <v>2.5108180000000002E-3</v>
      </c>
      <c r="I226" s="37">
        <v>7.0577200000000002E-4</v>
      </c>
      <c r="J226" s="37">
        <v>2</v>
      </c>
    </row>
    <row r="227" spans="1:10" x14ac:dyDescent="0.2">
      <c r="A227" s="37" t="s">
        <v>554</v>
      </c>
      <c r="B227" s="36">
        <v>44377</v>
      </c>
      <c r="C227" s="37">
        <v>24359</v>
      </c>
      <c r="D227" s="37">
        <v>24359</v>
      </c>
      <c r="E227" s="37">
        <v>1.4018060000000001E-2</v>
      </c>
      <c r="F227" s="37">
        <v>4.2054178999999997E-2</v>
      </c>
      <c r="G227" s="37"/>
      <c r="H227" s="37">
        <v>1.163496E-3</v>
      </c>
      <c r="I227" s="37">
        <v>0</v>
      </c>
      <c r="J227" s="37">
        <v>1</v>
      </c>
    </row>
    <row r="228" spans="1:10" x14ac:dyDescent="0.2">
      <c r="A228" s="37" t="s">
        <v>556</v>
      </c>
      <c r="B228" s="36">
        <v>44377</v>
      </c>
      <c r="C228" s="37">
        <v>146</v>
      </c>
      <c r="D228" s="37">
        <v>146</v>
      </c>
      <c r="E228" s="37">
        <v>0.359677419</v>
      </c>
      <c r="F228" s="37">
        <v>0.47096774200000002</v>
      </c>
      <c r="G228" s="37"/>
      <c r="H228" s="37">
        <v>8.5859399999999996E-4</v>
      </c>
      <c r="I228" s="37">
        <v>2.0772400000000001E-4</v>
      </c>
      <c r="J228" s="37">
        <v>3</v>
      </c>
    </row>
    <row r="229" spans="1:10" x14ac:dyDescent="0.2">
      <c r="A229" s="37" t="s">
        <v>558</v>
      </c>
      <c r="B229" s="36">
        <v>44377</v>
      </c>
      <c r="C229" s="37">
        <v>4</v>
      </c>
      <c r="D229" s="37">
        <v>4</v>
      </c>
      <c r="E229" s="37">
        <v>0.33333333300000001</v>
      </c>
      <c r="F229" s="37">
        <v>0.33333333300000001</v>
      </c>
      <c r="G229" s="37"/>
      <c r="H229" s="37">
        <v>4.9475099999999998E-4</v>
      </c>
      <c r="I229" s="37">
        <v>1.4430199999999999E-4</v>
      </c>
      <c r="J229" s="37">
        <v>2</v>
      </c>
    </row>
    <row r="230" spans="1:10" x14ac:dyDescent="0.2">
      <c r="A230" s="37" t="s">
        <v>577</v>
      </c>
      <c r="B230" s="36">
        <v>44377</v>
      </c>
      <c r="C230" s="37">
        <v>38.630000000000003</v>
      </c>
      <c r="D230" s="37">
        <v>38.630000000000003</v>
      </c>
      <c r="E230" s="37">
        <v>0.482875</v>
      </c>
      <c r="F230" s="37">
        <v>0.85844444399999997</v>
      </c>
      <c r="G230" s="37" t="s">
        <v>2245</v>
      </c>
      <c r="H230" s="37">
        <v>4.3510800000000002E-4</v>
      </c>
      <c r="I230" s="37">
        <v>2.01237E-4</v>
      </c>
      <c r="J230" s="37">
        <v>3</v>
      </c>
    </row>
    <row r="231" spans="1:10" x14ac:dyDescent="0.2">
      <c r="A231" s="37" t="s">
        <v>560</v>
      </c>
      <c r="B231" s="36">
        <v>44377</v>
      </c>
      <c r="C231" s="37">
        <v>20</v>
      </c>
      <c r="D231" s="37">
        <v>20</v>
      </c>
      <c r="E231" s="37">
        <v>0.2</v>
      </c>
      <c r="F231" s="37">
        <v>0.606060606</v>
      </c>
      <c r="G231" s="37" t="s">
        <v>2246</v>
      </c>
      <c r="H231" s="37">
        <v>1.0049599999999999E-4</v>
      </c>
      <c r="I231" s="37">
        <v>0</v>
      </c>
      <c r="J231" s="37">
        <v>1</v>
      </c>
    </row>
    <row r="232" spans="1:10" x14ac:dyDescent="0.2">
      <c r="A232" s="37" t="s">
        <v>543</v>
      </c>
      <c r="B232" s="36">
        <v>44377</v>
      </c>
      <c r="C232" s="37">
        <v>0</v>
      </c>
      <c r="D232" s="37">
        <v>18</v>
      </c>
      <c r="E232" s="37">
        <v>0.15</v>
      </c>
      <c r="F232" s="37">
        <v>0</v>
      </c>
      <c r="G232" s="37" t="s">
        <v>2247</v>
      </c>
      <c r="H232" s="37">
        <v>5.76894E-4</v>
      </c>
      <c r="I232" s="38">
        <v>8.6534100000000002E-5</v>
      </c>
      <c r="J232" s="37">
        <v>1</v>
      </c>
    </row>
    <row r="233" spans="1:10" x14ac:dyDescent="0.2">
      <c r="A233" s="37" t="s">
        <v>562</v>
      </c>
      <c r="B233" s="36">
        <v>44377</v>
      </c>
      <c r="C233" s="37">
        <v>1</v>
      </c>
      <c r="D233" s="37">
        <v>2</v>
      </c>
      <c r="E233" s="37">
        <v>0.33333333300000001</v>
      </c>
      <c r="F233" s="37">
        <v>0.33333333300000001</v>
      </c>
      <c r="G233" s="37" t="s">
        <v>2013</v>
      </c>
      <c r="H233" s="38">
        <v>8.1699299999999999E-5</v>
      </c>
      <c r="I233" s="38">
        <v>2.7233099999999999E-5</v>
      </c>
      <c r="J233" s="37">
        <v>2</v>
      </c>
    </row>
    <row r="234" spans="1:10" x14ac:dyDescent="0.2">
      <c r="A234" s="37" t="s">
        <v>573</v>
      </c>
      <c r="B234" s="36">
        <v>44377</v>
      </c>
      <c r="C234" s="37">
        <v>17</v>
      </c>
      <c r="D234" s="37">
        <v>58</v>
      </c>
      <c r="E234" s="37">
        <v>0.48333333299999998</v>
      </c>
      <c r="F234" s="37">
        <v>0.65384615400000001</v>
      </c>
      <c r="G234" s="37"/>
      <c r="H234" s="37">
        <v>1.3974300000000001E-4</v>
      </c>
      <c r="I234" s="38">
        <v>5.9390900000000001E-5</v>
      </c>
      <c r="J234" s="37">
        <v>3</v>
      </c>
    </row>
    <row r="235" spans="1:10" x14ac:dyDescent="0.2">
      <c r="A235" s="37" t="s">
        <v>567</v>
      </c>
      <c r="B235" s="36">
        <v>44377</v>
      </c>
      <c r="C235" s="37">
        <v>10</v>
      </c>
      <c r="D235" s="37">
        <v>10</v>
      </c>
      <c r="E235" s="37">
        <v>0.1</v>
      </c>
      <c r="F235" s="37">
        <v>0.33333333300000001</v>
      </c>
      <c r="G235" s="37" t="s">
        <v>2248</v>
      </c>
      <c r="H235" s="37">
        <v>5.3828870000000003E-3</v>
      </c>
      <c r="I235" s="37">
        <v>5.3828899999999996E-4</v>
      </c>
      <c r="J235" s="37">
        <v>1</v>
      </c>
    </row>
    <row r="236" spans="1:10" x14ac:dyDescent="0.2">
      <c r="A236" s="37" t="s">
        <v>604</v>
      </c>
      <c r="B236" s="36">
        <v>44377</v>
      </c>
      <c r="C236" s="37">
        <v>15</v>
      </c>
      <c r="D236" s="37">
        <v>15</v>
      </c>
      <c r="E236" s="37">
        <v>0.15</v>
      </c>
      <c r="F236" s="37">
        <v>0.27272727299999999</v>
      </c>
      <c r="G236" s="37" t="s">
        <v>2249</v>
      </c>
      <c r="H236" s="37">
        <v>5.2482880000000003E-3</v>
      </c>
      <c r="I236" s="37">
        <v>7.8724299999999997E-4</v>
      </c>
      <c r="J236" s="37">
        <v>1</v>
      </c>
    </row>
    <row r="237" spans="1:10" x14ac:dyDescent="0.2">
      <c r="A237" s="37" t="s">
        <v>575</v>
      </c>
      <c r="B237" s="36">
        <v>44377</v>
      </c>
      <c r="C237" s="37">
        <v>1</v>
      </c>
      <c r="D237" s="37">
        <v>3</v>
      </c>
      <c r="E237" s="37">
        <v>0.6</v>
      </c>
      <c r="F237" s="37">
        <v>1</v>
      </c>
      <c r="G237" s="37"/>
      <c r="H237" s="37">
        <v>8.9350400000000004E-4</v>
      </c>
      <c r="I237" s="37">
        <v>3.5740199999999999E-4</v>
      </c>
      <c r="J237" s="37">
        <v>3</v>
      </c>
    </row>
    <row r="238" spans="1:10" x14ac:dyDescent="0.2">
      <c r="A238" s="37" t="s">
        <v>571</v>
      </c>
      <c r="B238" s="36">
        <v>44377</v>
      </c>
      <c r="C238" s="37">
        <v>0</v>
      </c>
      <c r="D238" s="37">
        <v>1</v>
      </c>
      <c r="E238" s="37">
        <v>0.25</v>
      </c>
      <c r="F238" s="37">
        <v>-1</v>
      </c>
      <c r="G238" s="37" t="s">
        <v>2250</v>
      </c>
      <c r="H238" s="37">
        <v>9.1301299999999995E-4</v>
      </c>
      <c r="I238" s="37">
        <v>2.2825300000000001E-4</v>
      </c>
      <c r="J238" s="37">
        <v>0</v>
      </c>
    </row>
    <row r="239" spans="1:10" x14ac:dyDescent="0.2">
      <c r="A239" s="37" t="s">
        <v>612</v>
      </c>
      <c r="B239" s="36">
        <v>44377</v>
      </c>
      <c r="C239" s="37">
        <v>18.8</v>
      </c>
      <c r="D239" s="37">
        <v>18.8</v>
      </c>
      <c r="E239" s="37">
        <v>0.47</v>
      </c>
      <c r="F239" s="37">
        <v>0.94</v>
      </c>
      <c r="G239" s="37"/>
      <c r="H239" s="37">
        <v>0</v>
      </c>
      <c r="I239" s="37">
        <v>0</v>
      </c>
      <c r="J239" s="37">
        <v>3</v>
      </c>
    </row>
    <row r="240" spans="1:10" x14ac:dyDescent="0.2">
      <c r="A240" s="37" t="s">
        <v>633</v>
      </c>
      <c r="B240" s="36">
        <v>44377</v>
      </c>
      <c r="C240" s="37">
        <v>0</v>
      </c>
      <c r="D240" s="37">
        <v>0</v>
      </c>
      <c r="E240" s="37">
        <v>0.25</v>
      </c>
      <c r="F240" s="37">
        <v>0</v>
      </c>
      <c r="G240" s="37"/>
      <c r="H240" s="37">
        <v>1.0394499999999999E-4</v>
      </c>
      <c r="I240" s="38">
        <v>2.5986399999999999E-5</v>
      </c>
      <c r="J240" s="37">
        <v>2</v>
      </c>
    </row>
    <row r="241" spans="1:10" x14ac:dyDescent="0.2">
      <c r="A241" s="37" t="s">
        <v>614</v>
      </c>
      <c r="B241" s="36">
        <v>44377</v>
      </c>
      <c r="C241" s="37">
        <v>21</v>
      </c>
      <c r="D241" s="37">
        <v>21</v>
      </c>
      <c r="E241" s="37">
        <v>0.21</v>
      </c>
      <c r="F241" s="37">
        <v>0.47727272700000001</v>
      </c>
      <c r="G241" s="37" t="s">
        <v>2251</v>
      </c>
      <c r="H241" s="37">
        <v>4.2580199999999997E-4</v>
      </c>
      <c r="I241" s="38">
        <v>6.8128300000000003E-5</v>
      </c>
      <c r="J241" s="37">
        <v>1</v>
      </c>
    </row>
    <row r="242" spans="1:10" x14ac:dyDescent="0.2">
      <c r="A242" s="37" t="s">
        <v>627</v>
      </c>
      <c r="B242" s="36">
        <v>44377</v>
      </c>
      <c r="C242" s="37">
        <v>1</v>
      </c>
      <c r="D242" s="37">
        <v>1</v>
      </c>
      <c r="E242" s="37">
        <v>0.27500000000000002</v>
      </c>
      <c r="F242" s="37">
        <v>0.1</v>
      </c>
      <c r="G242" s="37"/>
      <c r="H242" s="37">
        <v>4.3239800000000002E-4</v>
      </c>
      <c r="I242" s="37">
        <v>1.08099E-4</v>
      </c>
      <c r="J242" s="37">
        <v>2</v>
      </c>
    </row>
    <row r="243" spans="1:10" x14ac:dyDescent="0.2">
      <c r="A243" s="37" t="s">
        <v>625</v>
      </c>
      <c r="B243" s="36">
        <v>44377</v>
      </c>
      <c r="C243" s="37">
        <v>1</v>
      </c>
      <c r="D243" s="37">
        <v>1</v>
      </c>
      <c r="E243" s="37">
        <v>0.28125</v>
      </c>
      <c r="F243" s="37">
        <v>0.125</v>
      </c>
      <c r="G243" s="37"/>
      <c r="H243" s="37">
        <v>4.3239800000000002E-4</v>
      </c>
      <c r="I243" s="37">
        <v>1.14856E-4</v>
      </c>
      <c r="J243" s="37">
        <v>2</v>
      </c>
    </row>
    <row r="244" spans="1:10" x14ac:dyDescent="0.2">
      <c r="A244" s="37" t="s">
        <v>623</v>
      </c>
      <c r="B244" s="36">
        <v>44377</v>
      </c>
      <c r="C244" s="37">
        <v>10</v>
      </c>
      <c r="D244" s="37">
        <v>10</v>
      </c>
      <c r="E244" s="37">
        <v>0.1</v>
      </c>
      <c r="F244" s="37">
        <v>0.25</v>
      </c>
      <c r="G244" s="37"/>
      <c r="H244" s="37">
        <v>4.08389E-4</v>
      </c>
      <c r="I244" s="38">
        <v>4.08389E-5</v>
      </c>
      <c r="J244" s="37">
        <v>1</v>
      </c>
    </row>
    <row r="245" spans="1:10" x14ac:dyDescent="0.2">
      <c r="A245" s="37" t="s">
        <v>608</v>
      </c>
      <c r="B245" s="36">
        <v>44377</v>
      </c>
      <c r="C245" s="37">
        <v>0</v>
      </c>
      <c r="D245" s="37">
        <v>0</v>
      </c>
      <c r="E245" s="37">
        <v>0</v>
      </c>
      <c r="F245" s="37">
        <v>0</v>
      </c>
      <c r="G245" s="37" t="s">
        <v>2003</v>
      </c>
      <c r="H245" s="37">
        <v>0</v>
      </c>
      <c r="I245" s="37">
        <v>0</v>
      </c>
      <c r="J245" s="37">
        <v>1</v>
      </c>
    </row>
    <row r="246" spans="1:10" x14ac:dyDescent="0.2">
      <c r="A246" s="37" t="s">
        <v>621</v>
      </c>
      <c r="B246" s="36">
        <v>44377</v>
      </c>
      <c r="C246" s="37">
        <v>8</v>
      </c>
      <c r="D246" s="37">
        <v>8</v>
      </c>
      <c r="E246" s="37">
        <v>0.222222222</v>
      </c>
      <c r="F246" s="37">
        <v>0.66666666699999999</v>
      </c>
      <c r="G246" s="37" t="s">
        <v>2252</v>
      </c>
      <c r="H246" s="37">
        <v>8.3633999999999998E-4</v>
      </c>
      <c r="I246" s="38">
        <v>2.32317E-5</v>
      </c>
      <c r="J246" s="37">
        <v>1</v>
      </c>
    </row>
    <row r="247" spans="1:10" x14ac:dyDescent="0.2">
      <c r="A247" s="37" t="s">
        <v>610</v>
      </c>
      <c r="B247" s="36">
        <v>44377</v>
      </c>
      <c r="C247" s="37">
        <v>9</v>
      </c>
      <c r="D247" s="37">
        <v>18</v>
      </c>
      <c r="E247" s="37">
        <v>7.4999999999999997E-2</v>
      </c>
      <c r="F247" s="37">
        <v>0.17647058800000001</v>
      </c>
      <c r="G247" s="37" t="s">
        <v>2253</v>
      </c>
      <c r="H247" s="37">
        <v>8.8558899999999999E-4</v>
      </c>
      <c r="I247" s="38">
        <v>3.3209600000000001E-5</v>
      </c>
      <c r="J247" s="37">
        <v>1</v>
      </c>
    </row>
    <row r="248" spans="1:10" x14ac:dyDescent="0.2">
      <c r="A248" s="37" t="s">
        <v>616</v>
      </c>
      <c r="B248" s="36">
        <v>44377</v>
      </c>
      <c r="C248" s="37">
        <v>-2</v>
      </c>
      <c r="D248" s="37">
        <v>-2</v>
      </c>
      <c r="E248" s="37">
        <v>-2</v>
      </c>
      <c r="F248" s="37">
        <v>-2</v>
      </c>
      <c r="G248" s="37" t="s">
        <v>630</v>
      </c>
      <c r="H248" s="37">
        <v>0</v>
      </c>
      <c r="I248" s="37">
        <v>0</v>
      </c>
      <c r="J248" s="37">
        <v>3</v>
      </c>
    </row>
    <row r="249" spans="1:10" x14ac:dyDescent="0.2">
      <c r="A249" s="37" t="s">
        <v>618</v>
      </c>
      <c r="B249" s="36">
        <v>44377</v>
      </c>
      <c r="C249" s="37">
        <v>1</v>
      </c>
      <c r="D249" s="37">
        <v>2</v>
      </c>
      <c r="E249" s="37">
        <v>0.5</v>
      </c>
      <c r="F249" s="37">
        <v>1</v>
      </c>
      <c r="G249" s="37"/>
      <c r="H249" s="38">
        <v>9.6104800000000002E-5</v>
      </c>
      <c r="I249" s="38">
        <v>2.40262E-5</v>
      </c>
      <c r="J249" s="37">
        <v>3</v>
      </c>
    </row>
    <row r="250" spans="1:10" x14ac:dyDescent="0.2">
      <c r="A250" s="37" t="s">
        <v>635</v>
      </c>
      <c r="B250" s="36">
        <v>44377</v>
      </c>
      <c r="C250" s="37">
        <v>0</v>
      </c>
      <c r="D250" s="37">
        <v>2</v>
      </c>
      <c r="E250" s="37">
        <v>0.18181818199999999</v>
      </c>
      <c r="F250" s="37">
        <v>0</v>
      </c>
      <c r="G250" s="37"/>
      <c r="H250" s="37">
        <v>4.6715400000000001E-4</v>
      </c>
      <c r="I250" s="38">
        <v>8.4937000000000003E-5</v>
      </c>
      <c r="J250" s="37">
        <v>1</v>
      </c>
    </row>
    <row r="251" spans="1:10" x14ac:dyDescent="0.2">
      <c r="A251" s="37" t="s">
        <v>667</v>
      </c>
      <c r="B251" s="36">
        <v>44377</v>
      </c>
      <c r="C251" s="37">
        <v>10646</v>
      </c>
      <c r="D251" s="37">
        <v>29317</v>
      </c>
      <c r="E251" s="37">
        <v>0.29316999999999999</v>
      </c>
      <c r="F251" s="37">
        <v>0.36928093200000001</v>
      </c>
      <c r="G251" s="37" t="s">
        <v>2254</v>
      </c>
      <c r="H251" s="37">
        <v>0</v>
      </c>
      <c r="I251" s="37">
        <v>0</v>
      </c>
      <c r="J251" s="37">
        <v>2</v>
      </c>
    </row>
    <row r="252" spans="1:10" x14ac:dyDescent="0.2">
      <c r="A252" s="37" t="s">
        <v>740</v>
      </c>
      <c r="B252" s="36">
        <v>44377</v>
      </c>
      <c r="C252" s="37">
        <v>5.23</v>
      </c>
      <c r="D252" s="37">
        <v>5.23</v>
      </c>
      <c r="E252" s="37">
        <v>0.100576923</v>
      </c>
      <c r="F252" s="37">
        <v>0.52300000000000002</v>
      </c>
      <c r="G252" s="37" t="s">
        <v>2255</v>
      </c>
      <c r="H252" s="37">
        <v>6.4464830000000002E-3</v>
      </c>
      <c r="I252" s="37">
        <v>5.9506000000000001E-4</v>
      </c>
      <c r="J252" s="37">
        <v>1</v>
      </c>
    </row>
    <row r="253" spans="1:10" x14ac:dyDescent="0.2">
      <c r="A253" s="37" t="s">
        <v>709</v>
      </c>
      <c r="B253" s="36">
        <v>44377</v>
      </c>
      <c r="C253" s="37">
        <v>76.599999999999994</v>
      </c>
      <c r="D253" s="37">
        <v>76.599999999999994</v>
      </c>
      <c r="E253" s="37">
        <v>0.76600000000000001</v>
      </c>
      <c r="F253" s="37">
        <v>1.0213333330000001</v>
      </c>
      <c r="G253" s="37" t="s">
        <v>2256</v>
      </c>
      <c r="H253" s="37">
        <v>4.2076499999999997E-4</v>
      </c>
      <c r="I253" s="37">
        <v>3.0042600000000001E-4</v>
      </c>
      <c r="J253" s="37">
        <v>3</v>
      </c>
    </row>
    <row r="254" spans="1:10" x14ac:dyDescent="0.2">
      <c r="A254" s="37" t="s">
        <v>700</v>
      </c>
      <c r="B254" s="36">
        <v>44377</v>
      </c>
      <c r="C254" s="37">
        <v>42.03</v>
      </c>
      <c r="D254" s="37">
        <v>42.03</v>
      </c>
      <c r="E254" s="37">
        <v>0.27214473700000003</v>
      </c>
      <c r="F254" s="37">
        <v>0.22121052599999999</v>
      </c>
      <c r="G254" s="37" t="s">
        <v>2257</v>
      </c>
      <c r="H254" s="37">
        <v>5.1086899999999995E-4</v>
      </c>
      <c r="I254" s="37">
        <v>1.18034E-4</v>
      </c>
      <c r="J254" s="37">
        <v>2</v>
      </c>
    </row>
    <row r="255" spans="1:10" x14ac:dyDescent="0.2">
      <c r="A255" s="37" t="s">
        <v>673</v>
      </c>
      <c r="B255" s="36">
        <v>44377</v>
      </c>
      <c r="C255" s="37">
        <v>23.8</v>
      </c>
      <c r="D255" s="37">
        <v>23.8</v>
      </c>
      <c r="E255" s="37">
        <v>0.47599999999999998</v>
      </c>
      <c r="F255" s="37">
        <v>0.79333333299999997</v>
      </c>
      <c r="G255" s="37" t="s">
        <v>2258</v>
      </c>
      <c r="H255" s="37">
        <v>2.763476E-3</v>
      </c>
      <c r="I255" s="37">
        <v>1.1053910000000001E-3</v>
      </c>
      <c r="J255" s="37">
        <v>3</v>
      </c>
    </row>
    <row r="256" spans="1:10" x14ac:dyDescent="0.2">
      <c r="A256" s="37" t="s">
        <v>671</v>
      </c>
      <c r="B256" s="36">
        <v>44377</v>
      </c>
      <c r="C256" s="37">
        <v>21</v>
      </c>
      <c r="D256" s="37">
        <v>21</v>
      </c>
      <c r="E256" s="37">
        <v>0.375</v>
      </c>
      <c r="F256" s="37">
        <v>0.5</v>
      </c>
      <c r="G256" s="37" t="s">
        <v>2259</v>
      </c>
      <c r="H256" s="37">
        <v>4.5372549999999996E-3</v>
      </c>
      <c r="I256" s="37">
        <v>1.1613210000000001E-3</v>
      </c>
      <c r="J256" s="37">
        <v>3</v>
      </c>
    </row>
    <row r="257" spans="1:10" x14ac:dyDescent="0.2">
      <c r="A257" s="37" t="s">
        <v>669</v>
      </c>
      <c r="B257" s="36">
        <v>44377</v>
      </c>
      <c r="C257" s="37">
        <v>50</v>
      </c>
      <c r="D257" s="37">
        <v>50</v>
      </c>
      <c r="E257" s="37">
        <v>0.5</v>
      </c>
      <c r="F257" s="37">
        <v>1</v>
      </c>
      <c r="G257" s="37" t="s">
        <v>2260</v>
      </c>
      <c r="H257" s="37">
        <v>9.8214500000000002E-4</v>
      </c>
      <c r="I257" s="37">
        <v>2.4553599999999997E-4</v>
      </c>
      <c r="J257" s="37">
        <v>3</v>
      </c>
    </row>
    <row r="258" spans="1:10" x14ac:dyDescent="0.2">
      <c r="A258" s="37" t="s">
        <v>727</v>
      </c>
      <c r="B258" s="36">
        <v>44377</v>
      </c>
      <c r="C258" s="37">
        <v>1.1000000000000001</v>
      </c>
      <c r="D258" s="37">
        <v>1.1000000000000001</v>
      </c>
      <c r="E258" s="37">
        <v>4</v>
      </c>
      <c r="F258" s="37">
        <v>6.6666666670000003</v>
      </c>
      <c r="G258" s="37" t="s">
        <v>2261</v>
      </c>
      <c r="H258" s="37">
        <v>0</v>
      </c>
      <c r="I258" s="37">
        <v>0</v>
      </c>
      <c r="J258" s="37">
        <v>3</v>
      </c>
    </row>
    <row r="259" spans="1:10" x14ac:dyDescent="0.2">
      <c r="A259" s="37" t="s">
        <v>730</v>
      </c>
      <c r="B259" s="36">
        <v>44377</v>
      </c>
      <c r="C259" s="37">
        <v>73</v>
      </c>
      <c r="D259" s="37">
        <v>73</v>
      </c>
      <c r="E259" s="37">
        <v>0.97333333300000002</v>
      </c>
      <c r="F259" s="37">
        <v>1</v>
      </c>
      <c r="G259" s="37" t="s">
        <v>2008</v>
      </c>
      <c r="H259" s="37">
        <v>0</v>
      </c>
      <c r="I259" s="37">
        <v>0</v>
      </c>
      <c r="J259" s="37">
        <v>3</v>
      </c>
    </row>
    <row r="260" spans="1:10" x14ac:dyDescent="0.2">
      <c r="A260" s="37" t="s">
        <v>732</v>
      </c>
      <c r="B260" s="36">
        <v>44377</v>
      </c>
      <c r="C260" s="37">
        <v>1.3</v>
      </c>
      <c r="D260" s="37">
        <v>1.3</v>
      </c>
      <c r="E260" s="37">
        <v>0.14285714299999999</v>
      </c>
      <c r="F260" s="37">
        <v>0</v>
      </c>
      <c r="G260" s="37" t="s">
        <v>2261</v>
      </c>
      <c r="H260" s="37">
        <v>0</v>
      </c>
      <c r="I260" s="37">
        <v>0</v>
      </c>
      <c r="J260" s="37">
        <v>1</v>
      </c>
    </row>
    <row r="261" spans="1:10" x14ac:dyDescent="0.2">
      <c r="A261" s="37" t="s">
        <v>738</v>
      </c>
      <c r="B261" s="36">
        <v>44377</v>
      </c>
      <c r="C261" s="37">
        <v>84</v>
      </c>
      <c r="D261" s="37">
        <v>84</v>
      </c>
      <c r="E261" s="37">
        <v>0.93333333299999999</v>
      </c>
      <c r="F261" s="37">
        <v>0.96551724100000003</v>
      </c>
      <c r="G261" s="37" t="s">
        <v>2262</v>
      </c>
      <c r="H261" s="37">
        <v>0</v>
      </c>
      <c r="I261" s="37">
        <v>0</v>
      </c>
      <c r="J261" s="37">
        <v>3</v>
      </c>
    </row>
    <row r="262" spans="1:10" x14ac:dyDescent="0.2">
      <c r="A262" s="37" t="s">
        <v>759</v>
      </c>
      <c r="B262" s="36">
        <v>44377</v>
      </c>
      <c r="C262" s="37">
        <v>0</v>
      </c>
      <c r="D262" s="37">
        <v>0</v>
      </c>
      <c r="E262" s="37">
        <v>0.375</v>
      </c>
      <c r="F262" s="37">
        <v>0.5</v>
      </c>
      <c r="G262" s="37" t="s">
        <v>2007</v>
      </c>
      <c r="H262" s="37">
        <v>0</v>
      </c>
      <c r="I262" s="37">
        <v>0</v>
      </c>
      <c r="J262" s="39">
        <v>3</v>
      </c>
    </row>
    <row r="263" spans="1:10" x14ac:dyDescent="0.2">
      <c r="A263" s="37" t="s">
        <v>757</v>
      </c>
      <c r="B263" s="36">
        <v>44377</v>
      </c>
      <c r="C263" s="37">
        <v>-2</v>
      </c>
      <c r="D263" s="37">
        <v>45</v>
      </c>
      <c r="E263" s="37">
        <v>0.75</v>
      </c>
      <c r="F263" s="37">
        <v>-2</v>
      </c>
      <c r="G263" s="37" t="s">
        <v>2006</v>
      </c>
      <c r="H263" s="37">
        <v>0</v>
      </c>
      <c r="I263" s="37">
        <v>0</v>
      </c>
      <c r="J263" s="37">
        <v>3</v>
      </c>
    </row>
    <row r="264" spans="1:10" x14ac:dyDescent="0.2">
      <c r="A264" s="37" t="s">
        <v>755</v>
      </c>
      <c r="B264" s="36">
        <v>44377</v>
      </c>
      <c r="C264" s="37">
        <v>0</v>
      </c>
      <c r="D264" s="37">
        <v>0</v>
      </c>
      <c r="E264" s="37">
        <v>0.375</v>
      </c>
      <c r="F264" s="37">
        <v>0.5</v>
      </c>
      <c r="G264" s="37" t="s">
        <v>2261</v>
      </c>
      <c r="H264" s="37">
        <v>0</v>
      </c>
      <c r="I264" s="37">
        <v>0</v>
      </c>
      <c r="J264" s="37">
        <v>3</v>
      </c>
    </row>
    <row r="265" spans="1:10" x14ac:dyDescent="0.2">
      <c r="A265" s="37" t="s">
        <v>753</v>
      </c>
      <c r="B265" s="36">
        <v>44377</v>
      </c>
      <c r="C265" s="37">
        <v>109.7</v>
      </c>
      <c r="D265" s="37">
        <v>109.7</v>
      </c>
      <c r="E265" s="37">
        <v>1.097</v>
      </c>
      <c r="F265" s="37">
        <v>1.097</v>
      </c>
      <c r="G265" s="37" t="s">
        <v>2263</v>
      </c>
      <c r="H265" s="37">
        <v>0</v>
      </c>
      <c r="I265" s="37">
        <v>0</v>
      </c>
      <c r="J265" s="37">
        <v>3</v>
      </c>
    </row>
    <row r="266" spans="1:10" x14ac:dyDescent="0.2">
      <c r="A266" s="37" t="s">
        <v>750</v>
      </c>
      <c r="B266" s="36">
        <v>44377</v>
      </c>
      <c r="C266" s="37">
        <v>14.51</v>
      </c>
      <c r="D266" s="37">
        <v>14.51</v>
      </c>
      <c r="E266" s="37">
        <v>0</v>
      </c>
      <c r="F266" s="37">
        <v>0</v>
      </c>
      <c r="G266" s="37" t="s">
        <v>2264</v>
      </c>
      <c r="H266" s="37">
        <v>0</v>
      </c>
      <c r="I266" s="37">
        <v>0</v>
      </c>
      <c r="J266" s="37">
        <v>1</v>
      </c>
    </row>
    <row r="267" spans="1:10" x14ac:dyDescent="0.2">
      <c r="A267" s="37" t="s">
        <v>748</v>
      </c>
      <c r="B267" s="36">
        <v>44377</v>
      </c>
      <c r="C267" s="37">
        <v>-1</v>
      </c>
      <c r="D267" s="37">
        <v>0</v>
      </c>
      <c r="E267" s="37">
        <v>0</v>
      </c>
      <c r="F267" s="37">
        <v>-1</v>
      </c>
      <c r="G267" s="37" t="s">
        <v>2265</v>
      </c>
      <c r="H267" s="37">
        <v>0</v>
      </c>
      <c r="I267" s="37">
        <v>0</v>
      </c>
      <c r="J267" s="37">
        <v>0</v>
      </c>
    </row>
    <row r="268" spans="1:10" x14ac:dyDescent="0.2">
      <c r="A268" s="37" t="s">
        <v>640</v>
      </c>
      <c r="B268" s="36">
        <v>44377</v>
      </c>
      <c r="C268" s="37">
        <v>13.3</v>
      </c>
      <c r="D268" s="37">
        <v>13.3</v>
      </c>
      <c r="E268" s="37">
        <v>2.5</v>
      </c>
      <c r="F268" s="37">
        <v>9</v>
      </c>
      <c r="G268" s="37" t="s">
        <v>2261</v>
      </c>
      <c r="H268" s="37">
        <v>0</v>
      </c>
      <c r="I268" s="37">
        <v>0</v>
      </c>
      <c r="J268" s="37">
        <v>3</v>
      </c>
    </row>
    <row r="269" spans="1:10" x14ac:dyDescent="0.2">
      <c r="A269" s="37" t="s">
        <v>665</v>
      </c>
      <c r="B269" s="36">
        <v>44377</v>
      </c>
      <c r="C269" s="37">
        <v>10.34</v>
      </c>
      <c r="D269" s="37">
        <v>10.34</v>
      </c>
      <c r="E269" s="37">
        <v>0.12925</v>
      </c>
      <c r="F269" s="37">
        <v>1</v>
      </c>
      <c r="G269" s="37" t="s">
        <v>2266</v>
      </c>
      <c r="H269" s="37">
        <v>4.6038399999999997E-3</v>
      </c>
      <c r="I269" s="37">
        <v>0</v>
      </c>
      <c r="J269" s="37">
        <v>0</v>
      </c>
    </row>
    <row r="270" spans="1:10" x14ac:dyDescent="0.2">
      <c r="A270" s="37" t="s">
        <v>642</v>
      </c>
      <c r="B270" s="36">
        <v>44377</v>
      </c>
      <c r="C270" s="37">
        <v>43.1</v>
      </c>
      <c r="D270" s="37">
        <v>43.1</v>
      </c>
      <c r="E270" s="37">
        <v>0.30387500000000001</v>
      </c>
      <c r="F270" s="37">
        <v>0.2155</v>
      </c>
      <c r="G270" s="37" t="s">
        <v>2267</v>
      </c>
      <c r="H270" s="37">
        <v>4.7882389999999997E-3</v>
      </c>
      <c r="I270" s="37">
        <v>1.2718759999999999E-3</v>
      </c>
      <c r="J270" s="37">
        <v>2</v>
      </c>
    </row>
    <row r="271" spans="1:10" x14ac:dyDescent="0.2">
      <c r="A271" s="37" t="s">
        <v>659</v>
      </c>
      <c r="B271" s="36">
        <v>44377</v>
      </c>
      <c r="C271" s="37">
        <v>1</v>
      </c>
      <c r="D271" s="37">
        <v>1</v>
      </c>
      <c r="E271" s="37">
        <v>0.25</v>
      </c>
      <c r="F271" s="37">
        <v>0.5</v>
      </c>
      <c r="G271" s="37" t="s">
        <v>2268</v>
      </c>
      <c r="H271" s="37">
        <v>4.8592879999999998E-3</v>
      </c>
      <c r="I271" s="37">
        <v>1.214822E-3</v>
      </c>
      <c r="J271" s="37">
        <v>2</v>
      </c>
    </row>
    <row r="272" spans="1:10" x14ac:dyDescent="0.2">
      <c r="A272" s="37" t="s">
        <v>746</v>
      </c>
      <c r="B272" s="36">
        <v>44377</v>
      </c>
      <c r="C272" s="37">
        <v>-2</v>
      </c>
      <c r="D272" s="37">
        <v>-2</v>
      </c>
      <c r="E272" s="37">
        <v>0.27222222200000001</v>
      </c>
      <c r="F272" s="37">
        <v>-2</v>
      </c>
      <c r="G272" s="37" t="s">
        <v>2004</v>
      </c>
      <c r="H272" s="37">
        <v>0</v>
      </c>
      <c r="I272" s="37">
        <v>0</v>
      </c>
      <c r="J272" s="37">
        <v>2</v>
      </c>
    </row>
    <row r="273" spans="1:10" x14ac:dyDescent="0.2">
      <c r="A273" s="37" t="s">
        <v>744</v>
      </c>
      <c r="B273" s="36">
        <v>44377</v>
      </c>
      <c r="C273" s="37">
        <v>30</v>
      </c>
      <c r="D273" s="37">
        <v>30</v>
      </c>
      <c r="E273" s="37">
        <v>0.28749999999999998</v>
      </c>
      <c r="F273" s="37">
        <v>0.15</v>
      </c>
      <c r="G273" s="37" t="s">
        <v>2269</v>
      </c>
      <c r="H273" s="37">
        <v>0</v>
      </c>
      <c r="I273" s="37">
        <v>0</v>
      </c>
      <c r="J273" s="37">
        <v>2</v>
      </c>
    </row>
    <row r="274" spans="1:10" x14ac:dyDescent="0.2">
      <c r="A274" s="37" t="s">
        <v>735</v>
      </c>
      <c r="B274" s="36">
        <v>44377</v>
      </c>
      <c r="C274" s="37">
        <v>0.3</v>
      </c>
      <c r="D274" s="37">
        <v>0.3</v>
      </c>
      <c r="E274" s="37">
        <v>0.06</v>
      </c>
      <c r="F274" s="37">
        <v>0.3</v>
      </c>
      <c r="G274" s="37" t="s">
        <v>2255</v>
      </c>
      <c r="H274" s="37">
        <v>0</v>
      </c>
      <c r="I274" s="37">
        <v>0</v>
      </c>
      <c r="J274" s="37">
        <v>1</v>
      </c>
    </row>
    <row r="275" spans="1:10" x14ac:dyDescent="0.2">
      <c r="A275" s="37" t="s">
        <v>742</v>
      </c>
      <c r="B275" s="36">
        <v>44377</v>
      </c>
      <c r="C275" s="37">
        <v>-2</v>
      </c>
      <c r="D275" s="37">
        <v>-2</v>
      </c>
      <c r="E275" s="37">
        <v>0.25</v>
      </c>
      <c r="F275" s="37">
        <v>-2</v>
      </c>
      <c r="G275" s="37" t="s">
        <v>2270</v>
      </c>
      <c r="H275" s="37">
        <v>0</v>
      </c>
      <c r="I275" s="37">
        <v>0</v>
      </c>
      <c r="J275" s="37">
        <v>2</v>
      </c>
    </row>
    <row r="276" spans="1:10" x14ac:dyDescent="0.2">
      <c r="A276" s="37" t="s">
        <v>649</v>
      </c>
      <c r="B276" s="36">
        <v>44377</v>
      </c>
      <c r="C276" s="37">
        <v>6.9</v>
      </c>
      <c r="D276" s="37">
        <v>6.9</v>
      </c>
      <c r="E276" s="37">
        <v>2</v>
      </c>
      <c r="F276" s="37">
        <v>1.028985507</v>
      </c>
      <c r="G276" s="37" t="s">
        <v>2261</v>
      </c>
      <c r="H276" s="37">
        <v>0</v>
      </c>
      <c r="I276" s="37">
        <v>0</v>
      </c>
      <c r="J276" s="37">
        <v>3</v>
      </c>
    </row>
    <row r="277" spans="1:10" x14ac:dyDescent="0.2">
      <c r="A277" s="37" t="s">
        <v>675</v>
      </c>
      <c r="B277" s="36">
        <v>44377</v>
      </c>
      <c r="C277" s="37">
        <v>100</v>
      </c>
      <c r="D277" s="37">
        <v>100</v>
      </c>
      <c r="E277" s="37">
        <v>0.375</v>
      </c>
      <c r="F277" s="37">
        <v>0.5</v>
      </c>
      <c r="G277" s="37" t="s">
        <v>2271</v>
      </c>
      <c r="H277" s="37">
        <v>6.7983599999999996E-4</v>
      </c>
      <c r="I277" s="37">
        <v>1.7038399999999999E-4</v>
      </c>
      <c r="J277" s="37">
        <v>3</v>
      </c>
    </row>
    <row r="278" spans="1:10" x14ac:dyDescent="0.2">
      <c r="A278" s="37" t="s">
        <v>657</v>
      </c>
      <c r="B278" s="36">
        <v>44377</v>
      </c>
      <c r="C278" s="37">
        <v>95</v>
      </c>
      <c r="D278" s="37">
        <v>95</v>
      </c>
      <c r="E278" s="37">
        <v>0.36184210500000002</v>
      </c>
      <c r="F278" s="37">
        <v>0.5</v>
      </c>
      <c r="G278" s="37" t="s">
        <v>1993</v>
      </c>
      <c r="H278" s="37">
        <v>6.3898100000000005E-4</v>
      </c>
      <c r="I278" s="37">
        <v>1.9127400000000001E-4</v>
      </c>
      <c r="J278" s="37">
        <v>3</v>
      </c>
    </row>
    <row r="279" spans="1:10" x14ac:dyDescent="0.2">
      <c r="A279" s="37" t="s">
        <v>655</v>
      </c>
      <c r="B279" s="36">
        <v>44377</v>
      </c>
      <c r="C279" s="37">
        <v>95</v>
      </c>
      <c r="D279" s="37">
        <v>95</v>
      </c>
      <c r="E279" s="37">
        <v>0.375</v>
      </c>
      <c r="F279" s="37">
        <v>0.5</v>
      </c>
      <c r="G279" s="37" t="s">
        <v>1993</v>
      </c>
      <c r="H279" s="37">
        <v>6.3898100000000005E-4</v>
      </c>
      <c r="I279" s="37">
        <v>1.9968199999999999E-4</v>
      </c>
      <c r="J279" s="37">
        <v>3</v>
      </c>
    </row>
    <row r="280" spans="1:10" x14ac:dyDescent="0.2">
      <c r="A280" s="37" t="s">
        <v>653</v>
      </c>
      <c r="B280" s="36">
        <v>44377</v>
      </c>
      <c r="C280" s="37">
        <v>-2</v>
      </c>
      <c r="D280" s="37">
        <v>15</v>
      </c>
      <c r="E280" s="37">
        <v>0.15</v>
      </c>
      <c r="F280" s="37">
        <v>-2</v>
      </c>
      <c r="G280" s="37" t="s">
        <v>1984</v>
      </c>
      <c r="H280" s="37">
        <v>4.7188500000000001E-4</v>
      </c>
      <c r="I280" s="38">
        <v>7.0782800000000003E-5</v>
      </c>
      <c r="J280" s="37">
        <v>1</v>
      </c>
    </row>
    <row r="281" spans="1:10" x14ac:dyDescent="0.2">
      <c r="A281" s="37" t="s">
        <v>651</v>
      </c>
      <c r="B281" s="36">
        <v>44377</v>
      </c>
      <c r="C281" s="37">
        <v>38</v>
      </c>
      <c r="D281" s="37">
        <v>38</v>
      </c>
      <c r="E281" s="37">
        <v>0.47499999999999998</v>
      </c>
      <c r="F281" s="37">
        <v>0.48717948700000002</v>
      </c>
      <c r="G281" s="37" t="s">
        <v>2272</v>
      </c>
      <c r="H281" s="37">
        <v>7.6517299999999996E-4</v>
      </c>
      <c r="I281" s="37">
        <v>3.6345700000000003E-4</v>
      </c>
      <c r="J281" s="37">
        <v>3</v>
      </c>
    </row>
    <row r="282" spans="1:10" x14ac:dyDescent="0.2">
      <c r="A282" s="37" t="s">
        <v>645</v>
      </c>
      <c r="B282" s="36">
        <v>44377</v>
      </c>
      <c r="C282" s="37">
        <v>-2</v>
      </c>
      <c r="D282" s="37">
        <v>0</v>
      </c>
      <c r="E282" s="37">
        <v>0</v>
      </c>
      <c r="F282" s="37">
        <v>0</v>
      </c>
      <c r="G282" s="37" t="s">
        <v>2005</v>
      </c>
      <c r="H282" s="37">
        <v>0</v>
      </c>
      <c r="I282" s="37">
        <v>0</v>
      </c>
      <c r="J282" s="37">
        <v>1</v>
      </c>
    </row>
    <row r="283" spans="1:10" x14ac:dyDescent="0.2">
      <c r="A283" s="37" t="s">
        <v>647</v>
      </c>
      <c r="B283" s="36">
        <v>44377</v>
      </c>
      <c r="C283" s="37">
        <v>-2</v>
      </c>
      <c r="D283" s="37">
        <v>20</v>
      </c>
      <c r="E283" s="37">
        <v>0.33333333300000001</v>
      </c>
      <c r="F283" s="37">
        <v>-2</v>
      </c>
      <c r="G283" s="37" t="s">
        <v>2273</v>
      </c>
      <c r="H283" s="37">
        <v>4.5091899999999998E-4</v>
      </c>
      <c r="I283" s="37">
        <v>1.5030600000000001E-4</v>
      </c>
      <c r="J283" s="37">
        <v>2</v>
      </c>
    </row>
    <row r="284" spans="1:10" x14ac:dyDescent="0.2">
      <c r="A284" s="37" t="s">
        <v>677</v>
      </c>
      <c r="B284" s="36">
        <v>44377</v>
      </c>
      <c r="C284" s="37">
        <v>-2</v>
      </c>
      <c r="D284" s="37">
        <v>-2</v>
      </c>
      <c r="E284" s="37">
        <v>-2</v>
      </c>
      <c r="F284" s="37">
        <v>-2</v>
      </c>
      <c r="G284" s="37" t="s">
        <v>1983</v>
      </c>
      <c r="H284" s="37">
        <v>6.4618399999999995E-4</v>
      </c>
      <c r="I284" s="37">
        <v>0</v>
      </c>
      <c r="J284" s="37">
        <v>3</v>
      </c>
    </row>
    <row r="285" spans="1:10" x14ac:dyDescent="0.2">
      <c r="A285" s="37" t="s">
        <v>706</v>
      </c>
      <c r="B285" s="36">
        <v>44377</v>
      </c>
      <c r="C285" s="37">
        <v>-2</v>
      </c>
      <c r="D285" s="37">
        <v>77</v>
      </c>
      <c r="E285" s="37">
        <v>0.96250000000000002</v>
      </c>
      <c r="F285" s="37">
        <v>-2</v>
      </c>
      <c r="G285" s="37" t="s">
        <v>1992</v>
      </c>
      <c r="H285" s="37">
        <v>4.7877999999999999E-4</v>
      </c>
      <c r="I285" s="37">
        <v>4.6082600000000001E-4</v>
      </c>
      <c r="J285" s="37">
        <v>3</v>
      </c>
    </row>
    <row r="286" spans="1:10" x14ac:dyDescent="0.2">
      <c r="A286" s="37" t="s">
        <v>661</v>
      </c>
      <c r="B286" s="36">
        <v>44377</v>
      </c>
      <c r="C286" s="37">
        <v>0.54</v>
      </c>
      <c r="D286" s="37">
        <v>0.54</v>
      </c>
      <c r="E286" s="37">
        <v>0.6</v>
      </c>
      <c r="F286" s="37">
        <v>2</v>
      </c>
      <c r="G286" s="37" t="s">
        <v>2274</v>
      </c>
      <c r="H286" s="37">
        <v>0</v>
      </c>
      <c r="I286" s="37">
        <v>0</v>
      </c>
      <c r="J286" s="37">
        <v>3</v>
      </c>
    </row>
    <row r="287" spans="1:10" x14ac:dyDescent="0.2">
      <c r="A287" s="37" t="s">
        <v>679</v>
      </c>
      <c r="B287" s="36">
        <v>44377</v>
      </c>
      <c r="C287" s="37">
        <v>0.88</v>
      </c>
      <c r="D287" s="37">
        <v>0.88</v>
      </c>
      <c r="E287" s="37">
        <v>0</v>
      </c>
      <c r="F287" s="37">
        <v>-1</v>
      </c>
      <c r="G287" s="37" t="s">
        <v>1985</v>
      </c>
      <c r="H287" s="37">
        <v>4.5956489000000003E-2</v>
      </c>
      <c r="I287" s="37">
        <v>0</v>
      </c>
      <c r="J287" s="37">
        <v>1</v>
      </c>
    </row>
    <row r="288" spans="1:10" x14ac:dyDescent="0.2">
      <c r="A288" s="37" t="s">
        <v>663</v>
      </c>
      <c r="B288" s="36">
        <v>44377</v>
      </c>
      <c r="C288" s="37">
        <v>100</v>
      </c>
      <c r="D288" s="37">
        <v>100</v>
      </c>
      <c r="E288" s="37">
        <v>0.375</v>
      </c>
      <c r="F288" s="37">
        <v>0.5</v>
      </c>
      <c r="G288" s="37" t="s">
        <v>2275</v>
      </c>
      <c r="H288" s="37">
        <v>1.6143850000000001E-3</v>
      </c>
      <c r="I288" s="37">
        <v>5.0449499999999999E-4</v>
      </c>
      <c r="J288" s="37">
        <v>3</v>
      </c>
    </row>
    <row r="289" spans="1:10" x14ac:dyDescent="0.2">
      <c r="A289" s="37" t="s">
        <v>681</v>
      </c>
      <c r="B289" s="36">
        <v>44377</v>
      </c>
      <c r="C289" s="37">
        <v>61</v>
      </c>
      <c r="D289" s="37">
        <v>61</v>
      </c>
      <c r="E289" s="37">
        <v>0.360507246</v>
      </c>
      <c r="F289" s="37">
        <v>0.44202898600000001</v>
      </c>
      <c r="G289" s="37" t="s">
        <v>2276</v>
      </c>
      <c r="H289" s="37">
        <v>1.1350620000000001E-3</v>
      </c>
      <c r="I289" s="37">
        <v>3.3003200000000001E-4</v>
      </c>
      <c r="J289" s="37">
        <v>3</v>
      </c>
    </row>
    <row r="290" spans="1:10" x14ac:dyDescent="0.2">
      <c r="A290" s="37" t="s">
        <v>683</v>
      </c>
      <c r="B290" s="36">
        <v>44377</v>
      </c>
      <c r="C290" s="37">
        <v>-1</v>
      </c>
      <c r="D290" s="37">
        <v>-1</v>
      </c>
      <c r="E290" s="37">
        <v>-1</v>
      </c>
      <c r="F290" s="37">
        <v>-1</v>
      </c>
      <c r="G290" s="37" t="s">
        <v>2277</v>
      </c>
      <c r="H290" s="37">
        <v>6.3869310000000002E-3</v>
      </c>
      <c r="I290" s="37">
        <v>0</v>
      </c>
      <c r="J290" s="37">
        <v>0</v>
      </c>
    </row>
    <row r="291" spans="1:10" x14ac:dyDescent="0.2">
      <c r="A291" s="37" t="s">
        <v>685</v>
      </c>
      <c r="B291" s="36">
        <v>44377</v>
      </c>
      <c r="C291" s="37">
        <v>85.9</v>
      </c>
      <c r="D291" s="37">
        <v>85.9</v>
      </c>
      <c r="E291" s="37">
        <v>0.85899999999999999</v>
      </c>
      <c r="F291" s="37">
        <v>0.96397710700000006</v>
      </c>
      <c r="G291" s="37" t="s">
        <v>2278</v>
      </c>
      <c r="H291" s="37">
        <v>5.6833689999999997E-3</v>
      </c>
      <c r="I291" s="37">
        <v>4.7314050000000002E-3</v>
      </c>
      <c r="J291" s="37">
        <v>3</v>
      </c>
    </row>
    <row r="292" spans="1:10" x14ac:dyDescent="0.2">
      <c r="A292" s="37" t="s">
        <v>687</v>
      </c>
      <c r="B292" s="36">
        <v>44377</v>
      </c>
      <c r="C292" s="37">
        <v>-2</v>
      </c>
      <c r="D292" s="37">
        <v>-2</v>
      </c>
      <c r="E292" s="37">
        <v>-2</v>
      </c>
      <c r="F292" s="37">
        <v>-2</v>
      </c>
      <c r="G292" s="37" t="s">
        <v>2279</v>
      </c>
      <c r="H292" s="37">
        <v>5.437122E-3</v>
      </c>
      <c r="I292" s="37">
        <v>0</v>
      </c>
      <c r="J292" s="37">
        <v>3</v>
      </c>
    </row>
    <row r="293" spans="1:10" x14ac:dyDescent="0.2">
      <c r="A293" s="37" t="s">
        <v>698</v>
      </c>
      <c r="B293" s="36">
        <v>44377</v>
      </c>
      <c r="C293" s="37">
        <v>75</v>
      </c>
      <c r="D293" s="37">
        <v>75</v>
      </c>
      <c r="E293" s="37">
        <v>0.34375</v>
      </c>
      <c r="F293" s="37">
        <v>0.375</v>
      </c>
      <c r="G293" s="37" t="s">
        <v>2280</v>
      </c>
      <c r="H293" s="37">
        <v>4.5360920000000002E-3</v>
      </c>
      <c r="I293" s="37">
        <v>1.2757759999999999E-3</v>
      </c>
      <c r="J293" s="37">
        <v>3</v>
      </c>
    </row>
    <row r="294" spans="1:10" x14ac:dyDescent="0.2">
      <c r="A294" s="37" t="s">
        <v>694</v>
      </c>
      <c r="B294" s="36">
        <v>44377</v>
      </c>
      <c r="C294" s="37">
        <v>181</v>
      </c>
      <c r="D294" s="37">
        <v>181</v>
      </c>
      <c r="E294" s="37">
        <v>0.31198630100000002</v>
      </c>
      <c r="F294" s="37">
        <v>0.247945205</v>
      </c>
      <c r="G294" s="37" t="s">
        <v>1975</v>
      </c>
      <c r="H294" s="37">
        <v>1.926042E-3</v>
      </c>
      <c r="I294" s="37">
        <v>5.1119299999999996E-4</v>
      </c>
      <c r="J294" s="37">
        <v>2</v>
      </c>
    </row>
    <row r="295" spans="1:10" x14ac:dyDescent="0.2">
      <c r="A295" s="37" t="s">
        <v>689</v>
      </c>
      <c r="B295" s="36">
        <v>44377</v>
      </c>
      <c r="C295" s="37">
        <v>7.3</v>
      </c>
      <c r="D295" s="37">
        <v>7.3</v>
      </c>
      <c r="E295" s="37">
        <v>0</v>
      </c>
      <c r="F295" s="37">
        <v>0</v>
      </c>
      <c r="G295" s="37" t="s">
        <v>2261</v>
      </c>
      <c r="H295" s="37">
        <v>0</v>
      </c>
      <c r="I295" s="37">
        <v>0</v>
      </c>
      <c r="J295" s="37">
        <v>1</v>
      </c>
    </row>
    <row r="296" spans="1:10" x14ac:dyDescent="0.2">
      <c r="A296" s="37" t="s">
        <v>711</v>
      </c>
      <c r="B296" s="36">
        <v>44377</v>
      </c>
      <c r="C296" s="37">
        <v>5706</v>
      </c>
      <c r="D296" s="37">
        <v>5706</v>
      </c>
      <c r="E296" s="37">
        <v>1.006526724</v>
      </c>
      <c r="F296" s="37">
        <v>1.006526724</v>
      </c>
      <c r="G296" s="37" t="s">
        <v>2281</v>
      </c>
      <c r="H296" s="37">
        <v>1.292138E-3</v>
      </c>
      <c r="I296" s="37">
        <v>1.194812E-3</v>
      </c>
      <c r="J296" s="37">
        <v>3</v>
      </c>
    </row>
    <row r="297" spans="1:10" x14ac:dyDescent="0.2">
      <c r="A297" s="37" t="s">
        <v>702</v>
      </c>
      <c r="B297" s="36">
        <v>44377</v>
      </c>
      <c r="C297" s="37">
        <v>144885</v>
      </c>
      <c r="D297" s="37">
        <v>144885</v>
      </c>
      <c r="E297" s="37">
        <v>0.35925079100000001</v>
      </c>
      <c r="F297" s="37">
        <v>0.45849683499999999</v>
      </c>
      <c r="G297" s="37"/>
      <c r="H297" s="37">
        <v>2.6528839999999999E-3</v>
      </c>
      <c r="I297" s="37">
        <v>7.7455000000000004E-4</v>
      </c>
      <c r="J297" s="37">
        <v>3</v>
      </c>
    </row>
    <row r="298" spans="1:10" x14ac:dyDescent="0.2">
      <c r="A298" s="37" t="s">
        <v>704</v>
      </c>
      <c r="B298" s="36">
        <v>44377</v>
      </c>
      <c r="C298" s="37">
        <v>34413</v>
      </c>
      <c r="D298" s="37">
        <v>34413</v>
      </c>
      <c r="E298" s="37">
        <v>0.77723823299999995</v>
      </c>
      <c r="F298" s="37">
        <v>0.81947421099999995</v>
      </c>
      <c r="G298" s="37"/>
      <c r="H298" s="37">
        <v>2.3687629999999999E-3</v>
      </c>
      <c r="I298" s="37">
        <v>1.4753679999999999E-3</v>
      </c>
      <c r="J298" s="37">
        <v>3</v>
      </c>
    </row>
    <row r="299" spans="1:10" x14ac:dyDescent="0.2">
      <c r="A299" s="37" t="s">
        <v>696</v>
      </c>
      <c r="B299" s="36">
        <v>44377</v>
      </c>
      <c r="C299" s="37">
        <v>11581</v>
      </c>
      <c r="D299" s="37">
        <v>11581</v>
      </c>
      <c r="E299" s="37">
        <v>0.14831360800000001</v>
      </c>
      <c r="F299" s="37">
        <v>9.6659766999999994E-2</v>
      </c>
      <c r="G299" s="37" t="s">
        <v>2282</v>
      </c>
      <c r="H299" s="37">
        <v>1.959447E-3</v>
      </c>
      <c r="I299" s="37">
        <v>2.5126199999999998E-4</v>
      </c>
      <c r="J299" s="37">
        <v>1</v>
      </c>
    </row>
    <row r="300" spans="1:10" x14ac:dyDescent="0.2">
      <c r="A300" s="37" t="s">
        <v>691</v>
      </c>
      <c r="B300" s="36">
        <v>44377</v>
      </c>
      <c r="C300" s="37">
        <v>41087</v>
      </c>
      <c r="D300" s="37">
        <v>41087</v>
      </c>
      <c r="E300" s="37">
        <v>0.32031032100000001</v>
      </c>
      <c r="F300" s="37">
        <v>0.31835580400000002</v>
      </c>
      <c r="G300" s="37"/>
      <c r="H300" s="37">
        <v>2.1798479999999999E-3</v>
      </c>
      <c r="I300" s="37">
        <v>5.6926100000000005E-4</v>
      </c>
      <c r="J300" s="37">
        <v>2</v>
      </c>
    </row>
    <row r="301" spans="1:10" x14ac:dyDescent="0.2">
      <c r="A301" s="37" t="s">
        <v>719</v>
      </c>
      <c r="B301" s="36">
        <v>44377</v>
      </c>
      <c r="C301" s="37">
        <v>13.07</v>
      </c>
      <c r="D301" s="37">
        <v>13.07</v>
      </c>
      <c r="E301" s="37">
        <v>1.516666667</v>
      </c>
      <c r="F301" s="37">
        <v>28</v>
      </c>
      <c r="G301" s="37" t="s">
        <v>2274</v>
      </c>
      <c r="H301" s="37">
        <v>0</v>
      </c>
      <c r="I301" s="37">
        <v>0</v>
      </c>
      <c r="J301" s="37">
        <v>3</v>
      </c>
    </row>
    <row r="302" spans="1:10" x14ac:dyDescent="0.2">
      <c r="A302" s="37" t="s">
        <v>721</v>
      </c>
      <c r="B302" s="36">
        <v>44377</v>
      </c>
      <c r="C302" s="37">
        <v>15.6</v>
      </c>
      <c r="D302" s="37">
        <v>15.6</v>
      </c>
      <c r="E302" s="37">
        <v>2.8</v>
      </c>
      <c r="F302" s="37">
        <v>7</v>
      </c>
      <c r="G302" s="37" t="s">
        <v>2283</v>
      </c>
      <c r="H302" s="37">
        <v>0</v>
      </c>
      <c r="I302" s="37">
        <v>0</v>
      </c>
      <c r="J302" s="37">
        <v>3</v>
      </c>
    </row>
    <row r="303" spans="1:10" x14ac:dyDescent="0.2">
      <c r="A303" s="37" t="s">
        <v>724</v>
      </c>
      <c r="B303" s="36">
        <v>44377</v>
      </c>
      <c r="C303" s="37">
        <v>-6.9</v>
      </c>
      <c r="D303" s="37">
        <v>6.9</v>
      </c>
      <c r="E303" s="37">
        <v>0</v>
      </c>
      <c r="F303" s="37">
        <v>0</v>
      </c>
      <c r="G303" s="37" t="s">
        <v>2261</v>
      </c>
      <c r="H303" s="37">
        <v>0</v>
      </c>
      <c r="I303" s="37">
        <v>0</v>
      </c>
      <c r="J303" s="37">
        <v>1</v>
      </c>
    </row>
    <row r="304" spans="1:10" x14ac:dyDescent="0.2">
      <c r="A304" s="37" t="s">
        <v>823</v>
      </c>
      <c r="B304" s="36">
        <v>44377</v>
      </c>
      <c r="C304" s="37">
        <v>0</v>
      </c>
      <c r="D304" s="37">
        <v>0</v>
      </c>
      <c r="E304" s="37">
        <v>0</v>
      </c>
      <c r="F304" s="37">
        <v>-1</v>
      </c>
      <c r="G304" s="37" t="s">
        <v>2009</v>
      </c>
      <c r="H304" s="37">
        <v>0</v>
      </c>
      <c r="I304" s="37">
        <v>0</v>
      </c>
      <c r="J304" s="37">
        <v>0</v>
      </c>
    </row>
    <row r="305" spans="1:10" x14ac:dyDescent="0.2">
      <c r="A305" s="37" t="s">
        <v>826</v>
      </c>
      <c r="B305" s="36">
        <v>44377</v>
      </c>
      <c r="C305" s="37">
        <v>0</v>
      </c>
      <c r="D305" s="37">
        <v>0</v>
      </c>
      <c r="E305" s="37">
        <v>0</v>
      </c>
      <c r="F305" s="37">
        <v>0</v>
      </c>
      <c r="G305" s="37" t="s">
        <v>2284</v>
      </c>
      <c r="H305" s="37">
        <v>4.0430099999999998E-4</v>
      </c>
      <c r="I305" s="37">
        <v>0</v>
      </c>
      <c r="J305" s="37">
        <v>1</v>
      </c>
    </row>
    <row r="306" spans="1:10" x14ac:dyDescent="0.2">
      <c r="A306" s="37" t="s">
        <v>828</v>
      </c>
      <c r="B306" s="36">
        <v>44377</v>
      </c>
      <c r="C306" s="37">
        <v>15</v>
      </c>
      <c r="D306" s="37">
        <v>15</v>
      </c>
      <c r="E306" s="37">
        <v>0.375</v>
      </c>
      <c r="F306" s="37">
        <v>1</v>
      </c>
      <c r="G306" s="37" t="s">
        <v>2285</v>
      </c>
      <c r="H306" s="37">
        <v>4.1903300000000002E-4</v>
      </c>
      <c r="I306" s="37">
        <v>0</v>
      </c>
      <c r="J306" s="37">
        <v>3</v>
      </c>
    </row>
    <row r="307" spans="1:10" x14ac:dyDescent="0.2">
      <c r="A307" s="37" t="s">
        <v>842</v>
      </c>
      <c r="B307" s="36">
        <v>44377</v>
      </c>
      <c r="C307" s="37">
        <v>454</v>
      </c>
      <c r="D307" s="37">
        <v>454</v>
      </c>
      <c r="E307" s="37">
        <v>7.5666667000000007E-2</v>
      </c>
      <c r="F307" s="37">
        <v>0.22700000000000001</v>
      </c>
      <c r="G307" s="37" t="s">
        <v>2286</v>
      </c>
      <c r="H307" s="37">
        <v>4.2778500000000003E-4</v>
      </c>
      <c r="I307" s="38">
        <v>5.0621199999999999E-6</v>
      </c>
      <c r="J307" s="37">
        <v>1</v>
      </c>
    </row>
    <row r="308" spans="1:10" x14ac:dyDescent="0.2">
      <c r="A308" s="37" t="s">
        <v>830</v>
      </c>
      <c r="B308" s="36">
        <v>44377</v>
      </c>
      <c r="C308" s="37">
        <v>0</v>
      </c>
      <c r="D308" s="37">
        <v>1</v>
      </c>
      <c r="E308" s="37">
        <v>0.16666666699999999</v>
      </c>
      <c r="F308" s="37">
        <v>0</v>
      </c>
      <c r="G308" s="37" t="s">
        <v>2287</v>
      </c>
      <c r="H308" s="37">
        <v>4.0638000000000002E-4</v>
      </c>
      <c r="I308" s="38">
        <v>6.7729899999999997E-5</v>
      </c>
      <c r="J308" s="37">
        <v>1</v>
      </c>
    </row>
    <row r="309" spans="1:10" x14ac:dyDescent="0.2">
      <c r="A309" s="37" t="s">
        <v>832</v>
      </c>
      <c r="B309" s="36">
        <v>44377</v>
      </c>
      <c r="C309" s="37">
        <v>124</v>
      </c>
      <c r="D309" s="37">
        <v>324</v>
      </c>
      <c r="E309" s="37">
        <v>0.18</v>
      </c>
      <c r="F309" s="37">
        <v>0.17714285699999999</v>
      </c>
      <c r="G309" s="37" t="s">
        <v>2288</v>
      </c>
      <c r="H309" s="37">
        <v>4.0776499999999998E-4</v>
      </c>
      <c r="I309" s="38">
        <v>4.5307299999999999E-5</v>
      </c>
      <c r="J309" s="37">
        <v>1</v>
      </c>
    </row>
    <row r="310" spans="1:10" x14ac:dyDescent="0.2">
      <c r="A310" s="37" t="s">
        <v>805</v>
      </c>
      <c r="B310" s="36">
        <v>44377</v>
      </c>
      <c r="C310" s="37">
        <v>0.39400000000000002</v>
      </c>
      <c r="D310" s="37">
        <v>0.39400000000000002</v>
      </c>
      <c r="E310" s="37">
        <v>0.98499999999999999</v>
      </c>
      <c r="F310" s="37">
        <v>0.99244332499999999</v>
      </c>
      <c r="G310" s="37"/>
      <c r="H310" s="37">
        <v>0</v>
      </c>
      <c r="I310" s="37">
        <v>0</v>
      </c>
      <c r="J310" s="37">
        <v>3</v>
      </c>
    </row>
    <row r="311" spans="1:10" x14ac:dyDescent="0.2">
      <c r="A311" s="37" t="s">
        <v>834</v>
      </c>
      <c r="B311" s="36">
        <v>44377</v>
      </c>
      <c r="C311" s="37">
        <v>65</v>
      </c>
      <c r="D311" s="37">
        <v>507</v>
      </c>
      <c r="E311" s="37">
        <v>0.12675</v>
      </c>
      <c r="F311" s="37">
        <v>5.4166667000000002E-2</v>
      </c>
      <c r="G311" s="37" t="s">
        <v>2289</v>
      </c>
      <c r="H311" s="37">
        <v>4.3406500000000003E-4</v>
      </c>
      <c r="I311" s="38">
        <v>4.7964199999999997E-5</v>
      </c>
      <c r="J311" s="37">
        <v>1</v>
      </c>
    </row>
    <row r="312" spans="1:10" x14ac:dyDescent="0.2">
      <c r="A312" s="37" t="s">
        <v>836</v>
      </c>
      <c r="B312" s="36">
        <v>44377</v>
      </c>
      <c r="C312" s="37">
        <v>156</v>
      </c>
      <c r="D312" s="37">
        <v>746</v>
      </c>
      <c r="E312" s="37">
        <v>0.233125</v>
      </c>
      <c r="F312" s="37">
        <v>0.17828571400000001</v>
      </c>
      <c r="G312" s="37" t="s">
        <v>2290</v>
      </c>
      <c r="H312" s="37">
        <v>5.0154799999999999E-4</v>
      </c>
      <c r="I312" s="38">
        <v>9.2472799999999993E-5</v>
      </c>
      <c r="J312" s="37">
        <v>2</v>
      </c>
    </row>
    <row r="313" spans="1:10" x14ac:dyDescent="0.2">
      <c r="A313" s="37" t="s">
        <v>838</v>
      </c>
      <c r="B313" s="36">
        <v>44377</v>
      </c>
      <c r="C313" s="37">
        <v>20.7</v>
      </c>
      <c r="D313" s="37">
        <v>20.7</v>
      </c>
      <c r="E313" s="37">
        <v>0.27723684199999998</v>
      </c>
      <c r="F313" s="37">
        <v>0.108947368</v>
      </c>
      <c r="G313" s="37" t="s">
        <v>2291</v>
      </c>
      <c r="H313" s="37">
        <v>4.6815300000000002E-4</v>
      </c>
      <c r="I313" s="37">
        <v>1.26515E-4</v>
      </c>
      <c r="J313" s="37">
        <v>2</v>
      </c>
    </row>
    <row r="314" spans="1:10" x14ac:dyDescent="0.2">
      <c r="A314" s="37" t="s">
        <v>840</v>
      </c>
      <c r="B314" s="36">
        <v>44377</v>
      </c>
      <c r="C314" s="37">
        <v>0</v>
      </c>
      <c r="D314" s="37">
        <v>112</v>
      </c>
      <c r="E314" s="37">
        <v>0.08</v>
      </c>
      <c r="F314" s="37">
        <v>0</v>
      </c>
      <c r="G314" s="37" t="s">
        <v>2292</v>
      </c>
      <c r="H314" s="37">
        <v>4.4717900000000002E-4</v>
      </c>
      <c r="I314" s="38">
        <v>3.5774300000000001E-5</v>
      </c>
      <c r="J314" s="37">
        <v>1</v>
      </c>
    </row>
    <row r="315" spans="1:10" x14ac:dyDescent="0.2">
      <c r="A315" s="37" t="s">
        <v>845</v>
      </c>
      <c r="B315" s="36">
        <v>44377</v>
      </c>
      <c r="C315" s="37">
        <v>0</v>
      </c>
      <c r="D315" s="37">
        <v>407</v>
      </c>
      <c r="E315" s="37">
        <v>0.33916666699999998</v>
      </c>
      <c r="F315" s="37">
        <v>0</v>
      </c>
      <c r="G315" s="37" t="s">
        <v>2293</v>
      </c>
      <c r="H315" s="37">
        <v>5.3311899999999998E-4</v>
      </c>
      <c r="I315" s="37">
        <v>1.8081600000000001E-4</v>
      </c>
      <c r="J315" s="37">
        <v>3</v>
      </c>
    </row>
    <row r="316" spans="1:10" x14ac:dyDescent="0.2">
      <c r="A316" s="37" t="s">
        <v>818</v>
      </c>
      <c r="B316" s="36">
        <v>44377</v>
      </c>
      <c r="C316" s="37">
        <v>0</v>
      </c>
      <c r="D316" s="37">
        <v>0</v>
      </c>
      <c r="E316" s="37">
        <v>0</v>
      </c>
      <c r="F316" s="37">
        <v>0</v>
      </c>
      <c r="G316" s="37" t="s">
        <v>2293</v>
      </c>
      <c r="H316" s="37">
        <v>5.3311899999999998E-4</v>
      </c>
      <c r="I316" s="37">
        <v>3.53636E-4</v>
      </c>
      <c r="J316" s="37">
        <v>1</v>
      </c>
    </row>
    <row r="317" spans="1:10" x14ac:dyDescent="0.2">
      <c r="A317" s="37" t="s">
        <v>807</v>
      </c>
      <c r="B317" s="36">
        <v>44377</v>
      </c>
      <c r="C317" s="37">
        <v>1</v>
      </c>
      <c r="D317" s="37">
        <v>12</v>
      </c>
      <c r="E317" s="37">
        <v>0.3</v>
      </c>
      <c r="F317" s="37">
        <v>0.1</v>
      </c>
      <c r="G317" s="37" t="s">
        <v>2294</v>
      </c>
      <c r="H317" s="37">
        <v>4.2296100000000002E-4</v>
      </c>
      <c r="I317" s="37">
        <v>1.16314E-4</v>
      </c>
      <c r="J317" s="37">
        <v>2</v>
      </c>
    </row>
    <row r="318" spans="1:10" x14ac:dyDescent="0.2">
      <c r="A318" s="37" t="s">
        <v>764</v>
      </c>
      <c r="B318" s="36">
        <v>44377</v>
      </c>
      <c r="C318" s="37">
        <v>11.11</v>
      </c>
      <c r="D318" s="37">
        <v>11.11</v>
      </c>
      <c r="E318" s="37">
        <v>0.2638875</v>
      </c>
      <c r="F318" s="37">
        <v>5.5550000000000002E-2</v>
      </c>
      <c r="G318" s="37" t="s">
        <v>2295</v>
      </c>
      <c r="H318" s="37">
        <v>0</v>
      </c>
      <c r="I318" s="37">
        <v>0</v>
      </c>
      <c r="J318" s="37">
        <v>2</v>
      </c>
    </row>
    <row r="319" spans="1:10" x14ac:dyDescent="0.2">
      <c r="A319" s="37" t="s">
        <v>766</v>
      </c>
      <c r="B319" s="36">
        <v>44377</v>
      </c>
      <c r="C319" s="37">
        <v>948222</v>
      </c>
      <c r="D319" s="37">
        <v>2823537</v>
      </c>
      <c r="E319" s="37">
        <v>1.17647375</v>
      </c>
      <c r="F319" s="37">
        <v>2.061352174</v>
      </c>
      <c r="G319" s="37" t="s">
        <v>2296</v>
      </c>
      <c r="H319" s="37">
        <v>1.1624719999999999E-3</v>
      </c>
      <c r="I319" s="37">
        <v>1.0124820000000001E-3</v>
      </c>
      <c r="J319" s="37">
        <v>3</v>
      </c>
    </row>
    <row r="320" spans="1:10" x14ac:dyDescent="0.2">
      <c r="A320" s="37" t="s">
        <v>787</v>
      </c>
      <c r="B320" s="36">
        <v>44377</v>
      </c>
      <c r="C320" s="37">
        <v>4811</v>
      </c>
      <c r="D320" s="37">
        <v>5458</v>
      </c>
      <c r="E320" s="37">
        <v>0.10915999999999999</v>
      </c>
      <c r="F320" s="37">
        <v>0.51180851100000002</v>
      </c>
      <c r="G320" s="37" t="s">
        <v>2297</v>
      </c>
      <c r="H320" s="37">
        <v>1.1221149999999999E-3</v>
      </c>
      <c r="I320" s="38">
        <v>1.9636999999999999E-5</v>
      </c>
      <c r="J320" s="37">
        <v>1</v>
      </c>
    </row>
    <row r="321" spans="1:10" x14ac:dyDescent="0.2">
      <c r="A321" s="37" t="s">
        <v>777</v>
      </c>
      <c r="B321" s="36">
        <v>44377</v>
      </c>
      <c r="C321" s="37">
        <v>0</v>
      </c>
      <c r="D321" s="37">
        <v>90</v>
      </c>
      <c r="E321" s="37">
        <v>0.28125</v>
      </c>
      <c r="F321" s="37">
        <v>0</v>
      </c>
      <c r="G321" s="37" t="s">
        <v>2298</v>
      </c>
      <c r="H321" s="37">
        <v>1.1211540000000001E-3</v>
      </c>
      <c r="I321" s="37">
        <v>3.1532499999999998E-4</v>
      </c>
      <c r="J321" s="37">
        <v>2</v>
      </c>
    </row>
    <row r="322" spans="1:10" x14ac:dyDescent="0.2">
      <c r="A322" s="37" t="s">
        <v>779</v>
      </c>
      <c r="B322" s="36">
        <v>44377</v>
      </c>
      <c r="C322" s="37">
        <v>0</v>
      </c>
      <c r="D322" s="37">
        <v>30000</v>
      </c>
      <c r="E322" s="37">
        <v>0.25</v>
      </c>
      <c r="F322" s="37">
        <v>0</v>
      </c>
      <c r="G322" s="37" t="s">
        <v>2299</v>
      </c>
      <c r="H322" s="37">
        <v>1.1672760000000001E-3</v>
      </c>
      <c r="I322" s="37">
        <v>2.9181900000000002E-4</v>
      </c>
      <c r="J322" s="37">
        <v>2</v>
      </c>
    </row>
    <row r="323" spans="1:10" x14ac:dyDescent="0.2">
      <c r="A323" s="37" t="s">
        <v>781</v>
      </c>
      <c r="B323" s="36">
        <v>44377</v>
      </c>
      <c r="C323" s="37">
        <v>0</v>
      </c>
      <c r="D323" s="37">
        <v>2</v>
      </c>
      <c r="E323" s="37">
        <v>0.25</v>
      </c>
      <c r="F323" s="37">
        <v>0</v>
      </c>
      <c r="G323" s="37" t="s">
        <v>2300</v>
      </c>
      <c r="H323" s="37">
        <v>1.136052E-3</v>
      </c>
      <c r="I323" s="37">
        <v>2.8401300000000001E-4</v>
      </c>
      <c r="J323" s="37">
        <v>2</v>
      </c>
    </row>
    <row r="324" spans="1:10" x14ac:dyDescent="0.2">
      <c r="A324" s="37" t="s">
        <v>783</v>
      </c>
      <c r="B324" s="36">
        <v>44377</v>
      </c>
      <c r="C324" s="37">
        <v>0</v>
      </c>
      <c r="D324" s="37">
        <v>5</v>
      </c>
      <c r="E324" s="37">
        <v>0.25</v>
      </c>
      <c r="F324" s="37">
        <v>0</v>
      </c>
      <c r="G324" s="37" t="s">
        <v>2301</v>
      </c>
      <c r="H324" s="37">
        <v>8.0500899999999998E-4</v>
      </c>
      <c r="I324" s="37">
        <v>2.0125199999999999E-4</v>
      </c>
      <c r="J324" s="37">
        <v>2</v>
      </c>
    </row>
    <row r="325" spans="1:10" x14ac:dyDescent="0.2">
      <c r="A325" s="37" t="s">
        <v>773</v>
      </c>
      <c r="B325" s="36">
        <v>44377</v>
      </c>
      <c r="C325" s="37">
        <v>0</v>
      </c>
      <c r="D325" s="37">
        <v>0</v>
      </c>
      <c r="E325" s="37">
        <v>0</v>
      </c>
      <c r="F325" s="37">
        <v>0</v>
      </c>
      <c r="G325" s="37" t="s">
        <v>2302</v>
      </c>
      <c r="H325" s="37">
        <v>0</v>
      </c>
      <c r="I325" s="37">
        <v>0</v>
      </c>
      <c r="J325" s="37">
        <v>1</v>
      </c>
    </row>
    <row r="326" spans="1:10" x14ac:dyDescent="0.2">
      <c r="A326" s="37" t="s">
        <v>785</v>
      </c>
      <c r="B326" s="36">
        <v>44377</v>
      </c>
      <c r="C326" s="37">
        <v>0</v>
      </c>
      <c r="D326" s="37">
        <v>1065</v>
      </c>
      <c r="E326" s="37">
        <v>0.21299999999999999</v>
      </c>
      <c r="F326" s="37">
        <v>0</v>
      </c>
      <c r="G326" s="37" t="s">
        <v>2303</v>
      </c>
      <c r="H326" s="37">
        <v>4.2734899999999999E-4</v>
      </c>
      <c r="I326" s="38">
        <v>9.1025299999999997E-5</v>
      </c>
      <c r="J326" s="37">
        <v>1</v>
      </c>
    </row>
    <row r="327" spans="1:10" x14ac:dyDescent="0.2">
      <c r="A327" s="37" t="s">
        <v>775</v>
      </c>
      <c r="B327" s="36">
        <v>44377</v>
      </c>
      <c r="C327" s="37">
        <v>42</v>
      </c>
      <c r="D327" s="37">
        <v>582</v>
      </c>
      <c r="E327" s="37">
        <v>0.14549999999999999</v>
      </c>
      <c r="F327" s="37">
        <v>3.5989716999999997E-2</v>
      </c>
      <c r="G327" s="37" t="s">
        <v>2304</v>
      </c>
      <c r="H327" s="37">
        <v>4.03562E-4</v>
      </c>
      <c r="I327" s="38">
        <v>5.4480900000000002E-5</v>
      </c>
      <c r="J327" s="37">
        <v>1</v>
      </c>
    </row>
    <row r="328" spans="1:10" x14ac:dyDescent="0.2">
      <c r="A328" s="37" t="s">
        <v>789</v>
      </c>
      <c r="B328" s="36">
        <v>44377</v>
      </c>
      <c r="C328" s="37">
        <v>61</v>
      </c>
      <c r="D328" s="37">
        <v>61</v>
      </c>
      <c r="E328" s="37">
        <v>3.0499999999999999E-2</v>
      </c>
      <c r="F328" s="37">
        <v>9.1591591999999999E-2</v>
      </c>
      <c r="G328" s="37" t="s">
        <v>2305</v>
      </c>
      <c r="H328" s="37">
        <v>4.06313E-4</v>
      </c>
      <c r="I328" s="37">
        <v>0</v>
      </c>
      <c r="J328" s="37">
        <v>1</v>
      </c>
    </row>
    <row r="329" spans="1:10" x14ac:dyDescent="0.2">
      <c r="A329" s="37" t="s">
        <v>791</v>
      </c>
      <c r="B329" s="36">
        <v>44377</v>
      </c>
      <c r="C329" s="37">
        <v>1</v>
      </c>
      <c r="D329" s="37">
        <v>5</v>
      </c>
      <c r="E329" s="37">
        <v>0.23809523799999999</v>
      </c>
      <c r="F329" s="37">
        <v>0.16666666699999999</v>
      </c>
      <c r="G329" s="37" t="s">
        <v>2306</v>
      </c>
      <c r="H329" s="37">
        <v>4.03562E-4</v>
      </c>
      <c r="I329" s="38">
        <v>7.6868999999999999E-5</v>
      </c>
      <c r="J329" s="37">
        <v>2</v>
      </c>
    </row>
    <row r="330" spans="1:10" x14ac:dyDescent="0.2">
      <c r="A330" s="37" t="s">
        <v>793</v>
      </c>
      <c r="B330" s="36">
        <v>44377</v>
      </c>
      <c r="C330" s="37">
        <v>0</v>
      </c>
      <c r="D330" s="37">
        <v>1</v>
      </c>
      <c r="E330" s="37">
        <v>0.16666666699999999</v>
      </c>
      <c r="F330" s="37">
        <v>0</v>
      </c>
      <c r="G330" s="37" t="s">
        <v>2307</v>
      </c>
      <c r="H330" s="37">
        <v>4.0463899999999999E-4</v>
      </c>
      <c r="I330" s="38">
        <v>6.7439800000000004E-5</v>
      </c>
      <c r="J330" s="37">
        <v>1</v>
      </c>
    </row>
    <row r="331" spans="1:10" x14ac:dyDescent="0.2">
      <c r="A331" s="37" t="s">
        <v>795</v>
      </c>
      <c r="B331" s="36">
        <v>44377</v>
      </c>
      <c r="C331" s="37">
        <v>100</v>
      </c>
      <c r="D331" s="37">
        <v>100</v>
      </c>
      <c r="E331" s="37">
        <v>0.375</v>
      </c>
      <c r="F331" s="37">
        <v>0.5</v>
      </c>
      <c r="G331" s="37" t="s">
        <v>2308</v>
      </c>
      <c r="H331" s="37">
        <v>0</v>
      </c>
      <c r="I331" s="37">
        <v>0</v>
      </c>
      <c r="J331" s="37">
        <v>3</v>
      </c>
    </row>
    <row r="332" spans="1:10" x14ac:dyDescent="0.2">
      <c r="A332" s="37" t="s">
        <v>797</v>
      </c>
      <c r="B332" s="36">
        <v>44377</v>
      </c>
      <c r="C332" s="37">
        <v>0</v>
      </c>
      <c r="D332" s="37">
        <v>5</v>
      </c>
      <c r="E332" s="37">
        <v>0.25</v>
      </c>
      <c r="F332" s="37">
        <v>0</v>
      </c>
      <c r="G332" s="37" t="s">
        <v>2309</v>
      </c>
      <c r="H332" s="37">
        <v>1.1289340000000001E-3</v>
      </c>
      <c r="I332" s="37">
        <v>2.8223300000000001E-4</v>
      </c>
      <c r="J332" s="37">
        <v>2</v>
      </c>
    </row>
    <row r="333" spans="1:10" x14ac:dyDescent="0.2">
      <c r="A333" s="37" t="s">
        <v>799</v>
      </c>
      <c r="B333" s="36">
        <v>44377</v>
      </c>
      <c r="C333" s="37">
        <v>0</v>
      </c>
      <c r="D333" s="37">
        <v>0</v>
      </c>
      <c r="E333" s="37">
        <v>0</v>
      </c>
      <c r="F333" s="37">
        <v>-1</v>
      </c>
      <c r="G333" s="37" t="s">
        <v>2310</v>
      </c>
      <c r="H333" s="37">
        <v>1.1820660000000001E-3</v>
      </c>
      <c r="I333" s="37">
        <v>0</v>
      </c>
      <c r="J333" s="37">
        <v>0</v>
      </c>
    </row>
    <row r="334" spans="1:10" x14ac:dyDescent="0.2">
      <c r="A334" s="37" t="s">
        <v>811</v>
      </c>
      <c r="B334" s="36">
        <v>44377</v>
      </c>
      <c r="C334" s="37">
        <v>30</v>
      </c>
      <c r="D334" s="37">
        <v>30</v>
      </c>
      <c r="E334" s="37">
        <v>0.3</v>
      </c>
      <c r="F334" s="37">
        <v>0.75</v>
      </c>
      <c r="G334" s="37" t="s">
        <v>2311</v>
      </c>
      <c r="H334" s="37">
        <v>1.14663E-3</v>
      </c>
      <c r="I334" s="37">
        <v>3.43989E-4</v>
      </c>
      <c r="J334" s="37">
        <v>2</v>
      </c>
    </row>
    <row r="335" spans="1:10" x14ac:dyDescent="0.2">
      <c r="A335" s="37" t="s">
        <v>801</v>
      </c>
      <c r="B335" s="36">
        <v>44377</v>
      </c>
      <c r="C335" s="37">
        <v>0</v>
      </c>
      <c r="D335" s="37">
        <v>0</v>
      </c>
      <c r="E335" s="37">
        <v>0</v>
      </c>
      <c r="F335" s="37">
        <v>-1</v>
      </c>
      <c r="G335" s="37"/>
      <c r="H335" s="37">
        <v>1.11803E-4</v>
      </c>
      <c r="I335" s="37">
        <v>0</v>
      </c>
      <c r="J335" s="37">
        <v>0</v>
      </c>
    </row>
    <row r="336" spans="1:10" x14ac:dyDescent="0.2">
      <c r="A336" s="37" t="s">
        <v>771</v>
      </c>
      <c r="B336" s="36">
        <v>44377</v>
      </c>
      <c r="C336" s="37">
        <v>22</v>
      </c>
      <c r="D336" s="37">
        <v>22</v>
      </c>
      <c r="E336" s="37">
        <v>0.22</v>
      </c>
      <c r="F336" s="37">
        <v>0.55000000000000004</v>
      </c>
      <c r="G336" s="37" t="s">
        <v>2312</v>
      </c>
      <c r="H336" s="37">
        <v>1.14925E-4</v>
      </c>
      <c r="I336" s="38">
        <v>1.8388000000000001E-5</v>
      </c>
      <c r="J336" s="37">
        <v>1</v>
      </c>
    </row>
    <row r="337" spans="1:10" x14ac:dyDescent="0.2">
      <c r="A337" s="37" t="s">
        <v>809</v>
      </c>
      <c r="B337" s="36">
        <v>44377</v>
      </c>
      <c r="C337" s="37">
        <v>0</v>
      </c>
      <c r="D337" s="37">
        <v>4</v>
      </c>
      <c r="E337" s="37">
        <v>0.19047618999999999</v>
      </c>
      <c r="F337" s="37">
        <v>0</v>
      </c>
      <c r="G337" s="37" t="s">
        <v>2313</v>
      </c>
      <c r="H337" s="37">
        <v>4.5136699999999999E-4</v>
      </c>
      <c r="I337" s="37">
        <v>1.0746799999999999E-4</v>
      </c>
      <c r="J337" s="37">
        <v>1</v>
      </c>
    </row>
    <row r="338" spans="1:10" x14ac:dyDescent="0.2">
      <c r="A338" s="37" t="s">
        <v>803</v>
      </c>
      <c r="B338" s="36">
        <v>44377</v>
      </c>
      <c r="C338" s="37">
        <v>0</v>
      </c>
      <c r="D338" s="37">
        <v>420</v>
      </c>
      <c r="E338" s="37">
        <v>0.365217391</v>
      </c>
      <c r="F338" s="37">
        <v>0</v>
      </c>
      <c r="G338" s="37" t="s">
        <v>2314</v>
      </c>
      <c r="H338" s="37">
        <v>4.3163199999999999E-4</v>
      </c>
      <c r="I338" s="37">
        <v>1.5763999999999999E-4</v>
      </c>
      <c r="J338" s="37">
        <v>3</v>
      </c>
    </row>
    <row r="339" spans="1:10" x14ac:dyDescent="0.2">
      <c r="A339" s="37" t="s">
        <v>814</v>
      </c>
      <c r="B339" s="36">
        <v>44377</v>
      </c>
      <c r="C339" s="37">
        <v>0</v>
      </c>
      <c r="D339" s="37">
        <v>2479</v>
      </c>
      <c r="E339" s="37">
        <v>0.20658333300000001</v>
      </c>
      <c r="F339" s="37">
        <v>0</v>
      </c>
      <c r="G339" s="37" t="s">
        <v>2315</v>
      </c>
      <c r="H339" s="37">
        <v>4.8864700000000004E-4</v>
      </c>
      <c r="I339" s="37">
        <v>1.0094600000000001E-4</v>
      </c>
      <c r="J339" s="37">
        <v>1</v>
      </c>
    </row>
    <row r="340" spans="1:10" x14ac:dyDescent="0.2">
      <c r="A340" s="37" t="s">
        <v>886</v>
      </c>
      <c r="B340" s="36">
        <v>44377</v>
      </c>
      <c r="C340" s="37">
        <v>-2</v>
      </c>
      <c r="D340" s="37">
        <v>-2</v>
      </c>
      <c r="E340" s="37">
        <v>-2</v>
      </c>
      <c r="F340" s="37">
        <v>-2</v>
      </c>
      <c r="G340" s="37" t="s">
        <v>630</v>
      </c>
      <c r="H340" s="37">
        <v>0</v>
      </c>
      <c r="I340" s="37">
        <v>0</v>
      </c>
      <c r="J340" s="37">
        <v>3</v>
      </c>
    </row>
    <row r="341" spans="1:10" x14ac:dyDescent="0.2">
      <c r="A341" s="37" t="s">
        <v>899</v>
      </c>
      <c r="B341" s="36">
        <v>44377</v>
      </c>
      <c r="C341" s="37">
        <v>3</v>
      </c>
      <c r="D341" s="37">
        <v>3</v>
      </c>
      <c r="E341" s="37">
        <v>0.34375</v>
      </c>
      <c r="F341" s="37">
        <v>0.375</v>
      </c>
      <c r="G341" s="37" t="s">
        <v>2316</v>
      </c>
      <c r="H341" s="37">
        <v>4.7436899999999998E-4</v>
      </c>
      <c r="I341" s="37">
        <v>1.1859200000000001E-4</v>
      </c>
      <c r="J341" s="37">
        <v>3</v>
      </c>
    </row>
    <row r="342" spans="1:10" x14ac:dyDescent="0.2">
      <c r="A342" s="37" t="s">
        <v>901</v>
      </c>
      <c r="B342" s="36">
        <v>44377</v>
      </c>
      <c r="C342" s="37">
        <v>40</v>
      </c>
      <c r="D342" s="37">
        <v>40</v>
      </c>
      <c r="E342" s="37">
        <v>0.34499999999999997</v>
      </c>
      <c r="F342" s="37">
        <v>0.2</v>
      </c>
      <c r="G342" s="37" t="s">
        <v>2317</v>
      </c>
      <c r="H342" s="37">
        <v>5.1234000000000002E-4</v>
      </c>
      <c r="I342" s="37">
        <v>1.5113999999999999E-4</v>
      </c>
      <c r="J342" s="37">
        <v>3</v>
      </c>
    </row>
    <row r="343" spans="1:10" x14ac:dyDescent="0.2">
      <c r="A343" s="37" t="s">
        <v>903</v>
      </c>
      <c r="B343" s="36">
        <v>44377</v>
      </c>
      <c r="C343" s="37">
        <v>61</v>
      </c>
      <c r="D343" s="37">
        <v>61</v>
      </c>
      <c r="E343" s="37">
        <v>0.22625000000000001</v>
      </c>
      <c r="F343" s="37">
        <v>0.30499999999999999</v>
      </c>
      <c r="G343" s="37" t="s">
        <v>2318</v>
      </c>
      <c r="H343" s="37">
        <v>4.3846599999999999E-4</v>
      </c>
      <c r="I343" s="38">
        <v>6.5769899999999995E-5</v>
      </c>
      <c r="J343" s="37">
        <v>2</v>
      </c>
    </row>
    <row r="344" spans="1:10" x14ac:dyDescent="0.2">
      <c r="A344" s="37" t="s">
        <v>905</v>
      </c>
      <c r="B344" s="36">
        <v>44377</v>
      </c>
      <c r="C344" s="37">
        <v>0</v>
      </c>
      <c r="D344" s="37">
        <v>395</v>
      </c>
      <c r="E344" s="37">
        <v>0.35909090900000001</v>
      </c>
      <c r="F344" s="37">
        <v>0</v>
      </c>
      <c r="G344" s="37" t="s">
        <v>2319</v>
      </c>
      <c r="H344" s="37">
        <v>4.24922E-4</v>
      </c>
      <c r="I344" s="37">
        <v>1.5258599999999999E-4</v>
      </c>
      <c r="J344" s="37">
        <v>3</v>
      </c>
    </row>
    <row r="345" spans="1:10" x14ac:dyDescent="0.2">
      <c r="A345" s="37" t="s">
        <v>907</v>
      </c>
      <c r="B345" s="36">
        <v>44377</v>
      </c>
      <c r="C345" s="37">
        <v>0</v>
      </c>
      <c r="D345" s="37">
        <v>0</v>
      </c>
      <c r="E345" s="37">
        <v>0</v>
      </c>
      <c r="F345" s="37">
        <v>0</v>
      </c>
      <c r="G345" s="37" t="s">
        <v>2320</v>
      </c>
      <c r="H345" s="37">
        <v>4.0553900000000001E-4</v>
      </c>
      <c r="I345" s="37">
        <v>0</v>
      </c>
      <c r="J345" s="37">
        <v>1</v>
      </c>
    </row>
    <row r="346" spans="1:10" x14ac:dyDescent="0.2">
      <c r="A346" s="37" t="s">
        <v>909</v>
      </c>
      <c r="B346" s="36">
        <v>44377</v>
      </c>
      <c r="C346" s="37">
        <v>182</v>
      </c>
      <c r="D346" s="37">
        <v>182</v>
      </c>
      <c r="E346" s="37">
        <v>0.40444444400000001</v>
      </c>
      <c r="F346" s="37">
        <v>0.91</v>
      </c>
      <c r="G346" s="37"/>
      <c r="H346" s="37">
        <v>4.0484400000000002E-4</v>
      </c>
      <c r="I346" s="37">
        <v>0</v>
      </c>
      <c r="J346" s="37">
        <v>3</v>
      </c>
    </row>
    <row r="347" spans="1:10" x14ac:dyDescent="0.2">
      <c r="A347" s="37" t="s">
        <v>911</v>
      </c>
      <c r="B347" s="36">
        <v>44377</v>
      </c>
      <c r="C347" s="37">
        <v>2956</v>
      </c>
      <c r="D347" s="37">
        <v>6866</v>
      </c>
      <c r="E347" s="37">
        <v>0.34329999999999999</v>
      </c>
      <c r="F347" s="37">
        <v>0.73899999999999999</v>
      </c>
      <c r="G347" s="37" t="s">
        <v>2321</v>
      </c>
      <c r="H347" s="37">
        <v>4.75403E-4</v>
      </c>
      <c r="I347" s="38">
        <v>9.2941299999999997E-5</v>
      </c>
      <c r="J347" s="37">
        <v>3</v>
      </c>
    </row>
    <row r="348" spans="1:10" x14ac:dyDescent="0.2">
      <c r="A348" s="37" t="s">
        <v>888</v>
      </c>
      <c r="B348" s="36">
        <v>44377</v>
      </c>
      <c r="C348" s="37">
        <v>656</v>
      </c>
      <c r="D348" s="37">
        <v>4566</v>
      </c>
      <c r="E348" s="37">
        <v>0.18264</v>
      </c>
      <c r="F348" s="37">
        <v>0.16400000000000001</v>
      </c>
      <c r="G348" s="37" t="s">
        <v>2322</v>
      </c>
      <c r="H348" s="37">
        <v>4.75403E-4</v>
      </c>
      <c r="I348" s="38">
        <v>7.4352999999999998E-5</v>
      </c>
      <c r="J348" s="37">
        <v>1</v>
      </c>
    </row>
    <row r="349" spans="1:10" x14ac:dyDescent="0.2">
      <c r="A349" s="37" t="s">
        <v>892</v>
      </c>
      <c r="B349" s="36">
        <v>44377</v>
      </c>
      <c r="C349" s="37">
        <v>0</v>
      </c>
      <c r="D349" s="37">
        <v>0</v>
      </c>
      <c r="E349" s="37">
        <v>0</v>
      </c>
      <c r="F349" s="37">
        <v>0</v>
      </c>
      <c r="G349" s="37" t="s">
        <v>2323</v>
      </c>
      <c r="H349" s="37">
        <v>4.4579219999999996E-3</v>
      </c>
      <c r="I349" s="37">
        <v>0</v>
      </c>
      <c r="J349" s="37">
        <v>1</v>
      </c>
    </row>
    <row r="350" spans="1:10" x14ac:dyDescent="0.2">
      <c r="A350" s="37" t="s">
        <v>849</v>
      </c>
      <c r="B350" s="36">
        <v>44377</v>
      </c>
      <c r="C350" s="37">
        <v>0.39100000000000001</v>
      </c>
      <c r="D350" s="37">
        <v>0.39100000000000001</v>
      </c>
      <c r="E350" s="37">
        <v>0.930952381</v>
      </c>
      <c r="F350" s="37">
        <v>0.98987341799999995</v>
      </c>
      <c r="G350" s="37"/>
      <c r="H350" s="37">
        <v>0</v>
      </c>
      <c r="I350" s="37">
        <v>0</v>
      </c>
      <c r="J350" s="37">
        <v>3</v>
      </c>
    </row>
    <row r="351" spans="1:10" x14ac:dyDescent="0.2">
      <c r="A351" s="37" t="s">
        <v>877</v>
      </c>
      <c r="B351" s="36">
        <v>44377</v>
      </c>
      <c r="C351" s="37">
        <v>0</v>
      </c>
      <c r="D351" s="37">
        <v>458</v>
      </c>
      <c r="E351" s="37">
        <v>0.16357142899999999</v>
      </c>
      <c r="F351" s="37">
        <v>0</v>
      </c>
      <c r="G351" s="37" t="s">
        <v>2324</v>
      </c>
      <c r="H351" s="37">
        <v>4.1416499999999998E-4</v>
      </c>
      <c r="I351" s="38">
        <v>6.7745500000000004E-5</v>
      </c>
      <c r="J351" s="37">
        <v>1</v>
      </c>
    </row>
    <row r="352" spans="1:10" x14ac:dyDescent="0.2">
      <c r="A352" s="37" t="s">
        <v>851</v>
      </c>
      <c r="B352" s="36">
        <v>44377</v>
      </c>
      <c r="C352" s="37">
        <v>33</v>
      </c>
      <c r="D352" s="37">
        <v>58</v>
      </c>
      <c r="E352" s="37">
        <v>0.57999999999999996</v>
      </c>
      <c r="F352" s="37">
        <v>1</v>
      </c>
      <c r="G352" s="37"/>
      <c r="H352" s="37">
        <v>4.3185499999999998E-4</v>
      </c>
      <c r="I352" s="37">
        <v>1.07964E-4</v>
      </c>
      <c r="J352" s="37">
        <v>3</v>
      </c>
    </row>
    <row r="353" spans="1:10" x14ac:dyDescent="0.2">
      <c r="A353" s="37" t="s">
        <v>863</v>
      </c>
      <c r="B353" s="36">
        <v>44377</v>
      </c>
      <c r="C353" s="37">
        <v>41.7</v>
      </c>
      <c r="D353" s="37">
        <v>41.7</v>
      </c>
      <c r="E353" s="37">
        <v>0.28415094299999999</v>
      </c>
      <c r="F353" s="37">
        <v>0.39339622600000002</v>
      </c>
      <c r="G353" s="37"/>
      <c r="H353" s="37">
        <v>4.0531999999999998E-4</v>
      </c>
      <c r="I353" s="38">
        <v>7.53091E-5</v>
      </c>
      <c r="J353" s="37">
        <v>2</v>
      </c>
    </row>
    <row r="354" spans="1:10" x14ac:dyDescent="0.2">
      <c r="A354" s="37" t="s">
        <v>865</v>
      </c>
      <c r="B354" s="36">
        <v>44377</v>
      </c>
      <c r="C354" s="37">
        <v>79</v>
      </c>
      <c r="D354" s="37">
        <v>190</v>
      </c>
      <c r="E354" s="37">
        <v>0.243589744</v>
      </c>
      <c r="F354" s="37">
        <v>0.263333333</v>
      </c>
      <c r="G354" s="37" t="s">
        <v>2325</v>
      </c>
      <c r="H354" s="37">
        <v>4.1037400000000003E-4</v>
      </c>
      <c r="I354" s="38">
        <v>5.8399400000000002E-5</v>
      </c>
      <c r="J354" s="37">
        <v>2</v>
      </c>
    </row>
    <row r="355" spans="1:10" x14ac:dyDescent="0.2">
      <c r="A355" s="37" t="s">
        <v>861</v>
      </c>
      <c r="B355" s="36">
        <v>44377</v>
      </c>
      <c r="C355" s="37">
        <v>1</v>
      </c>
      <c r="D355" s="37">
        <v>3</v>
      </c>
      <c r="E355" s="37">
        <v>0.25</v>
      </c>
      <c r="F355" s="37">
        <v>0.25</v>
      </c>
      <c r="G355" s="37" t="s">
        <v>2326</v>
      </c>
      <c r="H355" s="37">
        <v>4.0911000000000002E-4</v>
      </c>
      <c r="I355" s="38">
        <v>6.8185100000000006E-5</v>
      </c>
      <c r="J355" s="37">
        <v>2</v>
      </c>
    </row>
    <row r="356" spans="1:10" x14ac:dyDescent="0.2">
      <c r="A356" s="37" t="s">
        <v>853</v>
      </c>
      <c r="B356" s="36">
        <v>44377</v>
      </c>
      <c r="C356" s="37">
        <v>-2</v>
      </c>
      <c r="D356" s="37">
        <v>-2</v>
      </c>
      <c r="E356" s="37">
        <v>-2</v>
      </c>
      <c r="F356" s="37">
        <v>-2</v>
      </c>
      <c r="G356" s="37" t="s">
        <v>630</v>
      </c>
      <c r="H356" s="37">
        <v>0</v>
      </c>
      <c r="I356" s="37">
        <v>0</v>
      </c>
      <c r="J356" s="37">
        <v>3</v>
      </c>
    </row>
    <row r="357" spans="1:10" x14ac:dyDescent="0.2">
      <c r="A357" s="37" t="s">
        <v>859</v>
      </c>
      <c r="B357" s="36">
        <v>44377</v>
      </c>
      <c r="C357" s="37">
        <v>2366</v>
      </c>
      <c r="D357" s="37">
        <v>7850</v>
      </c>
      <c r="E357" s="37">
        <v>0.42432432399999997</v>
      </c>
      <c r="F357" s="37">
        <v>0.47320000000000001</v>
      </c>
      <c r="G357" s="37"/>
      <c r="H357" s="37">
        <v>4.4661100000000002E-4</v>
      </c>
      <c r="I357" s="37">
        <v>1.3919799999999999E-4</v>
      </c>
      <c r="J357" s="37">
        <v>3</v>
      </c>
    </row>
    <row r="358" spans="1:10" x14ac:dyDescent="0.2">
      <c r="A358" s="37" t="s">
        <v>857</v>
      </c>
      <c r="B358" s="36">
        <v>44377</v>
      </c>
      <c r="C358" s="37">
        <v>2717</v>
      </c>
      <c r="D358" s="37">
        <v>8372</v>
      </c>
      <c r="E358" s="37">
        <v>0.55813333300000001</v>
      </c>
      <c r="F358" s="37">
        <v>0.51264150900000005</v>
      </c>
      <c r="G358" s="37"/>
      <c r="H358" s="37">
        <v>5.0148E-4</v>
      </c>
      <c r="I358" s="37">
        <v>2.1934799999999999E-4</v>
      </c>
      <c r="J358" s="37">
        <v>3</v>
      </c>
    </row>
    <row r="359" spans="1:10" x14ac:dyDescent="0.2">
      <c r="A359" s="37" t="s">
        <v>855</v>
      </c>
      <c r="B359" s="36">
        <v>44377</v>
      </c>
      <c r="C359" s="37">
        <v>1888</v>
      </c>
      <c r="D359" s="37">
        <v>6769</v>
      </c>
      <c r="E359" s="37">
        <v>0.29688596499999997</v>
      </c>
      <c r="F359" s="37">
        <v>0.39333333300000001</v>
      </c>
      <c r="G359" s="37"/>
      <c r="H359" s="37">
        <v>5.59287E-4</v>
      </c>
      <c r="I359" s="37">
        <v>1.4433499999999999E-4</v>
      </c>
      <c r="J359" s="37">
        <v>2</v>
      </c>
    </row>
    <row r="360" spans="1:10" x14ac:dyDescent="0.2">
      <c r="A360" s="37" t="s">
        <v>881</v>
      </c>
      <c r="B360" s="36">
        <v>44377</v>
      </c>
      <c r="C360" s="37">
        <v>59</v>
      </c>
      <c r="D360" s="37">
        <v>177</v>
      </c>
      <c r="E360" s="37">
        <v>0.46578947399999998</v>
      </c>
      <c r="F360" s="37">
        <v>0.59</v>
      </c>
      <c r="G360" s="37"/>
      <c r="H360" s="37">
        <v>5.1245100000000003E-4</v>
      </c>
      <c r="I360" s="37">
        <v>2.0498000000000001E-4</v>
      </c>
      <c r="J360" s="37">
        <v>3</v>
      </c>
    </row>
    <row r="361" spans="1:10" x14ac:dyDescent="0.2">
      <c r="A361" s="37" t="s">
        <v>867</v>
      </c>
      <c r="B361" s="36">
        <v>44377</v>
      </c>
      <c r="C361" s="37">
        <v>36</v>
      </c>
      <c r="D361" s="37">
        <v>36</v>
      </c>
      <c r="E361" s="37">
        <v>0.164285714</v>
      </c>
      <c r="F361" s="37">
        <v>0.257142857</v>
      </c>
      <c r="G361" s="37"/>
      <c r="H361" s="37">
        <v>0</v>
      </c>
      <c r="I361" s="37">
        <v>0</v>
      </c>
      <c r="J361" s="37">
        <v>1</v>
      </c>
    </row>
    <row r="362" spans="1:10" x14ac:dyDescent="0.2">
      <c r="A362" s="37" t="s">
        <v>869</v>
      </c>
      <c r="B362" s="36">
        <v>44377</v>
      </c>
      <c r="C362" s="37">
        <v>100</v>
      </c>
      <c r="D362" s="37">
        <v>100</v>
      </c>
      <c r="E362" s="37">
        <v>0.375</v>
      </c>
      <c r="F362" s="37">
        <v>0.5</v>
      </c>
      <c r="G362" s="37" t="s">
        <v>2327</v>
      </c>
      <c r="H362" s="37">
        <v>1.2437119999999999E-3</v>
      </c>
      <c r="I362" s="37">
        <v>3.8865999999999998E-4</v>
      </c>
      <c r="J362" s="37">
        <v>3</v>
      </c>
    </row>
    <row r="363" spans="1:10" x14ac:dyDescent="0.2">
      <c r="A363" s="37" t="s">
        <v>890</v>
      </c>
      <c r="B363" s="36">
        <v>44377</v>
      </c>
      <c r="C363" s="37">
        <v>0</v>
      </c>
      <c r="D363" s="37">
        <v>507</v>
      </c>
      <c r="E363" s="37">
        <v>0.2535</v>
      </c>
      <c r="F363" s="37">
        <v>0</v>
      </c>
      <c r="G363" s="37" t="s">
        <v>2328</v>
      </c>
      <c r="H363" s="37">
        <v>1.188803E-3</v>
      </c>
      <c r="I363" s="37">
        <v>3.0136200000000001E-4</v>
      </c>
      <c r="J363" s="37">
        <v>2</v>
      </c>
    </row>
    <row r="364" spans="1:10" x14ac:dyDescent="0.2">
      <c r="A364" s="37" t="s">
        <v>871</v>
      </c>
      <c r="B364" s="36">
        <v>44377</v>
      </c>
      <c r="C364" s="37">
        <v>2</v>
      </c>
      <c r="D364" s="37">
        <v>16</v>
      </c>
      <c r="E364" s="37">
        <v>0.53333333299999997</v>
      </c>
      <c r="F364" s="37">
        <v>0.33333333300000001</v>
      </c>
      <c r="G364" s="37"/>
      <c r="H364" s="37">
        <v>1.1401510000000001E-3</v>
      </c>
      <c r="I364" s="37">
        <v>5.3207000000000005E-4</v>
      </c>
      <c r="J364" s="37">
        <v>3</v>
      </c>
    </row>
    <row r="365" spans="1:10" x14ac:dyDescent="0.2">
      <c r="A365" s="37" t="s">
        <v>873</v>
      </c>
      <c r="B365" s="36">
        <v>44377</v>
      </c>
      <c r="C365" s="37">
        <v>0</v>
      </c>
      <c r="D365" s="37">
        <v>0</v>
      </c>
      <c r="E365" s="37">
        <v>0</v>
      </c>
      <c r="F365" s="37">
        <v>0</v>
      </c>
      <c r="G365" s="37" t="s">
        <v>2329</v>
      </c>
      <c r="H365" s="37">
        <v>5.1938649999999998E-3</v>
      </c>
      <c r="I365" s="37">
        <v>0</v>
      </c>
      <c r="J365" s="37">
        <v>1</v>
      </c>
    </row>
    <row r="366" spans="1:10" x14ac:dyDescent="0.2">
      <c r="A366" s="37" t="s">
        <v>875</v>
      </c>
      <c r="B366" s="36">
        <v>44377</v>
      </c>
      <c r="C366" s="37">
        <v>-1</v>
      </c>
      <c r="D366" s="37">
        <v>-1</v>
      </c>
      <c r="E366" s="37">
        <v>0</v>
      </c>
      <c r="F366" s="37">
        <v>-1</v>
      </c>
      <c r="G366" s="37"/>
      <c r="H366" s="37">
        <v>5.1755730000000002E-3</v>
      </c>
      <c r="I366" s="37">
        <v>0</v>
      </c>
      <c r="J366" s="37">
        <v>0</v>
      </c>
    </row>
    <row r="367" spans="1:10" x14ac:dyDescent="0.2">
      <c r="A367" s="37" t="s">
        <v>883</v>
      </c>
      <c r="B367" s="36">
        <v>44377</v>
      </c>
      <c r="C367" s="37">
        <v>0</v>
      </c>
      <c r="D367" s="37">
        <v>0</v>
      </c>
      <c r="E367" s="37">
        <v>0</v>
      </c>
      <c r="F367" s="37">
        <v>0</v>
      </c>
      <c r="G367" s="37" t="s">
        <v>2330</v>
      </c>
      <c r="H367" s="37">
        <v>5.3470660000000001E-3</v>
      </c>
      <c r="I367" s="37">
        <v>0</v>
      </c>
      <c r="J367" s="37">
        <v>1</v>
      </c>
    </row>
    <row r="368" spans="1:10" x14ac:dyDescent="0.2">
      <c r="A368" s="37" t="s">
        <v>879</v>
      </c>
      <c r="B368" s="36">
        <v>44377</v>
      </c>
      <c r="C368" s="37">
        <v>0</v>
      </c>
      <c r="D368" s="37">
        <v>0</v>
      </c>
      <c r="E368" s="37">
        <v>0</v>
      </c>
      <c r="F368" s="37">
        <v>0</v>
      </c>
      <c r="G368" s="37" t="s">
        <v>2330</v>
      </c>
      <c r="H368" s="37">
        <v>5.4568220000000001E-3</v>
      </c>
      <c r="I368" s="37">
        <v>0</v>
      </c>
      <c r="J368" s="37">
        <v>1</v>
      </c>
    </row>
    <row r="369" spans="1:10" x14ac:dyDescent="0.2">
      <c r="A369" s="37" t="s">
        <v>920</v>
      </c>
      <c r="B369" s="36">
        <v>44377</v>
      </c>
      <c r="C369" s="37">
        <v>51.8</v>
      </c>
      <c r="D369" s="37">
        <v>51.8</v>
      </c>
      <c r="E369" s="37">
        <v>0</v>
      </c>
      <c r="F369" s="37">
        <v>0</v>
      </c>
      <c r="G369" s="37" t="s">
        <v>2331</v>
      </c>
      <c r="H369" s="37">
        <v>0</v>
      </c>
      <c r="I369" s="37">
        <v>0</v>
      </c>
      <c r="J369" s="37">
        <v>1</v>
      </c>
    </row>
    <row r="370" spans="1:10" x14ac:dyDescent="0.2">
      <c r="A370" s="37" t="s">
        <v>944</v>
      </c>
      <c r="B370" s="36">
        <v>44377</v>
      </c>
      <c r="C370" s="37">
        <v>0</v>
      </c>
      <c r="D370" s="37">
        <v>0</v>
      </c>
      <c r="E370" s="37">
        <v>0.31958333300000002</v>
      </c>
      <c r="F370" s="37">
        <v>0</v>
      </c>
      <c r="G370" s="37" t="s">
        <v>2332</v>
      </c>
      <c r="H370" s="37">
        <v>2.2117999999999999E-3</v>
      </c>
      <c r="I370" s="37">
        <v>7.0685400000000003E-4</v>
      </c>
      <c r="J370" s="37">
        <v>2</v>
      </c>
    </row>
    <row r="371" spans="1:10" x14ac:dyDescent="0.2">
      <c r="A371" s="37" t="s">
        <v>958</v>
      </c>
      <c r="B371" s="36">
        <v>44377</v>
      </c>
      <c r="C371" s="37">
        <v>221383</v>
      </c>
      <c r="D371" s="37">
        <v>221383</v>
      </c>
      <c r="E371" s="37">
        <v>0.73794333300000003</v>
      </c>
      <c r="F371" s="37">
        <v>0.73794333300000003</v>
      </c>
      <c r="G371" s="37" t="s">
        <v>2333</v>
      </c>
      <c r="H371" s="37">
        <v>6.3983649999999996E-3</v>
      </c>
      <c r="I371" s="37">
        <v>4.704654E-3</v>
      </c>
      <c r="J371" s="37">
        <v>3</v>
      </c>
    </row>
    <row r="372" spans="1:10" x14ac:dyDescent="0.2">
      <c r="A372" s="37" t="s">
        <v>934</v>
      </c>
      <c r="B372" s="36">
        <v>44377</v>
      </c>
      <c r="C372" s="37">
        <v>2973</v>
      </c>
      <c r="D372" s="37">
        <v>2973</v>
      </c>
      <c r="E372" s="37">
        <v>0.52634375</v>
      </c>
      <c r="F372" s="37">
        <v>0.123875</v>
      </c>
      <c r="G372" s="37" t="s">
        <v>2334</v>
      </c>
      <c r="H372" s="37">
        <v>6.4556279999999997E-3</v>
      </c>
      <c r="I372" s="37">
        <v>3.2651360000000001E-3</v>
      </c>
      <c r="J372" s="37">
        <v>3</v>
      </c>
    </row>
    <row r="373" spans="1:10" x14ac:dyDescent="0.2">
      <c r="A373" s="37" t="s">
        <v>924</v>
      </c>
      <c r="B373" s="36">
        <v>44377</v>
      </c>
      <c r="C373" s="37">
        <v>220587</v>
      </c>
      <c r="D373" s="37">
        <v>220587</v>
      </c>
      <c r="E373" s="37">
        <v>0.38013920499999998</v>
      </c>
      <c r="F373" s="37">
        <v>0.50133409100000004</v>
      </c>
      <c r="G373" s="37" t="s">
        <v>2335</v>
      </c>
      <c r="H373" s="37">
        <v>5.588132E-3</v>
      </c>
      <c r="I373" s="37">
        <v>1.7740779999999999E-3</v>
      </c>
      <c r="J373" s="37">
        <v>3</v>
      </c>
    </row>
    <row r="374" spans="1:10" x14ac:dyDescent="0.2">
      <c r="A374" s="37" t="s">
        <v>926</v>
      </c>
      <c r="B374" s="36">
        <v>44377</v>
      </c>
      <c r="C374" s="37">
        <v>0</v>
      </c>
      <c r="D374" s="37">
        <v>0</v>
      </c>
      <c r="E374" s="37">
        <v>0.176121635</v>
      </c>
      <c r="F374" s="37">
        <v>0</v>
      </c>
      <c r="G374" s="37" t="s">
        <v>2336</v>
      </c>
      <c r="H374" s="37">
        <v>4.0152900000000002E-4</v>
      </c>
      <c r="I374" s="38">
        <v>7.0717900000000003E-5</v>
      </c>
      <c r="J374" s="37">
        <v>1</v>
      </c>
    </row>
    <row r="375" spans="1:10" x14ac:dyDescent="0.2">
      <c r="A375" s="37" t="s">
        <v>928</v>
      </c>
      <c r="B375" s="36">
        <v>44377</v>
      </c>
      <c r="C375" s="37">
        <v>203</v>
      </c>
      <c r="D375" s="37">
        <v>203</v>
      </c>
      <c r="E375" s="37">
        <v>0.22082142900000001</v>
      </c>
      <c r="F375" s="37">
        <v>2.9000000000000001E-2</v>
      </c>
      <c r="G375" s="37" t="s">
        <v>2337</v>
      </c>
      <c r="H375" s="37">
        <v>4.0152900000000002E-4</v>
      </c>
      <c r="I375" s="38">
        <v>8.6723000000000003E-5</v>
      </c>
      <c r="J375" s="37">
        <v>1</v>
      </c>
    </row>
    <row r="376" spans="1:10" x14ac:dyDescent="0.2">
      <c r="A376" s="37" t="s">
        <v>930</v>
      </c>
      <c r="B376" s="36">
        <v>44377</v>
      </c>
      <c r="C376" s="37">
        <v>100</v>
      </c>
      <c r="D376" s="37">
        <v>100</v>
      </c>
      <c r="E376" s="37">
        <v>0.375</v>
      </c>
      <c r="F376" s="37">
        <v>0.5</v>
      </c>
      <c r="G376" s="37" t="s">
        <v>2338</v>
      </c>
      <c r="H376" s="37">
        <v>8.7804599999999995E-4</v>
      </c>
      <c r="I376" s="37">
        <v>2.7438899999999999E-4</v>
      </c>
      <c r="J376" s="37">
        <v>3</v>
      </c>
    </row>
    <row r="377" spans="1:10" x14ac:dyDescent="0.2">
      <c r="A377" s="37" t="s">
        <v>932</v>
      </c>
      <c r="B377" s="36">
        <v>44377</v>
      </c>
      <c r="C377" s="37">
        <v>66486</v>
      </c>
      <c r="D377" s="37">
        <v>66486</v>
      </c>
      <c r="E377" s="37">
        <v>0.32826419600000001</v>
      </c>
      <c r="F377" s="37">
        <v>0.36337104399999998</v>
      </c>
      <c r="G377" s="37" t="s">
        <v>2339</v>
      </c>
      <c r="H377" s="37">
        <v>4.4555829999999999E-3</v>
      </c>
      <c r="I377" s="37">
        <v>1.26023E-3</v>
      </c>
      <c r="J377" s="37">
        <v>2</v>
      </c>
    </row>
    <row r="378" spans="1:10" x14ac:dyDescent="0.2">
      <c r="A378" s="37" t="s">
        <v>922</v>
      </c>
      <c r="B378" s="36">
        <v>44377</v>
      </c>
      <c r="C378" s="37">
        <v>100</v>
      </c>
      <c r="D378" s="37">
        <v>100</v>
      </c>
      <c r="E378" s="37">
        <v>0.375</v>
      </c>
      <c r="F378" s="37">
        <v>0.5</v>
      </c>
      <c r="G378" s="37"/>
      <c r="H378" s="37">
        <v>4.92294E-4</v>
      </c>
      <c r="I378" s="37">
        <v>1.5384200000000001E-4</v>
      </c>
      <c r="J378" s="37">
        <v>3</v>
      </c>
    </row>
    <row r="379" spans="1:10" x14ac:dyDescent="0.2">
      <c r="A379" s="37" t="s">
        <v>936</v>
      </c>
      <c r="B379" s="36">
        <v>44377</v>
      </c>
      <c r="C379" s="37">
        <v>33423</v>
      </c>
      <c r="D379" s="37">
        <v>33423</v>
      </c>
      <c r="E379" s="37">
        <v>0.28839318200000003</v>
      </c>
      <c r="F379" s="37">
        <v>0.30384545499999999</v>
      </c>
      <c r="G379" s="37" t="s">
        <v>2340</v>
      </c>
      <c r="H379" s="37">
        <v>4.4866580000000001E-3</v>
      </c>
      <c r="I379" s="37">
        <v>1.0013859999999999E-3</v>
      </c>
      <c r="J379" s="37">
        <v>2</v>
      </c>
    </row>
    <row r="380" spans="1:10" x14ac:dyDescent="0.2">
      <c r="A380" s="37" t="s">
        <v>948</v>
      </c>
      <c r="B380" s="36">
        <v>44377</v>
      </c>
      <c r="C380" s="37">
        <v>1.2</v>
      </c>
      <c r="D380" s="37">
        <v>1.2</v>
      </c>
      <c r="E380" s="37">
        <v>0</v>
      </c>
      <c r="F380" s="37">
        <v>2</v>
      </c>
      <c r="G380" s="37" t="s">
        <v>2341</v>
      </c>
      <c r="H380" s="37">
        <v>0</v>
      </c>
      <c r="I380" s="37">
        <v>0</v>
      </c>
      <c r="J380" s="37">
        <v>1</v>
      </c>
    </row>
    <row r="381" spans="1:10" x14ac:dyDescent="0.2">
      <c r="A381" s="37" t="s">
        <v>978</v>
      </c>
      <c r="B381" s="36">
        <v>44377</v>
      </c>
      <c r="C381" s="37">
        <v>2.4</v>
      </c>
      <c r="D381" s="37">
        <v>2.4</v>
      </c>
      <c r="E381" s="37">
        <v>0</v>
      </c>
      <c r="F381" s="37">
        <v>2</v>
      </c>
      <c r="G381" s="37" t="s">
        <v>2342</v>
      </c>
      <c r="H381" s="37">
        <v>0</v>
      </c>
      <c r="I381" s="37">
        <v>0</v>
      </c>
      <c r="J381" s="37">
        <v>1</v>
      </c>
    </row>
    <row r="382" spans="1:10" x14ac:dyDescent="0.2">
      <c r="A382" s="37" t="s">
        <v>968</v>
      </c>
      <c r="B382" s="36">
        <v>44377</v>
      </c>
      <c r="C382" s="37">
        <v>6.2</v>
      </c>
      <c r="D382" s="37">
        <v>6.2</v>
      </c>
      <c r="E382" s="37">
        <v>0.46666666699999998</v>
      </c>
      <c r="F382" s="37">
        <v>2.4444444440000002</v>
      </c>
      <c r="G382" s="37" t="s">
        <v>2341</v>
      </c>
      <c r="H382" s="37">
        <v>0</v>
      </c>
      <c r="I382" s="37">
        <v>0</v>
      </c>
      <c r="J382" s="37">
        <v>3</v>
      </c>
    </row>
    <row r="383" spans="1:10" x14ac:dyDescent="0.2">
      <c r="A383" s="37" t="s">
        <v>980</v>
      </c>
      <c r="B383" s="36">
        <v>44377</v>
      </c>
      <c r="C383" s="37">
        <v>1.51</v>
      </c>
      <c r="D383" s="37">
        <v>1.51</v>
      </c>
      <c r="E383" s="37">
        <v>3.0416666669999999</v>
      </c>
      <c r="F383" s="37">
        <v>18.25</v>
      </c>
      <c r="G383" s="37" t="s">
        <v>2343</v>
      </c>
      <c r="H383" s="37">
        <v>0</v>
      </c>
      <c r="I383" s="37">
        <v>0</v>
      </c>
      <c r="J383" s="37">
        <v>3</v>
      </c>
    </row>
    <row r="384" spans="1:10" x14ac:dyDescent="0.2">
      <c r="A384" s="37" t="s">
        <v>983</v>
      </c>
      <c r="B384" s="36">
        <v>44377</v>
      </c>
      <c r="C384" s="37">
        <v>63</v>
      </c>
      <c r="D384" s="37">
        <v>63</v>
      </c>
      <c r="E384" s="37">
        <v>0.984375</v>
      </c>
      <c r="F384" s="37">
        <v>1</v>
      </c>
      <c r="G384" s="37" t="s">
        <v>2344</v>
      </c>
      <c r="H384" s="37">
        <v>0</v>
      </c>
      <c r="I384" s="37">
        <v>0</v>
      </c>
      <c r="J384" s="37">
        <v>3</v>
      </c>
    </row>
    <row r="385" spans="1:10" x14ac:dyDescent="0.2">
      <c r="A385" s="37" t="s">
        <v>986</v>
      </c>
      <c r="B385" s="36">
        <v>44377</v>
      </c>
      <c r="C385" s="37">
        <v>0.98</v>
      </c>
      <c r="D385" s="37">
        <v>2.48</v>
      </c>
      <c r="E385" s="37">
        <v>0.31</v>
      </c>
      <c r="F385" s="37">
        <v>0.49</v>
      </c>
      <c r="G385" s="37" t="s">
        <v>2345</v>
      </c>
      <c r="H385" s="37">
        <v>0</v>
      </c>
      <c r="I385" s="37">
        <v>0</v>
      </c>
      <c r="J385" s="37">
        <v>2</v>
      </c>
    </row>
    <row r="386" spans="1:10" x14ac:dyDescent="0.2">
      <c r="A386" s="37" t="s">
        <v>988</v>
      </c>
      <c r="B386" s="36">
        <v>44377</v>
      </c>
      <c r="C386" s="37">
        <v>0</v>
      </c>
      <c r="D386" s="37">
        <v>0</v>
      </c>
      <c r="E386" s="37">
        <v>0.375</v>
      </c>
      <c r="F386" s="37">
        <v>0.5</v>
      </c>
      <c r="G386" s="37" t="s">
        <v>2261</v>
      </c>
      <c r="H386" s="37">
        <v>0</v>
      </c>
      <c r="I386" s="37">
        <v>0</v>
      </c>
      <c r="J386" s="39">
        <v>3</v>
      </c>
    </row>
    <row r="387" spans="1:10" x14ac:dyDescent="0.2">
      <c r="A387" s="37" t="s">
        <v>972</v>
      </c>
      <c r="B387" s="36">
        <v>44377</v>
      </c>
      <c r="C387" s="37">
        <v>40.6</v>
      </c>
      <c r="D387" s="37">
        <v>40.6</v>
      </c>
      <c r="E387" s="37">
        <v>0</v>
      </c>
      <c r="F387" s="37">
        <v>0</v>
      </c>
      <c r="G387" s="37" t="s">
        <v>2346</v>
      </c>
      <c r="H387" s="37">
        <v>0</v>
      </c>
      <c r="I387" s="37">
        <v>0</v>
      </c>
      <c r="J387" s="37">
        <v>1</v>
      </c>
    </row>
    <row r="388" spans="1:10" x14ac:dyDescent="0.2">
      <c r="A388" s="37" t="s">
        <v>915</v>
      </c>
      <c r="B388" s="36">
        <v>44377</v>
      </c>
      <c r="C388" s="37">
        <v>97</v>
      </c>
      <c r="D388" s="37">
        <v>97</v>
      </c>
      <c r="E388" s="37">
        <v>0.375</v>
      </c>
      <c r="F388" s="37">
        <v>0.51052631599999998</v>
      </c>
      <c r="G388" s="37" t="s">
        <v>2347</v>
      </c>
      <c r="H388" s="37">
        <v>0</v>
      </c>
      <c r="I388" s="37">
        <v>0</v>
      </c>
      <c r="J388" s="37">
        <v>3</v>
      </c>
    </row>
    <row r="389" spans="1:10" x14ac:dyDescent="0.2">
      <c r="A389" s="37" t="s">
        <v>938</v>
      </c>
      <c r="B389" s="36">
        <v>44377</v>
      </c>
      <c r="C389" s="37">
        <v>4876</v>
      </c>
      <c r="D389" s="37">
        <v>11975</v>
      </c>
      <c r="E389" s="37">
        <v>0.34214285700000002</v>
      </c>
      <c r="F389" s="37">
        <v>0.52055087</v>
      </c>
      <c r="G389" s="37" t="s">
        <v>2348</v>
      </c>
      <c r="H389" s="37">
        <v>1.956761E-3</v>
      </c>
      <c r="I389" s="37">
        <v>5.5437800000000001E-4</v>
      </c>
      <c r="J389" s="37">
        <v>3</v>
      </c>
    </row>
    <row r="390" spans="1:10" x14ac:dyDescent="0.2">
      <c r="A390" s="37" t="s">
        <v>960</v>
      </c>
      <c r="B390" s="36">
        <v>44377</v>
      </c>
      <c r="C390" s="37">
        <v>23</v>
      </c>
      <c r="D390" s="37">
        <v>23</v>
      </c>
      <c r="E390" s="37">
        <v>0.46</v>
      </c>
      <c r="F390" s="37">
        <v>0.76666666699999997</v>
      </c>
      <c r="G390" s="37" t="s">
        <v>2349</v>
      </c>
      <c r="H390" s="37">
        <v>4.1261200000000003E-4</v>
      </c>
      <c r="I390" s="37">
        <v>1.8980200000000001E-4</v>
      </c>
      <c r="J390" s="37">
        <v>3</v>
      </c>
    </row>
    <row r="391" spans="1:10" x14ac:dyDescent="0.2">
      <c r="A391" s="37" t="s">
        <v>1050</v>
      </c>
      <c r="B391" s="36">
        <v>44377</v>
      </c>
      <c r="C391" s="37">
        <v>202</v>
      </c>
      <c r="D391" s="37">
        <v>541</v>
      </c>
      <c r="E391" s="37">
        <v>0.300555556</v>
      </c>
      <c r="F391" s="37">
        <v>0.33666666699999998</v>
      </c>
      <c r="G391" s="37" t="s">
        <v>2350</v>
      </c>
      <c r="H391" s="37">
        <v>4.6433599999999998E-4</v>
      </c>
      <c r="I391" s="37">
        <v>1.2356499999999999E-4</v>
      </c>
      <c r="J391" s="37">
        <v>2</v>
      </c>
    </row>
    <row r="392" spans="1:10" x14ac:dyDescent="0.2">
      <c r="A392" s="37" t="s">
        <v>1042</v>
      </c>
      <c r="B392" s="36">
        <v>44377</v>
      </c>
      <c r="C392" s="37">
        <v>0</v>
      </c>
      <c r="D392" s="37">
        <v>659</v>
      </c>
      <c r="E392" s="37">
        <v>0.32950000000000002</v>
      </c>
      <c r="F392" s="37">
        <v>0</v>
      </c>
      <c r="G392" s="37" t="s">
        <v>2351</v>
      </c>
      <c r="H392" s="37">
        <v>4.5570799999999998E-4</v>
      </c>
      <c r="I392" s="37">
        <v>1.50156E-4</v>
      </c>
      <c r="J392" s="37">
        <v>2</v>
      </c>
    </row>
    <row r="393" spans="1:10" x14ac:dyDescent="0.2">
      <c r="A393" s="37" t="s">
        <v>1044</v>
      </c>
      <c r="B393" s="36">
        <v>44377</v>
      </c>
      <c r="C393" s="37">
        <v>0</v>
      </c>
      <c r="D393" s="37">
        <v>356</v>
      </c>
      <c r="E393" s="37">
        <v>0.17799999999999999</v>
      </c>
      <c r="F393" s="37">
        <v>0</v>
      </c>
      <c r="G393" s="37" t="s">
        <v>2351</v>
      </c>
      <c r="H393" s="37">
        <v>4.1771199999999999E-4</v>
      </c>
      <c r="I393" s="38">
        <v>7.4352799999999997E-5</v>
      </c>
      <c r="J393" s="37">
        <v>1</v>
      </c>
    </row>
    <row r="394" spans="1:10" x14ac:dyDescent="0.2">
      <c r="A394" s="37" t="s">
        <v>1046</v>
      </c>
      <c r="B394" s="36">
        <v>44377</v>
      </c>
      <c r="C394" s="37">
        <v>64556</v>
      </c>
      <c r="D394" s="37">
        <v>64556</v>
      </c>
      <c r="E394" s="37">
        <v>0.75152502899999996</v>
      </c>
      <c r="F394" s="37">
        <v>1.015286865</v>
      </c>
      <c r="G394" s="37" t="s">
        <v>2352</v>
      </c>
      <c r="H394" s="37">
        <v>1.0847140000000001E-3</v>
      </c>
      <c r="I394" s="37">
        <v>7.2855200000000004E-4</v>
      </c>
      <c r="J394" s="37">
        <v>3</v>
      </c>
    </row>
    <row r="395" spans="1:10" x14ac:dyDescent="0.2">
      <c r="A395" s="37" t="s">
        <v>1062</v>
      </c>
      <c r="B395" s="36">
        <v>44377</v>
      </c>
      <c r="C395" s="37">
        <v>2058</v>
      </c>
      <c r="D395" s="37">
        <v>2058</v>
      </c>
      <c r="E395" s="37">
        <v>0.80390625000000004</v>
      </c>
      <c r="F395" s="37">
        <v>0.93972602699999996</v>
      </c>
      <c r="G395" s="37" t="s">
        <v>2353</v>
      </c>
      <c r="H395" s="37">
        <v>1.804197E-3</v>
      </c>
      <c r="I395" s="37">
        <v>1.396843E-3</v>
      </c>
      <c r="J395" s="37">
        <v>3</v>
      </c>
    </row>
    <row r="396" spans="1:10" x14ac:dyDescent="0.2">
      <c r="A396" s="37" t="s">
        <v>1048</v>
      </c>
      <c r="B396" s="36">
        <v>44377</v>
      </c>
      <c r="C396" s="37">
        <v>0</v>
      </c>
      <c r="D396" s="37">
        <v>0</v>
      </c>
      <c r="E396" s="37">
        <v>0</v>
      </c>
      <c r="F396" s="37">
        <v>0</v>
      </c>
      <c r="G396" s="37" t="s">
        <v>2354</v>
      </c>
      <c r="H396" s="37">
        <v>4.0173699999999999E-4</v>
      </c>
      <c r="I396" s="37">
        <v>0</v>
      </c>
      <c r="J396" s="37">
        <v>1</v>
      </c>
    </row>
    <row r="397" spans="1:10" x14ac:dyDescent="0.2">
      <c r="A397" s="37" t="s">
        <v>1036</v>
      </c>
      <c r="B397" s="36">
        <v>44377</v>
      </c>
      <c r="C397" s="37">
        <v>8.9</v>
      </c>
      <c r="D397" s="37">
        <v>8.9</v>
      </c>
      <c r="E397" s="37">
        <v>0.26969696999999998</v>
      </c>
      <c r="F397" s="37">
        <v>0.59333333300000002</v>
      </c>
      <c r="G397" s="37" t="s">
        <v>2355</v>
      </c>
      <c r="H397" s="37">
        <v>4.9804000000000005E-4</v>
      </c>
      <c r="I397" s="37">
        <v>1.05645E-4</v>
      </c>
      <c r="J397" s="37">
        <v>2</v>
      </c>
    </row>
    <row r="398" spans="1:10" x14ac:dyDescent="0.2">
      <c r="A398" s="37" t="s">
        <v>1052</v>
      </c>
      <c r="B398" s="36">
        <v>44377</v>
      </c>
      <c r="C398" s="37">
        <v>20</v>
      </c>
      <c r="D398" s="37">
        <v>20</v>
      </c>
      <c r="E398" s="37">
        <v>0.25</v>
      </c>
      <c r="F398" s="37">
        <v>0.571428571</v>
      </c>
      <c r="G398" s="37" t="s">
        <v>2356</v>
      </c>
      <c r="H398" s="37">
        <v>4.45976E-4</v>
      </c>
      <c r="I398" s="37">
        <v>1.02017E-4</v>
      </c>
      <c r="J398" s="37">
        <v>2</v>
      </c>
    </row>
    <row r="399" spans="1:10" x14ac:dyDescent="0.2">
      <c r="A399" s="37" t="s">
        <v>1054</v>
      </c>
      <c r="B399" s="36">
        <v>44377</v>
      </c>
      <c r="C399" s="37">
        <v>0</v>
      </c>
      <c r="D399" s="37">
        <v>0</v>
      </c>
      <c r="E399" s="37">
        <v>0</v>
      </c>
      <c r="F399" s="37">
        <v>0</v>
      </c>
      <c r="G399" s="37" t="s">
        <v>2357</v>
      </c>
      <c r="H399" s="38">
        <v>8.1699299999999999E-5</v>
      </c>
      <c r="I399" s="37">
        <v>0</v>
      </c>
      <c r="J399" s="37">
        <v>1</v>
      </c>
    </row>
    <row r="400" spans="1:10" x14ac:dyDescent="0.2">
      <c r="A400" s="37" t="s">
        <v>940</v>
      </c>
      <c r="B400" s="36">
        <v>44377</v>
      </c>
      <c r="C400" s="37">
        <v>1198</v>
      </c>
      <c r="D400" s="37">
        <v>7891</v>
      </c>
      <c r="E400" s="37">
        <v>0.32879166700000001</v>
      </c>
      <c r="F400" s="37">
        <v>0.208492865</v>
      </c>
      <c r="G400" s="37" t="s">
        <v>2358</v>
      </c>
      <c r="H400" s="37">
        <v>5.4291400000000003E-4</v>
      </c>
      <c r="I400" s="37">
        <v>1.7020300000000001E-4</v>
      </c>
      <c r="J400" s="37">
        <v>2</v>
      </c>
    </row>
    <row r="401" spans="1:10" x14ac:dyDescent="0.2">
      <c r="A401" s="37" t="s">
        <v>1076</v>
      </c>
      <c r="B401" s="36">
        <v>44377</v>
      </c>
      <c r="C401" s="37">
        <v>18</v>
      </c>
      <c r="D401" s="37">
        <v>18</v>
      </c>
      <c r="E401" s="37">
        <v>0.06</v>
      </c>
      <c r="F401" s="37">
        <v>0.18</v>
      </c>
      <c r="G401" s="37" t="s">
        <v>2359</v>
      </c>
      <c r="H401" s="37">
        <v>4.3741E-4</v>
      </c>
      <c r="I401" s="37">
        <v>0</v>
      </c>
      <c r="J401" s="37">
        <v>1</v>
      </c>
    </row>
    <row r="402" spans="1:10" x14ac:dyDescent="0.2">
      <c r="A402" s="37" t="s">
        <v>942</v>
      </c>
      <c r="B402" s="36">
        <v>44377</v>
      </c>
      <c r="C402" s="37">
        <v>100</v>
      </c>
      <c r="D402" s="37">
        <v>100</v>
      </c>
      <c r="E402" s="37">
        <v>0.375</v>
      </c>
      <c r="F402" s="37">
        <v>0.5</v>
      </c>
      <c r="G402" s="37" t="s">
        <v>2360</v>
      </c>
      <c r="H402" s="37">
        <v>5.6311100000000004E-4</v>
      </c>
      <c r="I402" s="37">
        <v>1.7597199999999999E-4</v>
      </c>
      <c r="J402" s="37">
        <v>3</v>
      </c>
    </row>
    <row r="403" spans="1:10" x14ac:dyDescent="0.2">
      <c r="A403" s="37" t="s">
        <v>954</v>
      </c>
      <c r="B403" s="36">
        <v>44377</v>
      </c>
      <c r="C403" s="37">
        <v>100</v>
      </c>
      <c r="D403" s="37">
        <v>100</v>
      </c>
      <c r="E403" s="37">
        <v>0.375</v>
      </c>
      <c r="F403" s="37">
        <v>0.5</v>
      </c>
      <c r="G403" s="37" t="s">
        <v>2361</v>
      </c>
      <c r="H403" s="37">
        <v>5.6311100000000004E-4</v>
      </c>
      <c r="I403" s="37">
        <v>1.7597199999999999E-4</v>
      </c>
      <c r="J403" s="37">
        <v>3</v>
      </c>
    </row>
    <row r="404" spans="1:10" x14ac:dyDescent="0.2">
      <c r="A404" s="37" t="s">
        <v>946</v>
      </c>
      <c r="B404" s="36">
        <v>44377</v>
      </c>
      <c r="C404" s="37">
        <v>610</v>
      </c>
      <c r="D404" s="37">
        <v>2779</v>
      </c>
      <c r="E404" s="37">
        <v>0.55491214099999997</v>
      </c>
      <c r="F404" s="37">
        <v>0.63807531399999995</v>
      </c>
      <c r="G404" s="37" t="s">
        <v>2362</v>
      </c>
      <c r="H404" s="37">
        <v>5.6579099999999995E-4</v>
      </c>
      <c r="I404" s="37">
        <v>2.99616E-4</v>
      </c>
      <c r="J404" s="37">
        <v>3</v>
      </c>
    </row>
    <row r="405" spans="1:10" x14ac:dyDescent="0.2">
      <c r="A405" s="37" t="s">
        <v>917</v>
      </c>
      <c r="B405" s="36">
        <v>44377</v>
      </c>
      <c r="C405" s="37">
        <v>357</v>
      </c>
      <c r="D405" s="37">
        <v>3310</v>
      </c>
      <c r="E405" s="37">
        <v>0.24862915899999999</v>
      </c>
      <c r="F405" s="37">
        <v>9.9249374000000001E-2</v>
      </c>
      <c r="G405" s="37" t="s">
        <v>2363</v>
      </c>
      <c r="H405" s="37">
        <v>4.5924200000000001E-4</v>
      </c>
      <c r="I405" s="37">
        <v>1.01866E-4</v>
      </c>
      <c r="J405" s="37">
        <v>2</v>
      </c>
    </row>
    <row r="406" spans="1:10" x14ac:dyDescent="0.2">
      <c r="A406" s="37" t="s">
        <v>1032</v>
      </c>
      <c r="B406" s="36">
        <v>44377</v>
      </c>
      <c r="C406" s="37">
        <v>5221</v>
      </c>
      <c r="D406" s="37">
        <v>5221</v>
      </c>
      <c r="E406" s="37">
        <v>0.42451562500000001</v>
      </c>
      <c r="F406" s="37">
        <v>0.32631250000000001</v>
      </c>
      <c r="G406" s="37" t="s">
        <v>2364</v>
      </c>
      <c r="H406" s="37">
        <v>1.4568719999999999E-3</v>
      </c>
      <c r="I406" s="37">
        <v>5.2352900000000001E-4</v>
      </c>
      <c r="J406" s="37">
        <v>3</v>
      </c>
    </row>
    <row r="407" spans="1:10" x14ac:dyDescent="0.2">
      <c r="A407" s="37" t="s">
        <v>952</v>
      </c>
      <c r="B407" s="36">
        <v>44377</v>
      </c>
      <c r="C407" s="37">
        <v>400</v>
      </c>
      <c r="D407" s="37">
        <v>949</v>
      </c>
      <c r="E407" s="37">
        <v>0.31888440899999998</v>
      </c>
      <c r="F407" s="37">
        <v>0.5</v>
      </c>
      <c r="G407" s="37" t="s">
        <v>2365</v>
      </c>
      <c r="H407" s="37">
        <v>5.5631300000000001E-4</v>
      </c>
      <c r="I407" s="37">
        <v>1.62258E-4</v>
      </c>
      <c r="J407" s="37">
        <v>2</v>
      </c>
    </row>
    <row r="408" spans="1:10" x14ac:dyDescent="0.2">
      <c r="A408" s="37" t="s">
        <v>950</v>
      </c>
      <c r="B408" s="36">
        <v>44377</v>
      </c>
      <c r="C408" s="37">
        <v>285</v>
      </c>
      <c r="D408" s="37">
        <v>285</v>
      </c>
      <c r="E408" s="37">
        <v>0.36853448300000002</v>
      </c>
      <c r="F408" s="37">
        <v>0.49137931000000001</v>
      </c>
      <c r="G408" s="37" t="s">
        <v>2366</v>
      </c>
      <c r="H408" s="37">
        <v>5.9852600000000005E-4</v>
      </c>
      <c r="I408" s="37">
        <v>1.82525E-4</v>
      </c>
      <c r="J408" s="37">
        <v>3</v>
      </c>
    </row>
    <row r="409" spans="1:10" x14ac:dyDescent="0.2">
      <c r="A409" s="37" t="s">
        <v>964</v>
      </c>
      <c r="B409" s="36">
        <v>44377</v>
      </c>
      <c r="C409" s="37">
        <v>967</v>
      </c>
      <c r="D409" s="37">
        <v>6618</v>
      </c>
      <c r="E409" s="37">
        <v>0.23167401800000001</v>
      </c>
      <c r="F409" s="37">
        <v>0.123169023</v>
      </c>
      <c r="G409" s="37" t="s">
        <v>2367</v>
      </c>
      <c r="H409" s="37">
        <v>0</v>
      </c>
      <c r="I409" s="37">
        <v>0</v>
      </c>
      <c r="J409" s="37">
        <v>2</v>
      </c>
    </row>
    <row r="410" spans="1:10" x14ac:dyDescent="0.2">
      <c r="A410" s="37" t="s">
        <v>1074</v>
      </c>
      <c r="B410" s="36">
        <v>44377</v>
      </c>
      <c r="C410" s="37">
        <v>46978</v>
      </c>
      <c r="D410" s="37">
        <v>46978</v>
      </c>
      <c r="E410" s="37">
        <v>0.78296666699999995</v>
      </c>
      <c r="F410" s="37">
        <v>1.17445</v>
      </c>
      <c r="G410" s="37" t="s">
        <v>2368</v>
      </c>
      <c r="H410" s="37">
        <v>6.4290750000000002E-3</v>
      </c>
      <c r="I410" s="37">
        <v>4.2860499999999996E-3</v>
      </c>
      <c r="J410" s="37">
        <v>3</v>
      </c>
    </row>
    <row r="411" spans="1:10" x14ac:dyDescent="0.2">
      <c r="A411" s="37" t="s">
        <v>1072</v>
      </c>
      <c r="B411" s="36">
        <v>44377</v>
      </c>
      <c r="C411" s="37">
        <v>5964</v>
      </c>
      <c r="D411" s="37">
        <v>43216</v>
      </c>
      <c r="E411" s="37">
        <v>0.40163568799999999</v>
      </c>
      <c r="F411" s="37">
        <v>0.220888889</v>
      </c>
      <c r="G411" s="37" t="s">
        <v>2369</v>
      </c>
      <c r="H411" s="37">
        <v>7.9622700000000005E-4</v>
      </c>
      <c r="I411" s="37">
        <v>2.85872E-4</v>
      </c>
      <c r="J411" s="37">
        <v>3</v>
      </c>
    </row>
    <row r="412" spans="1:10" x14ac:dyDescent="0.2">
      <c r="A412" s="37" t="s">
        <v>1070</v>
      </c>
      <c r="B412" s="36">
        <v>44377</v>
      </c>
      <c r="C412" s="37">
        <v>583</v>
      </c>
      <c r="D412" s="37">
        <v>1624</v>
      </c>
      <c r="E412" s="37">
        <v>0.27066666700000003</v>
      </c>
      <c r="F412" s="37">
        <v>0.48583333299999998</v>
      </c>
      <c r="G412" s="37" t="s">
        <v>2370</v>
      </c>
      <c r="H412" s="37">
        <v>4.8046800000000001E-4</v>
      </c>
      <c r="I412" s="38">
        <v>8.3361299999999998E-5</v>
      </c>
      <c r="J412" s="37">
        <v>2</v>
      </c>
    </row>
    <row r="413" spans="1:10" x14ac:dyDescent="0.2">
      <c r="A413" s="37" t="s">
        <v>1068</v>
      </c>
      <c r="B413" s="36">
        <v>44377</v>
      </c>
      <c r="C413" s="37">
        <v>64</v>
      </c>
      <c r="D413" s="37">
        <v>466</v>
      </c>
      <c r="E413" s="37">
        <v>0.31066666700000001</v>
      </c>
      <c r="F413" s="37">
        <v>0.17066666699999999</v>
      </c>
      <c r="G413" s="37" t="s">
        <v>2371</v>
      </c>
      <c r="H413" s="37">
        <v>5.06782E-4</v>
      </c>
      <c r="I413" s="37">
        <v>1.3581699999999999E-4</v>
      </c>
      <c r="J413" s="37">
        <v>2</v>
      </c>
    </row>
    <row r="414" spans="1:10" x14ac:dyDescent="0.2">
      <c r="A414" s="37" t="s">
        <v>1066</v>
      </c>
      <c r="B414" s="36">
        <v>44377</v>
      </c>
      <c r="C414" s="37">
        <v>22</v>
      </c>
      <c r="D414" s="37">
        <v>22</v>
      </c>
      <c r="E414" s="37">
        <v>0.22</v>
      </c>
      <c r="F414" s="37">
        <v>0.55000000000000004</v>
      </c>
      <c r="G414" s="37" t="s">
        <v>2372</v>
      </c>
      <c r="H414" s="37">
        <v>4.27842E-4</v>
      </c>
      <c r="I414" s="38">
        <v>4.2784200000000003E-5</v>
      </c>
      <c r="J414" s="37">
        <v>1</v>
      </c>
    </row>
    <row r="415" spans="1:10" x14ac:dyDescent="0.2">
      <c r="A415" s="37" t="s">
        <v>1058</v>
      </c>
      <c r="B415" s="36">
        <v>44377</v>
      </c>
      <c r="C415" s="37">
        <v>1221</v>
      </c>
      <c r="D415" s="37">
        <v>2535</v>
      </c>
      <c r="E415" s="37">
        <v>0.2535</v>
      </c>
      <c r="F415" s="37">
        <v>0.40699999999999997</v>
      </c>
      <c r="G415" s="37" t="s">
        <v>2373</v>
      </c>
      <c r="H415" s="37">
        <v>4.5415499999999998E-4</v>
      </c>
      <c r="I415" s="38">
        <v>5.9676000000000003E-5</v>
      </c>
      <c r="J415" s="37">
        <v>2</v>
      </c>
    </row>
    <row r="416" spans="1:10" x14ac:dyDescent="0.2">
      <c r="A416" s="37" t="s">
        <v>966</v>
      </c>
      <c r="B416" s="36">
        <v>44377</v>
      </c>
      <c r="C416" s="37">
        <v>76</v>
      </c>
      <c r="D416" s="37">
        <v>212</v>
      </c>
      <c r="E416" s="37">
        <v>0.235555556</v>
      </c>
      <c r="F416" s="37">
        <v>0.25333333299999999</v>
      </c>
      <c r="G416" s="37" t="s">
        <v>2374</v>
      </c>
      <c r="H416" s="37">
        <v>0</v>
      </c>
      <c r="I416" s="37">
        <v>0</v>
      </c>
      <c r="J416" s="37">
        <v>2</v>
      </c>
    </row>
    <row r="417" spans="1:10" x14ac:dyDescent="0.2">
      <c r="A417" s="37" t="s">
        <v>1064</v>
      </c>
      <c r="B417" s="36">
        <v>44377</v>
      </c>
      <c r="C417" s="37">
        <v>100</v>
      </c>
      <c r="D417" s="37">
        <v>100</v>
      </c>
      <c r="E417" s="37">
        <v>0.375</v>
      </c>
      <c r="F417" s="37">
        <v>0.5</v>
      </c>
      <c r="G417" s="37" t="s">
        <v>2375</v>
      </c>
      <c r="H417" s="37">
        <v>7.7453699999999995E-4</v>
      </c>
      <c r="I417" s="37">
        <v>2.42043E-4</v>
      </c>
      <c r="J417" s="37">
        <v>3</v>
      </c>
    </row>
    <row r="418" spans="1:10" x14ac:dyDescent="0.2">
      <c r="A418" s="37" t="s">
        <v>1060</v>
      </c>
      <c r="B418" s="36">
        <v>44377</v>
      </c>
      <c r="C418" s="37">
        <v>100</v>
      </c>
      <c r="D418" s="37">
        <v>100</v>
      </c>
      <c r="E418" s="37">
        <v>0.375</v>
      </c>
      <c r="F418" s="37">
        <v>0.5</v>
      </c>
      <c r="G418" s="37" t="s">
        <v>2376</v>
      </c>
      <c r="H418" s="37">
        <v>4.4970280000000001E-3</v>
      </c>
      <c r="I418" s="37">
        <v>1.405321E-3</v>
      </c>
      <c r="J418" s="37">
        <v>3</v>
      </c>
    </row>
    <row r="419" spans="1:10" x14ac:dyDescent="0.2">
      <c r="A419" s="37" t="s">
        <v>1040</v>
      </c>
      <c r="B419" s="36">
        <v>44377</v>
      </c>
      <c r="C419" s="37">
        <v>45</v>
      </c>
      <c r="D419" s="37">
        <v>45</v>
      </c>
      <c r="E419" s="37">
        <v>0.45</v>
      </c>
      <c r="F419" s="37">
        <v>0.75</v>
      </c>
      <c r="G419" s="37" t="s">
        <v>2377</v>
      </c>
      <c r="H419" s="37">
        <v>4.234252E-3</v>
      </c>
      <c r="I419" s="37">
        <v>1.5878450000000001E-3</v>
      </c>
      <c r="J419" s="37">
        <v>3</v>
      </c>
    </row>
    <row r="420" spans="1:10" x14ac:dyDescent="0.2">
      <c r="A420" s="37" t="s">
        <v>1011</v>
      </c>
      <c r="B420" s="36">
        <v>44377</v>
      </c>
      <c r="C420" s="37">
        <v>100</v>
      </c>
      <c r="D420" s="37">
        <v>100</v>
      </c>
      <c r="E420" s="37">
        <v>0.375</v>
      </c>
      <c r="F420" s="37">
        <v>0.5</v>
      </c>
      <c r="G420" s="37" t="s">
        <v>2378</v>
      </c>
      <c r="H420" s="37">
        <v>4.0152900000000002E-4</v>
      </c>
      <c r="I420" s="37">
        <v>1.2547799999999999E-4</v>
      </c>
      <c r="J420" s="37">
        <v>3</v>
      </c>
    </row>
    <row r="421" spans="1:10" x14ac:dyDescent="0.2">
      <c r="A421" s="37" t="s">
        <v>997</v>
      </c>
      <c r="B421" s="36">
        <v>44377</v>
      </c>
      <c r="C421" s="37">
        <v>66.7</v>
      </c>
      <c r="D421" s="37">
        <v>66.7</v>
      </c>
      <c r="E421" s="37">
        <v>0.33337499999999998</v>
      </c>
      <c r="F421" s="37">
        <v>0.33350000000000002</v>
      </c>
      <c r="G421" s="37" t="s">
        <v>2379</v>
      </c>
      <c r="H421" s="37">
        <v>4.0152900000000002E-4</v>
      </c>
      <c r="I421" s="37">
        <v>1.00382E-4</v>
      </c>
      <c r="J421" s="37">
        <v>2</v>
      </c>
    </row>
    <row r="422" spans="1:10" x14ac:dyDescent="0.2">
      <c r="A422" s="37" t="s">
        <v>991</v>
      </c>
      <c r="B422" s="36">
        <v>44377</v>
      </c>
      <c r="C422" s="37">
        <v>28</v>
      </c>
      <c r="D422" s="37">
        <v>28</v>
      </c>
      <c r="E422" s="37">
        <v>0.10370370399999999</v>
      </c>
      <c r="F422" s="37">
        <v>0.4</v>
      </c>
      <c r="G422" s="37" t="s">
        <v>2380</v>
      </c>
      <c r="H422" s="37">
        <v>0</v>
      </c>
      <c r="I422" s="37">
        <v>0</v>
      </c>
      <c r="J422" s="37">
        <v>1</v>
      </c>
    </row>
    <row r="423" spans="1:10" x14ac:dyDescent="0.2">
      <c r="A423" s="37" t="s">
        <v>999</v>
      </c>
      <c r="B423" s="36">
        <v>44377</v>
      </c>
      <c r="C423" s="37">
        <v>35.299999999999997</v>
      </c>
      <c r="D423" s="37">
        <v>35.299999999999997</v>
      </c>
      <c r="E423" s="37">
        <v>0.35299999999999998</v>
      </c>
      <c r="F423" s="37">
        <v>0.70599999999999996</v>
      </c>
      <c r="G423" s="37" t="s">
        <v>2381</v>
      </c>
      <c r="H423" s="37">
        <v>4.7188500000000001E-4</v>
      </c>
      <c r="I423" s="37">
        <v>1.46284E-4</v>
      </c>
      <c r="J423" s="37">
        <v>3</v>
      </c>
    </row>
    <row r="424" spans="1:10" x14ac:dyDescent="0.2">
      <c r="A424" s="37" t="s">
        <v>994</v>
      </c>
      <c r="B424" s="36">
        <v>44377</v>
      </c>
      <c r="C424" s="37">
        <v>50</v>
      </c>
      <c r="D424" s="37">
        <v>50</v>
      </c>
      <c r="E424" s="37">
        <v>0.3125</v>
      </c>
      <c r="F424" s="37">
        <v>0.25</v>
      </c>
      <c r="G424" s="37" t="s">
        <v>2382</v>
      </c>
      <c r="H424" s="37">
        <v>4.0152900000000002E-4</v>
      </c>
      <c r="I424" s="37">
        <v>1.0339400000000001E-4</v>
      </c>
      <c r="J424" s="37">
        <v>2</v>
      </c>
    </row>
    <row r="425" spans="1:10" x14ac:dyDescent="0.2">
      <c r="A425" s="37" t="s">
        <v>1038</v>
      </c>
      <c r="B425" s="36">
        <v>44377</v>
      </c>
      <c r="C425" s="37">
        <v>31</v>
      </c>
      <c r="D425" s="37">
        <v>31</v>
      </c>
      <c r="E425" s="37">
        <v>0.28875000000000001</v>
      </c>
      <c r="F425" s="37">
        <v>0.155</v>
      </c>
      <c r="G425" s="37" t="s">
        <v>2383</v>
      </c>
      <c r="H425" s="37">
        <v>1.2750369999999999E-3</v>
      </c>
      <c r="I425" s="37">
        <v>3.18759E-4</v>
      </c>
      <c r="J425" s="37">
        <v>2</v>
      </c>
    </row>
    <row r="426" spans="1:10" x14ac:dyDescent="0.2">
      <c r="A426" s="37" t="s">
        <v>1017</v>
      </c>
      <c r="B426" s="36">
        <v>44377</v>
      </c>
      <c r="C426" s="37">
        <v>50</v>
      </c>
      <c r="D426" s="37">
        <v>50</v>
      </c>
      <c r="E426" s="37">
        <v>0.3125</v>
      </c>
      <c r="F426" s="37">
        <v>0.25</v>
      </c>
      <c r="G426" s="37" t="s">
        <v>2384</v>
      </c>
      <c r="H426" s="37">
        <v>4.0434299999999999E-4</v>
      </c>
      <c r="I426" s="37">
        <v>1.07404E-4</v>
      </c>
      <c r="J426" s="37">
        <v>2</v>
      </c>
    </row>
    <row r="427" spans="1:10" x14ac:dyDescent="0.2">
      <c r="A427" s="37" t="s">
        <v>1019</v>
      </c>
      <c r="B427" s="36">
        <v>44377</v>
      </c>
      <c r="C427" s="37">
        <v>0</v>
      </c>
      <c r="D427" s="37">
        <v>529</v>
      </c>
      <c r="E427" s="37">
        <v>0.17633333300000001</v>
      </c>
      <c r="F427" s="37">
        <v>0</v>
      </c>
      <c r="G427" s="37" t="s">
        <v>2385</v>
      </c>
      <c r="H427" s="37">
        <v>4.2256500000000002E-4</v>
      </c>
      <c r="I427" s="38">
        <v>7.4512199999999994E-5</v>
      </c>
      <c r="J427" s="37">
        <v>1</v>
      </c>
    </row>
    <row r="428" spans="1:10" x14ac:dyDescent="0.2">
      <c r="A428" s="37" t="s">
        <v>1021</v>
      </c>
      <c r="B428" s="36">
        <v>44377</v>
      </c>
      <c r="C428" s="37">
        <v>21</v>
      </c>
      <c r="D428" s="37">
        <v>21</v>
      </c>
      <c r="E428" s="37">
        <v>0.375</v>
      </c>
      <c r="F428" s="37">
        <v>0.5</v>
      </c>
      <c r="G428" s="37" t="s">
        <v>1994</v>
      </c>
      <c r="H428" s="37">
        <v>4.1555299999999998E-4</v>
      </c>
      <c r="I428" s="37">
        <v>1.2986000000000001E-4</v>
      </c>
      <c r="J428" s="37">
        <v>3</v>
      </c>
    </row>
    <row r="429" spans="1:10" x14ac:dyDescent="0.2">
      <c r="A429" s="37" t="s">
        <v>1023</v>
      </c>
      <c r="B429" s="36">
        <v>44377</v>
      </c>
      <c r="C429" s="37">
        <v>13.1</v>
      </c>
      <c r="D429" s="37">
        <v>13.1</v>
      </c>
      <c r="E429" s="37">
        <v>0.13100000000000001</v>
      </c>
      <c r="F429" s="37">
        <v>0.43666666700000001</v>
      </c>
      <c r="G429" s="37" t="s">
        <v>2386</v>
      </c>
      <c r="H429" s="37">
        <v>4.0152900000000002E-4</v>
      </c>
      <c r="I429" s="38">
        <v>2.00764E-5</v>
      </c>
      <c r="J429" s="37">
        <v>1</v>
      </c>
    </row>
    <row r="430" spans="1:10" x14ac:dyDescent="0.2">
      <c r="A430" s="37" t="s">
        <v>1025</v>
      </c>
      <c r="B430" s="36">
        <v>44377</v>
      </c>
      <c r="C430" s="37">
        <v>23.14</v>
      </c>
      <c r="D430" s="37">
        <v>23.14</v>
      </c>
      <c r="E430" s="37">
        <v>0.23139999999999999</v>
      </c>
      <c r="F430" s="37">
        <v>0.57850000000000001</v>
      </c>
      <c r="G430" s="37" t="s">
        <v>2387</v>
      </c>
      <c r="H430" s="37">
        <v>4.0152900000000002E-4</v>
      </c>
      <c r="I430" s="38">
        <v>7.2275199999999995E-5</v>
      </c>
      <c r="J430" s="37">
        <v>2</v>
      </c>
    </row>
    <row r="431" spans="1:10" x14ac:dyDescent="0.2">
      <c r="A431" s="37" t="s">
        <v>1027</v>
      </c>
      <c r="B431" s="36">
        <v>44377</v>
      </c>
      <c r="C431" s="37">
        <v>16</v>
      </c>
      <c r="D431" s="37">
        <v>16</v>
      </c>
      <c r="E431" s="37">
        <v>0.27</v>
      </c>
      <c r="F431" s="37">
        <v>0.08</v>
      </c>
      <c r="G431" s="37" t="s">
        <v>2388</v>
      </c>
      <c r="H431" s="37">
        <v>4.0152900000000002E-4</v>
      </c>
      <c r="I431" s="37">
        <v>1.00382E-4</v>
      </c>
      <c r="J431" s="37">
        <v>2</v>
      </c>
    </row>
    <row r="432" spans="1:10" x14ac:dyDescent="0.2">
      <c r="A432" s="37" t="s">
        <v>1029</v>
      </c>
      <c r="B432" s="36">
        <v>44377</v>
      </c>
      <c r="C432" s="37">
        <v>40</v>
      </c>
      <c r="D432" s="37">
        <v>40</v>
      </c>
      <c r="E432" s="37">
        <v>0.3</v>
      </c>
      <c r="F432" s="37">
        <v>0.2</v>
      </c>
      <c r="G432" s="37" t="s">
        <v>2389</v>
      </c>
      <c r="H432" s="37">
        <v>4.3465300000000001E-4</v>
      </c>
      <c r="I432" s="37">
        <v>1.1301E-4</v>
      </c>
      <c r="J432" s="37">
        <v>2</v>
      </c>
    </row>
    <row r="433" spans="1:10" x14ac:dyDescent="0.2">
      <c r="A433" s="37" t="s">
        <v>1001</v>
      </c>
      <c r="B433" s="36">
        <v>44377</v>
      </c>
      <c r="C433" s="37">
        <v>13</v>
      </c>
      <c r="D433" s="37">
        <v>13</v>
      </c>
      <c r="E433" s="37">
        <v>0.327380952</v>
      </c>
      <c r="F433" s="37">
        <v>0.30952381000000001</v>
      </c>
      <c r="G433" s="37" t="s">
        <v>2390</v>
      </c>
      <c r="H433" s="37">
        <v>5.8336399999999995E-4</v>
      </c>
      <c r="I433" s="37">
        <v>1.4584099999999999E-4</v>
      </c>
      <c r="J433" s="37">
        <v>2</v>
      </c>
    </row>
    <row r="434" spans="1:10" x14ac:dyDescent="0.2">
      <c r="A434" s="37" t="s">
        <v>1003</v>
      </c>
      <c r="B434" s="36">
        <v>44377</v>
      </c>
      <c r="C434" s="37">
        <v>49</v>
      </c>
      <c r="D434" s="37">
        <v>49</v>
      </c>
      <c r="E434" s="37">
        <v>0.31125000000000003</v>
      </c>
      <c r="F434" s="37">
        <v>0.245</v>
      </c>
      <c r="G434" s="37" t="s">
        <v>2391</v>
      </c>
      <c r="H434" s="37">
        <v>4.3389299999999997E-4</v>
      </c>
      <c r="I434" s="37">
        <v>1.1471E-4</v>
      </c>
      <c r="J434" s="37">
        <v>2</v>
      </c>
    </row>
    <row r="435" spans="1:10" x14ac:dyDescent="0.2">
      <c r="A435" s="37" t="s">
        <v>1005</v>
      </c>
      <c r="B435" s="36">
        <v>44377</v>
      </c>
      <c r="C435" s="37">
        <v>15</v>
      </c>
      <c r="D435" s="37">
        <v>15</v>
      </c>
      <c r="E435" s="37">
        <v>0.15</v>
      </c>
      <c r="F435" s="37">
        <v>0.3</v>
      </c>
      <c r="G435" s="37" t="s">
        <v>2392</v>
      </c>
      <c r="H435" s="37">
        <v>4.0152900000000002E-4</v>
      </c>
      <c r="I435" s="38">
        <v>6.0229300000000003E-5</v>
      </c>
      <c r="J435" s="37">
        <v>1</v>
      </c>
    </row>
    <row r="436" spans="1:10" x14ac:dyDescent="0.2">
      <c r="A436" s="37" t="s">
        <v>1007</v>
      </c>
      <c r="B436" s="36">
        <v>44377</v>
      </c>
      <c r="C436" s="37">
        <v>0</v>
      </c>
      <c r="D436" s="37">
        <v>0</v>
      </c>
      <c r="E436" s="37">
        <v>0</v>
      </c>
      <c r="F436" s="37">
        <v>0</v>
      </c>
      <c r="G436" s="37" t="s">
        <v>2393</v>
      </c>
      <c r="H436" s="37">
        <v>4.0152900000000002E-4</v>
      </c>
      <c r="I436" s="37">
        <v>0</v>
      </c>
      <c r="J436" s="37">
        <v>1</v>
      </c>
    </row>
    <row r="437" spans="1:10" x14ac:dyDescent="0.2">
      <c r="A437" s="37" t="s">
        <v>1009</v>
      </c>
      <c r="B437" s="36">
        <v>44377</v>
      </c>
      <c r="C437" s="37">
        <v>0</v>
      </c>
      <c r="D437" s="37">
        <v>0</v>
      </c>
      <c r="E437" s="37">
        <v>0.245</v>
      </c>
      <c r="F437" s="37">
        <v>0</v>
      </c>
      <c r="G437" s="37" t="s">
        <v>2394</v>
      </c>
      <c r="H437" s="37">
        <v>4.0856399999999999E-4</v>
      </c>
      <c r="I437" s="37">
        <v>1.00098E-4</v>
      </c>
      <c r="J437" s="37">
        <v>2</v>
      </c>
    </row>
    <row r="438" spans="1:10" x14ac:dyDescent="0.2">
      <c r="A438" s="37" t="s">
        <v>1034</v>
      </c>
      <c r="B438" s="36">
        <v>44377</v>
      </c>
      <c r="C438" s="37">
        <v>25</v>
      </c>
      <c r="D438" s="37">
        <v>25</v>
      </c>
      <c r="E438" s="37">
        <v>0.25</v>
      </c>
      <c r="F438" s="37">
        <v>0.625</v>
      </c>
      <c r="G438" s="37" t="s">
        <v>2395</v>
      </c>
      <c r="H438" s="37">
        <v>4.3658800000000002E-4</v>
      </c>
      <c r="I438" s="38">
        <v>7.8585900000000003E-5</v>
      </c>
      <c r="J438" s="37">
        <v>2</v>
      </c>
    </row>
    <row r="439" spans="1:10" x14ac:dyDescent="0.2">
      <c r="A439" s="37" t="s">
        <v>1013</v>
      </c>
      <c r="B439" s="36">
        <v>44377</v>
      </c>
      <c r="C439" s="37">
        <v>28.5</v>
      </c>
      <c r="D439" s="37">
        <v>28.5</v>
      </c>
      <c r="E439" s="37">
        <v>0.28562500000000002</v>
      </c>
      <c r="F439" s="37">
        <v>0.14249999999999999</v>
      </c>
      <c r="G439" s="37" t="s">
        <v>2396</v>
      </c>
      <c r="H439" s="37">
        <v>4.16773E-4</v>
      </c>
      <c r="I439" s="37">
        <v>1.04193E-4</v>
      </c>
      <c r="J439" s="37">
        <v>2</v>
      </c>
    </row>
    <row r="440" spans="1:10" x14ac:dyDescent="0.2">
      <c r="A440" s="37" t="s">
        <v>1015</v>
      </c>
      <c r="B440" s="36">
        <v>44377</v>
      </c>
      <c r="C440" s="37">
        <v>61.33</v>
      </c>
      <c r="D440" s="37">
        <v>61.33</v>
      </c>
      <c r="E440" s="37">
        <v>0.32666250000000002</v>
      </c>
      <c r="F440" s="37">
        <v>0.30664999999999998</v>
      </c>
      <c r="G440" s="37" t="s">
        <v>2397</v>
      </c>
      <c r="H440" s="37">
        <v>4.16773E-4</v>
      </c>
      <c r="I440" s="37">
        <v>1.04193E-4</v>
      </c>
      <c r="J440" s="37">
        <v>2</v>
      </c>
    </row>
    <row r="441" spans="1:10" x14ac:dyDescent="0.2">
      <c r="A441" s="37" t="s">
        <v>970</v>
      </c>
      <c r="B441" s="36">
        <v>44377</v>
      </c>
      <c r="C441" s="37">
        <v>0</v>
      </c>
      <c r="D441" s="37">
        <v>0</v>
      </c>
      <c r="E441" s="37">
        <v>0</v>
      </c>
      <c r="F441" s="37">
        <v>0</v>
      </c>
      <c r="G441" s="37" t="s">
        <v>2398</v>
      </c>
      <c r="H441" s="37">
        <v>0</v>
      </c>
      <c r="I441" s="37">
        <v>0</v>
      </c>
      <c r="J441" s="37">
        <v>1</v>
      </c>
    </row>
    <row r="442" spans="1:10" x14ac:dyDescent="0.2">
      <c r="A442" s="37" t="s">
        <v>956</v>
      </c>
      <c r="B442" s="36">
        <v>44377</v>
      </c>
      <c r="C442" s="37">
        <v>22076</v>
      </c>
      <c r="D442" s="37">
        <v>22076</v>
      </c>
      <c r="E442" s="37">
        <v>0.40065335800000001</v>
      </c>
      <c r="F442" s="37">
        <v>0.67134993799999998</v>
      </c>
      <c r="G442" s="37" t="s">
        <v>2399</v>
      </c>
      <c r="H442" s="37">
        <v>0</v>
      </c>
      <c r="I442" s="37">
        <v>0</v>
      </c>
      <c r="J442" s="37">
        <v>3</v>
      </c>
    </row>
    <row r="443" spans="1:10" x14ac:dyDescent="0.2">
      <c r="A443" s="37" t="s">
        <v>974</v>
      </c>
      <c r="B443" s="36">
        <v>44377</v>
      </c>
      <c r="C443" s="37">
        <v>188</v>
      </c>
      <c r="D443" s="37">
        <v>2106</v>
      </c>
      <c r="E443" s="37">
        <v>8.7749999999999995E-2</v>
      </c>
      <c r="F443" s="37">
        <v>2.35E-2</v>
      </c>
      <c r="G443" s="37" t="s">
        <v>2400</v>
      </c>
      <c r="H443" s="37">
        <v>0</v>
      </c>
      <c r="I443" s="37">
        <v>0</v>
      </c>
      <c r="J443" s="37">
        <v>1</v>
      </c>
    </row>
    <row r="444" spans="1:10" x14ac:dyDescent="0.2">
      <c r="A444" s="37" t="s">
        <v>976</v>
      </c>
      <c r="B444" s="36">
        <v>44377</v>
      </c>
      <c r="C444" s="37">
        <v>1508</v>
      </c>
      <c r="D444" s="37">
        <v>5523</v>
      </c>
      <c r="E444" s="37">
        <v>0.17816129</v>
      </c>
      <c r="F444" s="37">
        <v>0.1885</v>
      </c>
      <c r="G444" s="37" t="s">
        <v>2401</v>
      </c>
      <c r="H444" s="37">
        <v>0</v>
      </c>
      <c r="I444" s="37">
        <v>0</v>
      </c>
      <c r="J444" s="37">
        <v>1</v>
      </c>
    </row>
    <row r="445" spans="1:10" x14ac:dyDescent="0.2">
      <c r="A445" s="37" t="s">
        <v>1141</v>
      </c>
      <c r="B445" s="36">
        <v>44377</v>
      </c>
      <c r="C445" s="37">
        <v>3952</v>
      </c>
      <c r="D445" s="37">
        <v>3952</v>
      </c>
      <c r="E445" s="37">
        <v>6.1509534999999997E-2</v>
      </c>
      <c r="F445" s="37">
        <v>1.00002725</v>
      </c>
      <c r="G445" s="37" t="s">
        <v>2402</v>
      </c>
      <c r="H445" s="37">
        <v>0</v>
      </c>
      <c r="I445" s="37">
        <v>0</v>
      </c>
      <c r="J445" s="37">
        <v>1</v>
      </c>
    </row>
    <row r="446" spans="1:10" x14ac:dyDescent="0.2">
      <c r="A446" s="37" t="s">
        <v>1148</v>
      </c>
      <c r="B446" s="36">
        <v>44377</v>
      </c>
      <c r="C446" s="37">
        <v>0</v>
      </c>
      <c r="D446" s="37">
        <v>0</v>
      </c>
      <c r="E446" s="37">
        <v>0</v>
      </c>
      <c r="F446" s="37">
        <v>0</v>
      </c>
      <c r="G446" s="37" t="s">
        <v>2403</v>
      </c>
      <c r="H446" s="37">
        <v>1.0425522E-2</v>
      </c>
      <c r="I446" s="37">
        <v>0</v>
      </c>
      <c r="J446" s="37">
        <v>1</v>
      </c>
    </row>
    <row r="447" spans="1:10" x14ac:dyDescent="0.2">
      <c r="A447" s="37" t="s">
        <v>1157</v>
      </c>
      <c r="B447" s="36">
        <v>44377</v>
      </c>
      <c r="C447" s="37">
        <v>69</v>
      </c>
      <c r="D447" s="37">
        <v>69</v>
      </c>
      <c r="E447" s="37">
        <v>0.53076923099999995</v>
      </c>
      <c r="F447" s="37">
        <v>1</v>
      </c>
      <c r="G447" s="37" t="s">
        <v>2404</v>
      </c>
      <c r="H447" s="37">
        <v>3.3003070000000002E-3</v>
      </c>
      <c r="I447" s="37">
        <v>1.751701E-3</v>
      </c>
      <c r="J447" s="37">
        <v>3</v>
      </c>
    </row>
    <row r="448" spans="1:10" x14ac:dyDescent="0.2">
      <c r="A448" s="37" t="s">
        <v>1159</v>
      </c>
      <c r="B448" s="36">
        <v>44377</v>
      </c>
      <c r="C448" s="37">
        <v>-1</v>
      </c>
      <c r="D448" s="37">
        <v>-1</v>
      </c>
      <c r="E448" s="37">
        <v>0</v>
      </c>
      <c r="F448" s="37">
        <v>-1</v>
      </c>
      <c r="G448" s="37" t="s">
        <v>2405</v>
      </c>
      <c r="H448" s="37">
        <v>5.3851410000000004E-3</v>
      </c>
      <c r="I448" s="37">
        <v>0</v>
      </c>
      <c r="J448" s="37">
        <v>0</v>
      </c>
    </row>
    <row r="449" spans="1:10" x14ac:dyDescent="0.2">
      <c r="A449" s="37" t="s">
        <v>1167</v>
      </c>
      <c r="B449" s="36">
        <v>44377</v>
      </c>
      <c r="C449" s="37">
        <v>6000</v>
      </c>
      <c r="D449" s="37">
        <v>6000</v>
      </c>
      <c r="E449" s="37">
        <v>0.23076923099999999</v>
      </c>
      <c r="F449" s="37">
        <v>1</v>
      </c>
      <c r="G449" s="37" t="s">
        <v>2406</v>
      </c>
      <c r="H449" s="37">
        <v>2.1931160000000002E-3</v>
      </c>
      <c r="I449" s="37">
        <v>5.0610399999999995E-4</v>
      </c>
      <c r="J449" s="37">
        <v>2</v>
      </c>
    </row>
    <row r="450" spans="1:10" x14ac:dyDescent="0.2">
      <c r="A450" s="37" t="s">
        <v>1180</v>
      </c>
      <c r="B450" s="36">
        <v>44377</v>
      </c>
      <c r="C450" s="37">
        <v>-1</v>
      </c>
      <c r="D450" s="37">
        <v>-1</v>
      </c>
      <c r="E450" s="37">
        <v>0</v>
      </c>
      <c r="F450" s="37">
        <v>-1</v>
      </c>
      <c r="G450" s="37" t="s">
        <v>2407</v>
      </c>
      <c r="H450" s="37">
        <v>1.1924800000000001E-3</v>
      </c>
      <c r="I450" s="37">
        <v>0</v>
      </c>
      <c r="J450" s="37">
        <v>0</v>
      </c>
    </row>
    <row r="451" spans="1:10" x14ac:dyDescent="0.2">
      <c r="A451" s="37" t="s">
        <v>1178</v>
      </c>
      <c r="B451" s="36">
        <v>44377</v>
      </c>
      <c r="C451" s="37">
        <v>-1</v>
      </c>
      <c r="D451" s="37">
        <v>-1</v>
      </c>
      <c r="E451" s="37">
        <v>0</v>
      </c>
      <c r="F451" s="37">
        <v>-1</v>
      </c>
      <c r="G451" s="37" t="s">
        <v>2408</v>
      </c>
      <c r="H451" s="37">
        <v>2.3362169999999998E-3</v>
      </c>
      <c r="I451" s="37">
        <v>0</v>
      </c>
      <c r="J451" s="37">
        <v>0</v>
      </c>
    </row>
    <row r="452" spans="1:10" x14ac:dyDescent="0.2">
      <c r="A452" s="37" t="s">
        <v>1176</v>
      </c>
      <c r="B452" s="36">
        <v>44377</v>
      </c>
      <c r="C452" s="37">
        <v>0</v>
      </c>
      <c r="D452" s="37">
        <v>0</v>
      </c>
      <c r="E452" s="37">
        <v>0</v>
      </c>
      <c r="F452" s="37">
        <v>0</v>
      </c>
      <c r="G452" s="37" t="s">
        <v>2409</v>
      </c>
      <c r="H452" s="37">
        <v>7.9940299999999996E-4</v>
      </c>
      <c r="I452" s="37">
        <v>0</v>
      </c>
      <c r="J452" s="37">
        <v>1</v>
      </c>
    </row>
    <row r="453" spans="1:10" x14ac:dyDescent="0.2">
      <c r="A453" s="37" t="s">
        <v>1182</v>
      </c>
      <c r="B453" s="36">
        <v>44377</v>
      </c>
      <c r="C453" s="37">
        <v>-1</v>
      </c>
      <c r="D453" s="37">
        <v>-1</v>
      </c>
      <c r="E453" s="37">
        <v>0</v>
      </c>
      <c r="F453" s="37">
        <v>-1</v>
      </c>
      <c r="G453" s="37" t="s">
        <v>2410</v>
      </c>
      <c r="H453" s="37">
        <v>1.232222E-3</v>
      </c>
      <c r="I453" s="37">
        <v>0</v>
      </c>
      <c r="J453" s="37">
        <v>0</v>
      </c>
    </row>
    <row r="454" spans="1:10" x14ac:dyDescent="0.2">
      <c r="A454" s="37" t="s">
        <v>1086</v>
      </c>
      <c r="B454" s="36">
        <v>44377</v>
      </c>
      <c r="C454" s="37">
        <v>9.4E-2</v>
      </c>
      <c r="D454" s="37">
        <v>9.4E-2</v>
      </c>
      <c r="E454" s="37">
        <v>5.5555555999999999E-2</v>
      </c>
      <c r="F454" s="37">
        <v>1</v>
      </c>
      <c r="G454" s="37" t="s">
        <v>2411</v>
      </c>
      <c r="H454" s="37">
        <v>0</v>
      </c>
      <c r="I454" s="37">
        <v>0</v>
      </c>
      <c r="J454" s="37">
        <v>1</v>
      </c>
    </row>
    <row r="455" spans="1:10" x14ac:dyDescent="0.2">
      <c r="A455" s="37" t="s">
        <v>1174</v>
      </c>
      <c r="B455" s="36">
        <v>44377</v>
      </c>
      <c r="C455" s="37">
        <v>117.15</v>
      </c>
      <c r="D455" s="37">
        <v>117.15</v>
      </c>
      <c r="E455" s="37">
        <v>0.80570839100000002</v>
      </c>
      <c r="F455" s="37">
        <v>0.90115384600000004</v>
      </c>
      <c r="G455" s="37" t="s">
        <v>2412</v>
      </c>
      <c r="H455" s="37">
        <v>5.1888330000000003E-3</v>
      </c>
      <c r="I455" s="37">
        <v>4.1806860000000003E-3</v>
      </c>
      <c r="J455" s="37">
        <v>3</v>
      </c>
    </row>
    <row r="456" spans="1:10" x14ac:dyDescent="0.2">
      <c r="A456" s="37" t="s">
        <v>1109</v>
      </c>
      <c r="B456" s="36">
        <v>44377</v>
      </c>
      <c r="C456" s="37">
        <v>-1</v>
      </c>
      <c r="D456" s="37">
        <v>-1</v>
      </c>
      <c r="E456" s="37">
        <v>0</v>
      </c>
      <c r="F456" s="37">
        <v>-1</v>
      </c>
      <c r="G456" s="37" t="s">
        <v>2413</v>
      </c>
      <c r="H456" s="37">
        <v>5.1888330000000003E-3</v>
      </c>
      <c r="I456" s="37">
        <v>0</v>
      </c>
      <c r="J456" s="37">
        <v>0</v>
      </c>
    </row>
    <row r="457" spans="1:10" x14ac:dyDescent="0.2">
      <c r="A457" s="37" t="s">
        <v>1094</v>
      </c>
      <c r="B457" s="36">
        <v>44377</v>
      </c>
      <c r="C457" s="37">
        <v>500</v>
      </c>
      <c r="D457" s="37">
        <v>500</v>
      </c>
      <c r="E457" s="37">
        <v>0.51867219899999994</v>
      </c>
      <c r="F457" s="37">
        <v>0.83333333300000001</v>
      </c>
      <c r="G457" s="37" t="s">
        <v>2414</v>
      </c>
      <c r="H457" s="37">
        <v>1.134779E-3</v>
      </c>
      <c r="I457" s="37">
        <v>5.8857799999999997E-4</v>
      </c>
      <c r="J457" s="37">
        <v>3</v>
      </c>
    </row>
    <row r="458" spans="1:10" x14ac:dyDescent="0.2">
      <c r="A458" s="37" t="s">
        <v>1096</v>
      </c>
      <c r="B458" s="36">
        <v>44377</v>
      </c>
      <c r="C458" s="37">
        <v>-1</v>
      </c>
      <c r="D458" s="37">
        <v>-1</v>
      </c>
      <c r="E458" s="37">
        <v>0</v>
      </c>
      <c r="F458" s="37">
        <v>-1</v>
      </c>
      <c r="G458" s="37" t="s">
        <v>2415</v>
      </c>
      <c r="H458" s="37">
        <v>8.1494900000000003E-4</v>
      </c>
      <c r="I458" s="37">
        <v>0</v>
      </c>
      <c r="J458" s="37">
        <v>0</v>
      </c>
    </row>
    <row r="459" spans="1:10" x14ac:dyDescent="0.2">
      <c r="A459" s="37" t="s">
        <v>1098</v>
      </c>
      <c r="B459" s="36">
        <v>44377</v>
      </c>
      <c r="C459" s="37">
        <v>-1</v>
      </c>
      <c r="D459" s="37">
        <v>-1</v>
      </c>
      <c r="E459" s="37">
        <v>0</v>
      </c>
      <c r="F459" s="37">
        <v>-1</v>
      </c>
      <c r="G459" s="37" t="s">
        <v>2416</v>
      </c>
      <c r="H459" s="37">
        <v>1.134779E-3</v>
      </c>
      <c r="I459" s="37">
        <v>0</v>
      </c>
      <c r="J459" s="37">
        <v>0</v>
      </c>
    </row>
    <row r="460" spans="1:10" x14ac:dyDescent="0.2">
      <c r="A460" s="37" t="s">
        <v>1172</v>
      </c>
      <c r="B460" s="36">
        <v>44377</v>
      </c>
      <c r="C460" s="37">
        <v>-1</v>
      </c>
      <c r="D460" s="37">
        <v>-1</v>
      </c>
      <c r="E460" s="37">
        <v>0</v>
      </c>
      <c r="F460" s="37">
        <v>-1</v>
      </c>
      <c r="G460" s="37" t="s">
        <v>2417</v>
      </c>
      <c r="H460" s="37">
        <v>5.1888330000000003E-3</v>
      </c>
      <c r="I460" s="37">
        <v>0</v>
      </c>
      <c r="J460" s="37">
        <v>0</v>
      </c>
    </row>
    <row r="461" spans="1:10" x14ac:dyDescent="0.2">
      <c r="A461" s="37" t="s">
        <v>1170</v>
      </c>
      <c r="B461" s="36">
        <v>44377</v>
      </c>
      <c r="C461" s="37">
        <v>3</v>
      </c>
      <c r="D461" s="37">
        <v>3</v>
      </c>
      <c r="E461" s="37">
        <v>0.6</v>
      </c>
      <c r="F461" s="37">
        <v>0.75</v>
      </c>
      <c r="G461" s="37" t="s">
        <v>2418</v>
      </c>
      <c r="H461" s="37">
        <v>5.1888330000000003E-3</v>
      </c>
      <c r="I461" s="37">
        <v>3.1132999999999998E-3</v>
      </c>
      <c r="J461" s="37">
        <v>3</v>
      </c>
    </row>
    <row r="462" spans="1:10" x14ac:dyDescent="0.2">
      <c r="A462" s="37" t="s">
        <v>1161</v>
      </c>
      <c r="B462" s="36">
        <v>44377</v>
      </c>
      <c r="C462" s="37">
        <v>0</v>
      </c>
      <c r="D462" s="37">
        <v>0</v>
      </c>
      <c r="E462" s="37">
        <v>0</v>
      </c>
      <c r="F462" s="37">
        <v>0</v>
      </c>
      <c r="G462" s="37" t="s">
        <v>2419</v>
      </c>
      <c r="H462" s="37">
        <v>5.1888330000000003E-3</v>
      </c>
      <c r="I462" s="37">
        <v>0</v>
      </c>
      <c r="J462" s="37">
        <v>1</v>
      </c>
    </row>
    <row r="463" spans="1:10" x14ac:dyDescent="0.2">
      <c r="A463" s="37" t="s">
        <v>1165</v>
      </c>
      <c r="B463" s="36">
        <v>44377</v>
      </c>
      <c r="C463" s="37">
        <v>6</v>
      </c>
      <c r="D463" s="37">
        <v>6</v>
      </c>
      <c r="E463" s="37">
        <v>0.3</v>
      </c>
      <c r="F463" s="37">
        <v>1</v>
      </c>
      <c r="G463" s="37" t="s">
        <v>2420</v>
      </c>
      <c r="H463" s="37">
        <v>5.4223539999999999E-3</v>
      </c>
      <c r="I463" s="37">
        <v>1.6267059999999999E-3</v>
      </c>
      <c r="J463" s="37">
        <v>2</v>
      </c>
    </row>
    <row r="464" spans="1:10" x14ac:dyDescent="0.2">
      <c r="A464" s="37" t="s">
        <v>1152</v>
      </c>
      <c r="B464" s="36">
        <v>44377</v>
      </c>
      <c r="C464" s="37">
        <v>2256251.9900000002</v>
      </c>
      <c r="D464" s="37">
        <v>2256251.9900000002</v>
      </c>
      <c r="E464" s="37">
        <v>0.98577685900000001</v>
      </c>
      <c r="F464" s="37">
        <v>1.0041827729999999</v>
      </c>
      <c r="G464" s="37" t="s">
        <v>2421</v>
      </c>
      <c r="H464" s="37">
        <v>6.1773779999999999E-3</v>
      </c>
      <c r="I464" s="37">
        <v>6.0641510000000003E-3</v>
      </c>
      <c r="J464" s="37">
        <v>3</v>
      </c>
    </row>
    <row r="465" spans="1:10" x14ac:dyDescent="0.2">
      <c r="A465" s="37" t="s">
        <v>1133</v>
      </c>
      <c r="B465" s="36">
        <v>44377</v>
      </c>
      <c r="C465" s="37">
        <v>105.4</v>
      </c>
      <c r="D465" s="37">
        <v>105.4</v>
      </c>
      <c r="E465" s="37">
        <v>0.165322581</v>
      </c>
      <c r="F465" s="37">
        <v>0.5</v>
      </c>
      <c r="G465" s="37" t="s">
        <v>2422</v>
      </c>
      <c r="H465" s="37">
        <v>5.4513399999999998E-3</v>
      </c>
      <c r="I465" s="37">
        <v>2.7256699999999999E-3</v>
      </c>
      <c r="J465" s="37">
        <v>1</v>
      </c>
    </row>
    <row r="466" spans="1:10" x14ac:dyDescent="0.2">
      <c r="A466" s="37" t="s">
        <v>1088</v>
      </c>
      <c r="B466" s="36">
        <v>44377</v>
      </c>
      <c r="C466" s="37">
        <v>113.82</v>
      </c>
      <c r="D466" s="37">
        <v>113.82</v>
      </c>
      <c r="E466" s="37">
        <v>0.78496551699999995</v>
      </c>
      <c r="F466" s="37">
        <v>0.98630849200000004</v>
      </c>
      <c r="G466" s="37" t="s">
        <v>2423</v>
      </c>
      <c r="H466" s="37">
        <v>6.1196009999999997E-3</v>
      </c>
      <c r="I466" s="37">
        <v>4.739526E-3</v>
      </c>
      <c r="J466" s="37">
        <v>3</v>
      </c>
    </row>
    <row r="467" spans="1:10" x14ac:dyDescent="0.2">
      <c r="A467" s="37" t="s">
        <v>1091</v>
      </c>
      <c r="B467" s="36">
        <v>44377</v>
      </c>
      <c r="C467" s="37">
        <v>-1</v>
      </c>
      <c r="D467" s="37">
        <v>-1</v>
      </c>
      <c r="E467" s="37">
        <v>0</v>
      </c>
      <c r="F467" s="37">
        <v>-1</v>
      </c>
      <c r="G467" s="37" t="s">
        <v>2424</v>
      </c>
      <c r="H467" s="37">
        <v>5.1888330000000003E-3</v>
      </c>
      <c r="I467" s="37">
        <v>0</v>
      </c>
      <c r="J467" s="37">
        <v>0</v>
      </c>
    </row>
    <row r="468" spans="1:10" x14ac:dyDescent="0.2">
      <c r="A468" s="37" t="s">
        <v>1081</v>
      </c>
      <c r="B468" s="36">
        <v>44377</v>
      </c>
      <c r="C468" s="37">
        <v>1</v>
      </c>
      <c r="D468" s="37">
        <v>1</v>
      </c>
      <c r="E468" s="37">
        <v>0.25</v>
      </c>
      <c r="F468" s="37">
        <v>1</v>
      </c>
      <c r="G468" s="37" t="s">
        <v>2425</v>
      </c>
      <c r="H468" s="37">
        <v>0</v>
      </c>
      <c r="I468" s="37">
        <v>0</v>
      </c>
      <c r="J468" s="37">
        <v>2</v>
      </c>
    </row>
    <row r="469" spans="1:10" x14ac:dyDescent="0.2">
      <c r="A469" s="37" t="s">
        <v>1100</v>
      </c>
      <c r="B469" s="36">
        <v>44377</v>
      </c>
      <c r="C469" s="37">
        <v>25</v>
      </c>
      <c r="D469" s="37">
        <v>25</v>
      </c>
      <c r="E469" s="37">
        <v>0.38461538499999998</v>
      </c>
      <c r="F469" s="37">
        <v>0.71428571399999996</v>
      </c>
      <c r="G469" s="37" t="s">
        <v>2426</v>
      </c>
      <c r="H469" s="37">
        <v>1.1636940000000001E-3</v>
      </c>
      <c r="I469" s="37">
        <v>4.4757400000000001E-4</v>
      </c>
      <c r="J469" s="37">
        <v>3</v>
      </c>
    </row>
    <row r="470" spans="1:10" x14ac:dyDescent="0.2">
      <c r="A470" s="37" t="s">
        <v>1102</v>
      </c>
      <c r="B470" s="36">
        <v>44377</v>
      </c>
      <c r="C470" s="37">
        <v>139.80000000000001</v>
      </c>
      <c r="D470" s="37">
        <v>302.94</v>
      </c>
      <c r="E470" s="37">
        <v>0.16375135099999999</v>
      </c>
      <c r="F470" s="37">
        <v>0.442601152</v>
      </c>
      <c r="G470" s="37" t="s">
        <v>2427</v>
      </c>
      <c r="H470" s="37">
        <v>1.736224E-3</v>
      </c>
      <c r="I470" s="37">
        <v>2.2950100000000001E-4</v>
      </c>
      <c r="J470" s="37">
        <v>1</v>
      </c>
    </row>
    <row r="471" spans="1:10" x14ac:dyDescent="0.2">
      <c r="A471" s="37" t="s">
        <v>1104</v>
      </c>
      <c r="B471" s="36">
        <v>44377</v>
      </c>
      <c r="C471" s="37">
        <v>538</v>
      </c>
      <c r="D471" s="37">
        <v>538</v>
      </c>
      <c r="E471" s="37">
        <v>0.87765089699999999</v>
      </c>
      <c r="F471" s="37">
        <v>0.97287522599999998</v>
      </c>
      <c r="G471" s="37" t="s">
        <v>2428</v>
      </c>
      <c r="H471" s="37">
        <v>1.9134390000000001E-3</v>
      </c>
      <c r="I471" s="37">
        <v>1.67621E-3</v>
      </c>
      <c r="J471" s="37">
        <v>3</v>
      </c>
    </row>
    <row r="472" spans="1:10" x14ac:dyDescent="0.2">
      <c r="A472" s="37" t="s">
        <v>1106</v>
      </c>
      <c r="B472" s="36">
        <v>44377</v>
      </c>
      <c r="C472" s="37">
        <v>-1</v>
      </c>
      <c r="D472" s="37">
        <v>-1</v>
      </c>
      <c r="E472" s="37">
        <v>0</v>
      </c>
      <c r="F472" s="37">
        <v>-1</v>
      </c>
      <c r="G472" s="37" t="s">
        <v>2429</v>
      </c>
      <c r="H472" s="37">
        <v>2.5066659999999998E-3</v>
      </c>
      <c r="I472" s="37">
        <v>0</v>
      </c>
      <c r="J472" s="37">
        <v>0</v>
      </c>
    </row>
    <row r="473" spans="1:10" x14ac:dyDescent="0.2">
      <c r="A473" s="37" t="s">
        <v>1083</v>
      </c>
      <c r="B473" s="36">
        <v>44377</v>
      </c>
      <c r="C473" s="37">
        <v>11.5</v>
      </c>
      <c r="D473" s="37">
        <v>11.5</v>
      </c>
      <c r="E473" s="37">
        <v>0.41970802899999998</v>
      </c>
      <c r="F473" s="37">
        <v>1</v>
      </c>
      <c r="G473" s="37" t="s">
        <v>2430</v>
      </c>
      <c r="H473" s="37">
        <v>1.135116E-3</v>
      </c>
      <c r="I473" s="37">
        <v>4.7641699999999998E-4</v>
      </c>
      <c r="J473" s="37">
        <v>3</v>
      </c>
    </row>
    <row r="474" spans="1:10" x14ac:dyDescent="0.2">
      <c r="A474" s="37" t="s">
        <v>1111</v>
      </c>
      <c r="B474" s="36">
        <v>44377</v>
      </c>
      <c r="C474" s="37">
        <v>10</v>
      </c>
      <c r="D474" s="37">
        <v>10</v>
      </c>
      <c r="E474" s="37">
        <v>0.1</v>
      </c>
      <c r="F474" s="37">
        <v>0.5</v>
      </c>
      <c r="G474" s="37" t="s">
        <v>2431</v>
      </c>
      <c r="H474" s="37">
        <v>1.119232E-3</v>
      </c>
      <c r="I474" s="37">
        <v>1.1192300000000001E-4</v>
      </c>
      <c r="J474" s="37">
        <v>1</v>
      </c>
    </row>
    <row r="475" spans="1:10" x14ac:dyDescent="0.2">
      <c r="A475" s="37" t="s">
        <v>1113</v>
      </c>
      <c r="B475" s="36">
        <v>44377</v>
      </c>
      <c r="C475" s="37">
        <v>26.5</v>
      </c>
      <c r="D475" s="37">
        <v>26.5</v>
      </c>
      <c r="E475" s="37">
        <v>0.375</v>
      </c>
      <c r="F475" s="37">
        <v>0.5</v>
      </c>
      <c r="G475" s="37" t="s">
        <v>2432</v>
      </c>
      <c r="H475" s="37">
        <v>0</v>
      </c>
      <c r="I475" s="37">
        <v>0</v>
      </c>
      <c r="J475" s="37">
        <v>3</v>
      </c>
    </row>
    <row r="476" spans="1:10" x14ac:dyDescent="0.2">
      <c r="A476" s="37" t="s">
        <v>1115</v>
      </c>
      <c r="B476" s="36">
        <v>44377</v>
      </c>
      <c r="C476" s="37">
        <v>1860.32</v>
      </c>
      <c r="D476" s="37">
        <v>1860.32</v>
      </c>
      <c r="E476" s="37">
        <v>0.99981189599999998</v>
      </c>
      <c r="F476" s="37">
        <v>1.0005916459999999</v>
      </c>
      <c r="G476" s="37" t="s">
        <v>2433</v>
      </c>
      <c r="H476" s="37">
        <v>3.8124959999999999E-3</v>
      </c>
      <c r="I476" s="37">
        <v>3.8095249999999998E-3</v>
      </c>
      <c r="J476" s="37">
        <v>3</v>
      </c>
    </row>
    <row r="477" spans="1:10" x14ac:dyDescent="0.2">
      <c r="A477" s="37" t="s">
        <v>1117</v>
      </c>
      <c r="B477" s="36">
        <v>44377</v>
      </c>
      <c r="C477" s="37">
        <v>1834.99</v>
      </c>
      <c r="D477" s="37">
        <v>1834.99</v>
      </c>
      <c r="E477" s="37">
        <v>0.12807903600000001</v>
      </c>
      <c r="F477" s="37">
        <v>0.5</v>
      </c>
      <c r="G477" s="37" t="s">
        <v>2434</v>
      </c>
      <c r="H477" s="37">
        <v>9.6444960000000007E-3</v>
      </c>
      <c r="I477" s="37">
        <v>4.8222480000000003E-3</v>
      </c>
      <c r="J477" s="37">
        <v>1</v>
      </c>
    </row>
    <row r="478" spans="1:10" x14ac:dyDescent="0.2">
      <c r="A478" s="37" t="s">
        <v>1119</v>
      </c>
      <c r="B478" s="36">
        <v>44377</v>
      </c>
      <c r="C478" s="37">
        <v>322.61</v>
      </c>
      <c r="D478" s="37">
        <v>322.61</v>
      </c>
      <c r="E478" s="37">
        <v>0.127882738</v>
      </c>
      <c r="F478" s="37">
        <v>0.5</v>
      </c>
      <c r="G478" s="37" t="s">
        <v>2435</v>
      </c>
      <c r="H478" s="37">
        <v>2.0749589999999999E-3</v>
      </c>
      <c r="I478" s="37">
        <v>1.037479E-3</v>
      </c>
      <c r="J478" s="37">
        <v>1</v>
      </c>
    </row>
    <row r="479" spans="1:10" x14ac:dyDescent="0.2">
      <c r="A479" s="37" t="s">
        <v>1121</v>
      </c>
      <c r="B479" s="36">
        <v>44377</v>
      </c>
      <c r="C479" s="37">
        <v>1787</v>
      </c>
      <c r="D479" s="37">
        <v>1787</v>
      </c>
      <c r="E479" s="37">
        <v>0.99944071599999995</v>
      </c>
      <c r="F479" s="37">
        <v>1</v>
      </c>
      <c r="G479" s="37" t="s">
        <v>2436</v>
      </c>
      <c r="H479" s="37">
        <v>1.496998E-3</v>
      </c>
      <c r="I479" s="37">
        <v>1.496161E-3</v>
      </c>
      <c r="J479" s="37">
        <v>3</v>
      </c>
    </row>
    <row r="480" spans="1:10" x14ac:dyDescent="0.2">
      <c r="A480" s="37" t="s">
        <v>1123</v>
      </c>
      <c r="B480" s="36">
        <v>44377</v>
      </c>
      <c r="C480" s="37">
        <v>688.23</v>
      </c>
      <c r="D480" s="37">
        <v>688.23</v>
      </c>
      <c r="E480" s="37">
        <v>3.1283181820000001</v>
      </c>
      <c r="F480" s="37">
        <v>3.1283181820000001</v>
      </c>
      <c r="G480" s="37" t="s">
        <v>2437</v>
      </c>
      <c r="H480" s="37">
        <v>1.119232E-3</v>
      </c>
      <c r="I480" s="37">
        <v>1.119232E-3</v>
      </c>
      <c r="J480" s="37">
        <v>3</v>
      </c>
    </row>
    <row r="481" spans="1:10" x14ac:dyDescent="0.2">
      <c r="A481" s="37" t="s">
        <v>1125</v>
      </c>
      <c r="B481" s="36">
        <v>44377</v>
      </c>
      <c r="C481" s="37">
        <v>59</v>
      </c>
      <c r="D481" s="37">
        <v>118</v>
      </c>
      <c r="E481" s="37">
        <v>0.98333333300000003</v>
      </c>
      <c r="F481" s="37">
        <v>4.9166666670000003</v>
      </c>
      <c r="G481" s="37" t="s">
        <v>2438</v>
      </c>
      <c r="H481" s="37">
        <v>1.4583770000000001E-3</v>
      </c>
      <c r="I481" s="37">
        <v>7.1703499999999998E-4</v>
      </c>
      <c r="J481" s="37">
        <v>3</v>
      </c>
    </row>
    <row r="482" spans="1:10" x14ac:dyDescent="0.2">
      <c r="A482" s="37" t="s">
        <v>1127</v>
      </c>
      <c r="B482" s="36">
        <v>44377</v>
      </c>
      <c r="C482" s="37">
        <v>0</v>
      </c>
      <c r="D482" s="37">
        <v>0</v>
      </c>
      <c r="E482" s="37">
        <v>0</v>
      </c>
      <c r="F482" s="37">
        <v>0</v>
      </c>
      <c r="G482" s="37" t="s">
        <v>2439</v>
      </c>
      <c r="H482" s="37">
        <v>1.0236922000000001E-2</v>
      </c>
      <c r="I482" s="37">
        <v>0</v>
      </c>
      <c r="J482" s="37">
        <v>1</v>
      </c>
    </row>
    <row r="483" spans="1:10" x14ac:dyDescent="0.2">
      <c r="A483" s="37" t="s">
        <v>1129</v>
      </c>
      <c r="B483" s="36">
        <v>44377</v>
      </c>
      <c r="C483" s="37">
        <v>4261.1499999999996</v>
      </c>
      <c r="D483" s="37">
        <v>4261.1499999999996</v>
      </c>
      <c r="E483" s="37">
        <v>0.99751157599999996</v>
      </c>
      <c r="F483" s="37">
        <v>1.0098445119999999</v>
      </c>
      <c r="G483" s="37" t="s">
        <v>2440</v>
      </c>
      <c r="H483" s="37">
        <v>0</v>
      </c>
      <c r="I483" s="37">
        <v>0</v>
      </c>
      <c r="J483" s="37">
        <v>3</v>
      </c>
    </row>
    <row r="484" spans="1:10" x14ac:dyDescent="0.2">
      <c r="A484" s="37" t="s">
        <v>1137</v>
      </c>
      <c r="B484" s="36">
        <v>44377</v>
      </c>
      <c r="C484" s="37">
        <v>61222</v>
      </c>
      <c r="D484" s="37">
        <v>87848</v>
      </c>
      <c r="E484" s="37">
        <v>0.12549714300000001</v>
      </c>
      <c r="F484" s="37">
        <v>0.27209777800000001</v>
      </c>
      <c r="G484" s="37" t="s">
        <v>2441</v>
      </c>
      <c r="H484" s="37">
        <v>1.35246E-3</v>
      </c>
      <c r="I484" s="38">
        <v>8.6646300000000004E-5</v>
      </c>
      <c r="J484" s="37">
        <v>1</v>
      </c>
    </row>
    <row r="485" spans="1:10" x14ac:dyDescent="0.2">
      <c r="A485" s="37" t="s">
        <v>1131</v>
      </c>
      <c r="B485" s="36">
        <v>44377</v>
      </c>
      <c r="C485" s="37">
        <v>0</v>
      </c>
      <c r="D485" s="37">
        <v>0</v>
      </c>
      <c r="E485" s="37">
        <v>0</v>
      </c>
      <c r="F485" s="37">
        <v>0</v>
      </c>
      <c r="G485" s="37" t="s">
        <v>2442</v>
      </c>
      <c r="H485" s="37">
        <v>1.35246E-3</v>
      </c>
      <c r="I485" s="37">
        <v>0</v>
      </c>
      <c r="J485" s="37">
        <v>1</v>
      </c>
    </row>
    <row r="486" spans="1:10" x14ac:dyDescent="0.2">
      <c r="A486" s="37" t="s">
        <v>1150</v>
      </c>
      <c r="B486" s="36">
        <v>44377</v>
      </c>
      <c r="C486" s="37">
        <v>8.6999999999999993</v>
      </c>
      <c r="D486" s="37">
        <v>8.6999999999999993</v>
      </c>
      <c r="E486" s="37">
        <v>0.244897959</v>
      </c>
      <c r="F486" s="37">
        <v>0.3</v>
      </c>
      <c r="G486" s="37" t="s">
        <v>2443</v>
      </c>
      <c r="H486" s="37">
        <v>0</v>
      </c>
      <c r="I486" s="37">
        <v>0</v>
      </c>
      <c r="J486" s="37">
        <v>2</v>
      </c>
    </row>
    <row r="487" spans="1:10" x14ac:dyDescent="0.2">
      <c r="A487" s="37" t="s">
        <v>1139</v>
      </c>
      <c r="B487" s="36">
        <v>44377</v>
      </c>
      <c r="C487" s="37">
        <v>12.3</v>
      </c>
      <c r="D487" s="37">
        <v>12.3</v>
      </c>
      <c r="E487" s="37">
        <v>0.61499999999999999</v>
      </c>
      <c r="F487" s="37">
        <v>1</v>
      </c>
      <c r="G487" s="37" t="s">
        <v>2444</v>
      </c>
      <c r="H487" s="37">
        <v>0</v>
      </c>
      <c r="I487" s="37">
        <v>0</v>
      </c>
      <c r="J487" s="37">
        <v>3</v>
      </c>
    </row>
    <row r="488" spans="1:10" x14ac:dyDescent="0.2">
      <c r="A488" s="37" t="s">
        <v>1135</v>
      </c>
      <c r="B488" s="36">
        <v>44377</v>
      </c>
      <c r="C488" s="37">
        <v>24.48</v>
      </c>
      <c r="D488" s="37">
        <v>24.48</v>
      </c>
      <c r="E488" s="37">
        <v>0</v>
      </c>
      <c r="F488" s="37">
        <v>0.18120805400000001</v>
      </c>
      <c r="G488" s="37" t="s">
        <v>2445</v>
      </c>
      <c r="H488" s="37">
        <v>0</v>
      </c>
      <c r="I488" s="37">
        <v>0</v>
      </c>
      <c r="J488" s="37">
        <v>1</v>
      </c>
    </row>
    <row r="489" spans="1:10" x14ac:dyDescent="0.2">
      <c r="A489" s="37" t="s">
        <v>1154</v>
      </c>
      <c r="B489" s="36">
        <v>44377</v>
      </c>
      <c r="C489" s="37">
        <v>23.5</v>
      </c>
      <c r="D489" s="37">
        <v>23.5</v>
      </c>
      <c r="E489" s="37">
        <v>0.25</v>
      </c>
      <c r="F489" s="37">
        <v>0</v>
      </c>
      <c r="G489" s="37" t="s">
        <v>2446</v>
      </c>
      <c r="H489" s="37">
        <v>0</v>
      </c>
      <c r="I489" s="37">
        <v>0</v>
      </c>
      <c r="J489" s="37">
        <v>2</v>
      </c>
    </row>
    <row r="490" spans="1:10" x14ac:dyDescent="0.2">
      <c r="A490" s="37" t="s">
        <v>1191</v>
      </c>
      <c r="B490" s="36">
        <v>44377</v>
      </c>
      <c r="C490" s="37">
        <v>-2</v>
      </c>
      <c r="D490" s="37">
        <v>85.92</v>
      </c>
      <c r="E490" s="37">
        <v>0.90442105299999997</v>
      </c>
      <c r="F490" s="37">
        <v>-2</v>
      </c>
      <c r="G490" s="37" t="s">
        <v>2447</v>
      </c>
      <c r="H490" s="37">
        <v>0</v>
      </c>
      <c r="I490" s="37">
        <v>0</v>
      </c>
      <c r="J490" s="37">
        <v>3</v>
      </c>
    </row>
    <row r="491" spans="1:10" x14ac:dyDescent="0.2">
      <c r="A491" s="37" t="s">
        <v>1239</v>
      </c>
      <c r="B491" s="36">
        <v>44377</v>
      </c>
      <c r="C491" s="37">
        <v>8578</v>
      </c>
      <c r="D491" s="37">
        <v>27266</v>
      </c>
      <c r="E491" s="37">
        <v>0.30295555600000001</v>
      </c>
      <c r="F491" s="37">
        <v>0.36367490600000002</v>
      </c>
      <c r="G491" s="37" t="s">
        <v>2448</v>
      </c>
      <c r="H491" s="37">
        <v>6.7689099999999999E-4</v>
      </c>
      <c r="I491" s="37">
        <v>1.74585E-4</v>
      </c>
      <c r="J491" s="37">
        <v>2</v>
      </c>
    </row>
    <row r="492" spans="1:10" x14ac:dyDescent="0.2">
      <c r="A492" s="37" t="s">
        <v>1196</v>
      </c>
      <c r="B492" s="36">
        <v>44377</v>
      </c>
      <c r="C492" s="37">
        <v>0</v>
      </c>
      <c r="D492" s="37">
        <v>0</v>
      </c>
      <c r="E492" s="37">
        <v>0</v>
      </c>
      <c r="F492" s="37">
        <v>-1</v>
      </c>
      <c r="G492" s="37" t="s">
        <v>2449</v>
      </c>
      <c r="H492" s="37">
        <v>4.5489700000000001E-4</v>
      </c>
      <c r="I492" s="37">
        <v>0</v>
      </c>
      <c r="J492" s="37">
        <v>0</v>
      </c>
    </row>
    <row r="493" spans="1:10" x14ac:dyDescent="0.2">
      <c r="A493" s="37" t="s">
        <v>1198</v>
      </c>
      <c r="B493" s="36">
        <v>44377</v>
      </c>
      <c r="C493" s="37">
        <v>0</v>
      </c>
      <c r="D493" s="37">
        <v>0</v>
      </c>
      <c r="E493" s="37">
        <v>0</v>
      </c>
      <c r="F493" s="37">
        <v>-1</v>
      </c>
      <c r="G493" s="37" t="s">
        <v>2450</v>
      </c>
      <c r="H493" s="37">
        <v>4.1014000000000003E-4</v>
      </c>
      <c r="I493" s="37">
        <v>0</v>
      </c>
      <c r="J493" s="37">
        <v>0</v>
      </c>
    </row>
    <row r="494" spans="1:10" x14ac:dyDescent="0.2">
      <c r="A494" s="37" t="s">
        <v>1200</v>
      </c>
      <c r="B494" s="36">
        <v>44377</v>
      </c>
      <c r="C494" s="37">
        <v>0</v>
      </c>
      <c r="D494" s="37">
        <v>8</v>
      </c>
      <c r="E494" s="37">
        <v>1.3888889E-2</v>
      </c>
      <c r="F494" s="37">
        <v>0</v>
      </c>
      <c r="G494" s="37" t="s">
        <v>2451</v>
      </c>
      <c r="H494" s="37">
        <v>4.0152900000000002E-4</v>
      </c>
      <c r="I494" s="38">
        <v>7.6680800000000006E-6</v>
      </c>
      <c r="J494" s="37">
        <v>1</v>
      </c>
    </row>
    <row r="495" spans="1:10" x14ac:dyDescent="0.2">
      <c r="A495" s="37" t="s">
        <v>1230</v>
      </c>
      <c r="B495" s="36">
        <v>44377</v>
      </c>
      <c r="C495" s="37">
        <v>200</v>
      </c>
      <c r="D495" s="37">
        <v>824</v>
      </c>
      <c r="E495" s="37">
        <v>0.3296</v>
      </c>
      <c r="F495" s="37">
        <v>2.5</v>
      </c>
      <c r="G495" s="37" t="s">
        <v>2452</v>
      </c>
      <c r="H495" s="37">
        <v>8.1873899999999997E-4</v>
      </c>
      <c r="I495" s="37">
        <v>2.30557E-4</v>
      </c>
      <c r="J495" s="37">
        <v>2</v>
      </c>
    </row>
    <row r="496" spans="1:10" x14ac:dyDescent="0.2">
      <c r="A496" s="37" t="s">
        <v>1232</v>
      </c>
      <c r="B496" s="36">
        <v>44377</v>
      </c>
      <c r="C496" s="37">
        <v>0</v>
      </c>
      <c r="D496" s="37">
        <v>174</v>
      </c>
      <c r="E496" s="37">
        <v>6.9599999999999995E-2</v>
      </c>
      <c r="F496" s="37">
        <v>0</v>
      </c>
      <c r="G496" s="37" t="s">
        <v>2453</v>
      </c>
      <c r="H496" s="37">
        <v>8.1873899999999997E-4</v>
      </c>
      <c r="I496" s="38">
        <v>5.6984200000000002E-5</v>
      </c>
      <c r="J496" s="37">
        <v>1</v>
      </c>
    </row>
    <row r="497" spans="1:10" x14ac:dyDescent="0.2">
      <c r="A497" s="37" t="s">
        <v>1235</v>
      </c>
      <c r="B497" s="36">
        <v>44377</v>
      </c>
      <c r="C497" s="37">
        <v>268309</v>
      </c>
      <c r="D497" s="37">
        <v>268309</v>
      </c>
      <c r="E497" s="37">
        <v>0.37686037900000002</v>
      </c>
      <c r="F497" s="37">
        <v>0.49878236500000001</v>
      </c>
      <c r="G497" s="37" t="s">
        <v>2454</v>
      </c>
      <c r="H497" s="37">
        <v>1.3708489999999999E-3</v>
      </c>
      <c r="I497" s="37">
        <v>4.3200399999999999E-4</v>
      </c>
      <c r="J497" s="37">
        <v>3</v>
      </c>
    </row>
    <row r="498" spans="1:10" x14ac:dyDescent="0.2">
      <c r="A498" s="37" t="s">
        <v>1218</v>
      </c>
      <c r="B498" s="36">
        <v>44377</v>
      </c>
      <c r="C498" s="37">
        <v>10769</v>
      </c>
      <c r="D498" s="37">
        <v>10769</v>
      </c>
      <c r="E498" s="37">
        <v>7.6921428999999999E-2</v>
      </c>
      <c r="F498" s="37">
        <v>0.32940780600000003</v>
      </c>
      <c r="G498" s="37" t="s">
        <v>2455</v>
      </c>
      <c r="H498" s="37">
        <v>5.6849830000000002E-3</v>
      </c>
      <c r="I498" s="37">
        <v>1.13943E-4</v>
      </c>
      <c r="J498" s="37">
        <v>1</v>
      </c>
    </row>
    <row r="499" spans="1:10" x14ac:dyDescent="0.2">
      <c r="A499" s="37" t="s">
        <v>1211</v>
      </c>
      <c r="B499" s="36">
        <v>44377</v>
      </c>
      <c r="C499" s="37">
        <v>586024</v>
      </c>
      <c r="D499" s="37">
        <v>586024</v>
      </c>
      <c r="E499" s="37">
        <v>0.93280869</v>
      </c>
      <c r="F499" s="37">
        <v>0.93847326600000003</v>
      </c>
      <c r="G499" s="37" t="s">
        <v>2456</v>
      </c>
      <c r="H499" s="37">
        <v>3.7975489999999999E-3</v>
      </c>
      <c r="I499" s="37">
        <v>3.5227600000000002E-3</v>
      </c>
      <c r="J499" s="37">
        <v>3</v>
      </c>
    </row>
    <row r="500" spans="1:10" x14ac:dyDescent="0.2">
      <c r="A500" s="37" t="s">
        <v>1213</v>
      </c>
      <c r="B500" s="36">
        <v>44377</v>
      </c>
      <c r="C500" s="37">
        <v>555610</v>
      </c>
      <c r="D500" s="37">
        <v>555610</v>
      </c>
      <c r="E500" s="37">
        <v>0.941606532</v>
      </c>
      <c r="F500" s="37">
        <v>0.941606532</v>
      </c>
      <c r="G500" s="37" t="s">
        <v>2456</v>
      </c>
      <c r="H500" s="37">
        <v>3.6976660000000001E-3</v>
      </c>
      <c r="I500" s="37">
        <v>3.4607790000000002E-3</v>
      </c>
      <c r="J500" s="37">
        <v>3</v>
      </c>
    </row>
    <row r="501" spans="1:10" x14ac:dyDescent="0.2">
      <c r="A501" s="37" t="s">
        <v>1193</v>
      </c>
      <c r="B501" s="36">
        <v>44377</v>
      </c>
      <c r="C501" s="37">
        <v>631769</v>
      </c>
      <c r="D501" s="37">
        <v>631769</v>
      </c>
      <c r="E501" s="37">
        <v>0.96137569599999995</v>
      </c>
      <c r="F501" s="37">
        <v>0.96137569599999995</v>
      </c>
      <c r="G501" s="37" t="s">
        <v>2456</v>
      </c>
      <c r="H501" s="37">
        <v>3.6976660000000001E-3</v>
      </c>
      <c r="I501" s="37">
        <v>3.5098550000000001E-3</v>
      </c>
      <c r="J501" s="37">
        <v>3</v>
      </c>
    </row>
    <row r="502" spans="1:10" x14ac:dyDescent="0.2">
      <c r="A502" s="37" t="s">
        <v>1237</v>
      </c>
      <c r="B502" s="36">
        <v>44377</v>
      </c>
      <c r="C502" s="37">
        <v>10</v>
      </c>
      <c r="D502" s="37">
        <v>10</v>
      </c>
      <c r="E502" s="37">
        <v>0.5</v>
      </c>
      <c r="F502" s="37">
        <v>0.58823529399999996</v>
      </c>
      <c r="G502" s="37" t="s">
        <v>2457</v>
      </c>
      <c r="H502" s="37">
        <v>1.20928E-4</v>
      </c>
      <c r="I502" s="37">
        <v>1.0278899999999999E-4</v>
      </c>
      <c r="J502" s="37">
        <v>3</v>
      </c>
    </row>
    <row r="503" spans="1:10" x14ac:dyDescent="0.2">
      <c r="A503" s="37" t="s">
        <v>1186</v>
      </c>
      <c r="B503" s="36">
        <v>44377</v>
      </c>
      <c r="C503" s="37">
        <v>-2</v>
      </c>
      <c r="D503" s="37">
        <v>78.89</v>
      </c>
      <c r="E503" s="37">
        <v>0.87655555600000001</v>
      </c>
      <c r="F503" s="37">
        <v>-2</v>
      </c>
      <c r="G503" s="37" t="s">
        <v>2447</v>
      </c>
      <c r="H503" s="37">
        <v>0</v>
      </c>
      <c r="I503" s="37">
        <v>0</v>
      </c>
      <c r="J503" s="37">
        <v>3</v>
      </c>
    </row>
    <row r="504" spans="1:10" x14ac:dyDescent="0.2">
      <c r="A504" s="37" t="s">
        <v>1203</v>
      </c>
      <c r="B504" s="36">
        <v>44377</v>
      </c>
      <c r="C504" s="37">
        <v>6700</v>
      </c>
      <c r="D504" s="37">
        <v>6700</v>
      </c>
      <c r="E504" s="37">
        <v>0.26800000000000002</v>
      </c>
      <c r="F504" s="37">
        <v>0.95714285700000001</v>
      </c>
      <c r="G504" s="37" t="s">
        <v>2458</v>
      </c>
      <c r="H504" s="37">
        <v>1.170085E-3</v>
      </c>
      <c r="I504" s="37">
        <v>2.8550100000000002E-4</v>
      </c>
      <c r="J504" s="37">
        <v>2</v>
      </c>
    </row>
    <row r="505" spans="1:10" x14ac:dyDescent="0.2">
      <c r="A505" s="37" t="s">
        <v>1215</v>
      </c>
      <c r="B505" s="36">
        <v>44377</v>
      </c>
      <c r="C505" s="37">
        <v>0</v>
      </c>
      <c r="D505" s="37">
        <v>1</v>
      </c>
      <c r="E505" s="37">
        <v>0.25</v>
      </c>
      <c r="F505" s="37">
        <v>0</v>
      </c>
      <c r="G505" s="37" t="s">
        <v>2459</v>
      </c>
      <c r="H505" s="37">
        <v>1.126707E-3</v>
      </c>
      <c r="I505" s="37">
        <v>2.8167699999999998E-4</v>
      </c>
      <c r="J505" s="37">
        <v>2</v>
      </c>
    </row>
    <row r="506" spans="1:10" x14ac:dyDescent="0.2">
      <c r="A506" s="37" t="s">
        <v>1207</v>
      </c>
      <c r="B506" s="36">
        <v>44377</v>
      </c>
      <c r="C506" s="37">
        <v>1757</v>
      </c>
      <c r="D506" s="37">
        <v>2281</v>
      </c>
      <c r="E506" s="37">
        <v>0.74058441600000002</v>
      </c>
      <c r="F506" s="37">
        <v>2.0622065730000001</v>
      </c>
      <c r="G506" s="37" t="s">
        <v>2460</v>
      </c>
      <c r="H506" s="37">
        <v>1.126707E-3</v>
      </c>
      <c r="I506" s="37">
        <v>4.6604699999999998E-4</v>
      </c>
      <c r="J506" s="37">
        <v>3</v>
      </c>
    </row>
    <row r="507" spans="1:10" x14ac:dyDescent="0.2">
      <c r="A507" s="37" t="s">
        <v>1188</v>
      </c>
      <c r="B507" s="36">
        <v>44377</v>
      </c>
      <c r="C507" s="37">
        <v>91</v>
      </c>
      <c r="D507" s="37">
        <v>91</v>
      </c>
      <c r="E507" s="37">
        <v>0.35</v>
      </c>
      <c r="F507" s="37">
        <v>0.4</v>
      </c>
      <c r="G507" s="37" t="s">
        <v>2461</v>
      </c>
      <c r="H507" s="37">
        <v>1.125212E-3</v>
      </c>
      <c r="I507" s="37">
        <v>2.81303E-4</v>
      </c>
      <c r="J507" s="37">
        <v>3</v>
      </c>
    </row>
    <row r="508" spans="1:10" x14ac:dyDescent="0.2">
      <c r="A508" s="37" t="s">
        <v>1209</v>
      </c>
      <c r="B508" s="36">
        <v>44377</v>
      </c>
      <c r="C508" s="37">
        <v>-1</v>
      </c>
      <c r="D508" s="37">
        <v>0</v>
      </c>
      <c r="E508" s="37">
        <v>-1</v>
      </c>
      <c r="F508" s="37">
        <v>-1</v>
      </c>
      <c r="G508" s="37"/>
      <c r="H508" s="37">
        <v>1.4694370000000001E-3</v>
      </c>
      <c r="I508" s="37">
        <v>0</v>
      </c>
      <c r="J508" s="37">
        <v>0</v>
      </c>
    </row>
    <row r="509" spans="1:10" x14ac:dyDescent="0.2">
      <c r="A509" s="37" t="s">
        <v>1205</v>
      </c>
      <c r="B509" s="36">
        <v>44377</v>
      </c>
      <c r="C509" s="37">
        <v>-1</v>
      </c>
      <c r="D509" s="37">
        <v>0</v>
      </c>
      <c r="E509" s="37">
        <v>-1</v>
      </c>
      <c r="F509" s="37">
        <v>-1</v>
      </c>
      <c r="G509" s="37"/>
      <c r="H509" s="37">
        <v>1.1282029999999999E-3</v>
      </c>
      <c r="I509" s="37">
        <v>0</v>
      </c>
      <c r="J509" s="37">
        <v>0</v>
      </c>
    </row>
    <row r="510" spans="1:10" x14ac:dyDescent="0.2">
      <c r="A510" s="37" t="s">
        <v>1220</v>
      </c>
      <c r="B510" s="36">
        <v>44377</v>
      </c>
      <c r="C510" s="37">
        <v>89.68</v>
      </c>
      <c r="D510" s="37">
        <v>89.68</v>
      </c>
      <c r="E510" s="37">
        <v>0.94399999999999995</v>
      </c>
      <c r="F510" s="37">
        <v>0.96637930999999999</v>
      </c>
      <c r="G510" s="37" t="s">
        <v>2462</v>
      </c>
      <c r="H510" s="37">
        <v>0</v>
      </c>
      <c r="I510" s="37">
        <v>0</v>
      </c>
      <c r="J510" s="37">
        <v>3</v>
      </c>
    </row>
    <row r="511" spans="1:10" x14ac:dyDescent="0.2">
      <c r="A511" s="37" t="s">
        <v>1222</v>
      </c>
      <c r="B511" s="36">
        <v>44377</v>
      </c>
      <c r="C511" s="37">
        <v>0</v>
      </c>
      <c r="D511" s="37">
        <v>433</v>
      </c>
      <c r="E511" s="37">
        <v>0.119679381</v>
      </c>
      <c r="F511" s="37">
        <v>0</v>
      </c>
      <c r="G511" s="37" t="s">
        <v>2010</v>
      </c>
      <c r="H511" s="37">
        <v>0</v>
      </c>
      <c r="I511" s="37">
        <v>0</v>
      </c>
      <c r="J511" s="37">
        <v>1</v>
      </c>
    </row>
    <row r="512" spans="1:10" x14ac:dyDescent="0.2">
      <c r="A512" s="37" t="s">
        <v>1224</v>
      </c>
      <c r="B512" s="36">
        <v>44377</v>
      </c>
      <c r="C512" s="37">
        <v>5</v>
      </c>
      <c r="D512" s="37">
        <v>5</v>
      </c>
      <c r="E512" s="37">
        <v>0.05</v>
      </c>
      <c r="F512" s="37">
        <v>0.5</v>
      </c>
      <c r="G512" s="37" t="s">
        <v>2463</v>
      </c>
      <c r="H512" s="37">
        <v>0</v>
      </c>
      <c r="I512" s="37">
        <v>0</v>
      </c>
      <c r="J512" s="37">
        <v>1</v>
      </c>
    </row>
    <row r="513" spans="1:10" x14ac:dyDescent="0.2">
      <c r="A513" s="37" t="s">
        <v>1226</v>
      </c>
      <c r="B513" s="36">
        <v>44377</v>
      </c>
      <c r="C513" s="37">
        <v>481</v>
      </c>
      <c r="D513" s="37">
        <v>3710</v>
      </c>
      <c r="E513" s="37">
        <v>0.26126760599999999</v>
      </c>
      <c r="F513" s="37">
        <v>0.13</v>
      </c>
      <c r="G513" s="37" t="s">
        <v>2464</v>
      </c>
      <c r="H513" s="37">
        <v>0</v>
      </c>
      <c r="I513" s="37">
        <v>0</v>
      </c>
      <c r="J513" s="37">
        <v>2</v>
      </c>
    </row>
    <row r="514" spans="1:10" x14ac:dyDescent="0.2">
      <c r="A514" s="37" t="s">
        <v>1228</v>
      </c>
      <c r="B514" s="36">
        <v>44377</v>
      </c>
      <c r="C514" s="37">
        <v>29.16</v>
      </c>
      <c r="D514" s="37">
        <v>29.16</v>
      </c>
      <c r="E514" s="37">
        <v>0.83314285700000001</v>
      </c>
      <c r="F514" s="37">
        <v>1</v>
      </c>
      <c r="G514" s="37" t="s">
        <v>2465</v>
      </c>
      <c r="H514" s="37">
        <v>0</v>
      </c>
      <c r="I514" s="37">
        <v>0</v>
      </c>
      <c r="J514" s="37">
        <v>3</v>
      </c>
    </row>
    <row r="515" spans="1:10" x14ac:dyDescent="0.2">
      <c r="A515" s="37" t="s">
        <v>1274</v>
      </c>
      <c r="B515" s="36">
        <v>44377</v>
      </c>
      <c r="C515" s="37">
        <v>0</v>
      </c>
      <c r="D515" s="37">
        <v>0</v>
      </c>
      <c r="E515" s="37">
        <v>0</v>
      </c>
      <c r="F515" s="37">
        <v>0</v>
      </c>
      <c r="G515" s="37" t="s">
        <v>2466</v>
      </c>
      <c r="H515" s="37">
        <v>0</v>
      </c>
      <c r="I515" s="37">
        <v>0</v>
      </c>
      <c r="J515" s="37">
        <v>1</v>
      </c>
    </row>
    <row r="516" spans="1:10" x14ac:dyDescent="0.2">
      <c r="A516" s="37" t="s">
        <v>1303</v>
      </c>
      <c r="B516" s="36">
        <v>44377</v>
      </c>
      <c r="C516" s="37">
        <v>9</v>
      </c>
      <c r="D516" s="37">
        <v>9</v>
      </c>
      <c r="E516" s="37">
        <v>0.9</v>
      </c>
      <c r="F516" s="37">
        <v>1</v>
      </c>
      <c r="G516" s="37" t="s">
        <v>1995</v>
      </c>
      <c r="H516" s="37">
        <v>4.11994E-4</v>
      </c>
      <c r="I516" s="37">
        <v>3.7079499999999999E-4</v>
      </c>
      <c r="J516" s="37">
        <v>3</v>
      </c>
    </row>
    <row r="517" spans="1:10" x14ac:dyDescent="0.2">
      <c r="A517" s="37" t="s">
        <v>1276</v>
      </c>
      <c r="B517" s="36">
        <v>44377</v>
      </c>
      <c r="C517" s="37">
        <v>0.1</v>
      </c>
      <c r="D517" s="37">
        <v>0.9</v>
      </c>
      <c r="E517" s="37">
        <v>0.9</v>
      </c>
      <c r="F517" s="37">
        <v>0.5</v>
      </c>
      <c r="G517" s="37" t="s">
        <v>2467</v>
      </c>
      <c r="H517" s="37">
        <v>4.3450599999999998E-4</v>
      </c>
      <c r="I517" s="37">
        <v>3.9105599999999998E-4</v>
      </c>
      <c r="J517" s="37">
        <v>3</v>
      </c>
    </row>
    <row r="518" spans="1:10" x14ac:dyDescent="0.2">
      <c r="A518" s="37" t="s">
        <v>1290</v>
      </c>
      <c r="B518" s="36">
        <v>44377</v>
      </c>
      <c r="C518" s="37">
        <v>-1</v>
      </c>
      <c r="D518" s="37">
        <v>0</v>
      </c>
      <c r="E518" s="37">
        <v>-1</v>
      </c>
      <c r="F518" s="37">
        <v>-1</v>
      </c>
      <c r="G518" s="37"/>
      <c r="H518" s="37">
        <v>4.6188990000000001E-3</v>
      </c>
      <c r="I518" s="37">
        <v>0</v>
      </c>
      <c r="J518" s="37">
        <v>0</v>
      </c>
    </row>
    <row r="519" spans="1:10" x14ac:dyDescent="0.2">
      <c r="A519" s="37" t="s">
        <v>1286</v>
      </c>
      <c r="B519" s="36">
        <v>44377</v>
      </c>
      <c r="C519" s="37">
        <v>0</v>
      </c>
      <c r="D519" s="37">
        <v>0</v>
      </c>
      <c r="E519" s="37">
        <v>0</v>
      </c>
      <c r="F519" s="37">
        <v>0</v>
      </c>
      <c r="G519" s="37" t="s">
        <v>2468</v>
      </c>
      <c r="H519" s="37">
        <v>5.1539469999999999E-3</v>
      </c>
      <c r="I519" s="37">
        <v>0</v>
      </c>
      <c r="J519" s="37">
        <v>1</v>
      </c>
    </row>
    <row r="520" spans="1:10" x14ac:dyDescent="0.2">
      <c r="A520" s="37" t="s">
        <v>1288</v>
      </c>
      <c r="B520" s="36">
        <v>44377</v>
      </c>
      <c r="C520" s="37">
        <v>27.22</v>
      </c>
      <c r="D520" s="37">
        <v>27.22</v>
      </c>
      <c r="E520" s="37">
        <v>0.77771428600000003</v>
      </c>
      <c r="F520" s="37">
        <v>0.82484848499999996</v>
      </c>
      <c r="G520" s="37" t="s">
        <v>2469</v>
      </c>
      <c r="H520" s="37">
        <v>0</v>
      </c>
      <c r="I520" s="37">
        <v>0</v>
      </c>
      <c r="J520" s="37">
        <v>3</v>
      </c>
    </row>
    <row r="521" spans="1:10" x14ac:dyDescent="0.2">
      <c r="A521" s="37" t="s">
        <v>1293</v>
      </c>
      <c r="B521" s="36">
        <v>44377</v>
      </c>
      <c r="C521" s="37">
        <v>530</v>
      </c>
      <c r="D521" s="37">
        <v>1618</v>
      </c>
      <c r="E521" s="37">
        <v>0.359555556</v>
      </c>
      <c r="F521" s="37">
        <v>0.53319919500000001</v>
      </c>
      <c r="G521" s="37" t="s">
        <v>2470</v>
      </c>
      <c r="H521" s="37">
        <v>6.5878200000000001E-4</v>
      </c>
      <c r="I521" s="37">
        <v>1.9836699999999999E-4</v>
      </c>
      <c r="J521" s="37">
        <v>3</v>
      </c>
    </row>
    <row r="522" spans="1:10" x14ac:dyDescent="0.2">
      <c r="A522" s="37" t="s">
        <v>1295</v>
      </c>
      <c r="B522" s="36">
        <v>44377</v>
      </c>
      <c r="C522" s="37">
        <v>2770</v>
      </c>
      <c r="D522" s="37">
        <v>7979</v>
      </c>
      <c r="E522" s="37">
        <v>0.15958</v>
      </c>
      <c r="F522" s="37">
        <v>0.19461814099999999</v>
      </c>
      <c r="G522" s="37" t="s">
        <v>2471</v>
      </c>
      <c r="H522" s="37">
        <v>5.5588100000000004E-4</v>
      </c>
      <c r="I522" s="38">
        <v>7.6811599999999995E-5</v>
      </c>
      <c r="J522" s="37">
        <v>1</v>
      </c>
    </row>
    <row r="523" spans="1:10" x14ac:dyDescent="0.2">
      <c r="A523" s="37" t="s">
        <v>1297</v>
      </c>
      <c r="B523" s="36">
        <v>44377</v>
      </c>
      <c r="C523" s="37">
        <v>0</v>
      </c>
      <c r="D523" s="37">
        <v>1</v>
      </c>
      <c r="E523" s="37">
        <v>0.25</v>
      </c>
      <c r="F523" s="37">
        <v>0</v>
      </c>
      <c r="G523" s="37" t="s">
        <v>2472</v>
      </c>
      <c r="H523" s="37">
        <v>4.1139600000000002E-4</v>
      </c>
      <c r="I523" s="37">
        <v>1.02849E-4</v>
      </c>
      <c r="J523" s="37">
        <v>2</v>
      </c>
    </row>
    <row r="524" spans="1:10" x14ac:dyDescent="0.2">
      <c r="A524" s="37" t="s">
        <v>1299</v>
      </c>
      <c r="B524" s="36">
        <v>44377</v>
      </c>
      <c r="C524" s="37">
        <v>1231</v>
      </c>
      <c r="D524" s="37">
        <v>4727</v>
      </c>
      <c r="E524" s="37">
        <v>8.5945455000000004E-2</v>
      </c>
      <c r="F524" s="37">
        <v>7.4515737999999998E-2</v>
      </c>
      <c r="G524" s="37" t="s">
        <v>2473</v>
      </c>
      <c r="H524" s="37">
        <v>5.0443000000000005E-4</v>
      </c>
      <c r="I524" s="38">
        <v>4.0152599999999999E-5</v>
      </c>
      <c r="J524" s="37">
        <v>1</v>
      </c>
    </row>
    <row r="525" spans="1:10" x14ac:dyDescent="0.2">
      <c r="A525" s="37" t="s">
        <v>1247</v>
      </c>
      <c r="B525" s="36">
        <v>44377</v>
      </c>
      <c r="C525" s="37">
        <v>1.91</v>
      </c>
      <c r="D525" s="37">
        <v>1.91</v>
      </c>
      <c r="E525" s="37">
        <v>0.15916666700000001</v>
      </c>
      <c r="F525" s="37">
        <v>0.318333333</v>
      </c>
      <c r="G525" s="37" t="s">
        <v>2474</v>
      </c>
      <c r="H525" s="37">
        <v>0</v>
      </c>
      <c r="I525" s="37">
        <v>0</v>
      </c>
      <c r="J525" s="37">
        <v>1</v>
      </c>
    </row>
    <row r="526" spans="1:10" x14ac:dyDescent="0.2">
      <c r="A526" s="37" t="s">
        <v>1301</v>
      </c>
      <c r="B526" s="36">
        <v>44377</v>
      </c>
      <c r="C526" s="37">
        <v>12</v>
      </c>
      <c r="D526" s="37">
        <v>12</v>
      </c>
      <c r="E526" s="37">
        <v>0.34615384599999999</v>
      </c>
      <c r="F526" s="37">
        <v>0.46153846199999998</v>
      </c>
      <c r="G526" s="37" t="s">
        <v>2475</v>
      </c>
      <c r="H526" s="37">
        <v>5.0095100000000002E-4</v>
      </c>
      <c r="I526" s="37">
        <v>1.4450500000000001E-4</v>
      </c>
      <c r="J526" s="37">
        <v>3</v>
      </c>
    </row>
    <row r="527" spans="1:10" x14ac:dyDescent="0.2">
      <c r="A527" s="37" t="s">
        <v>1269</v>
      </c>
      <c r="B527" s="36">
        <v>44377</v>
      </c>
      <c r="C527" s="37">
        <v>0</v>
      </c>
      <c r="D527" s="37">
        <v>0</v>
      </c>
      <c r="E527" s="37">
        <v>0</v>
      </c>
      <c r="F527" s="37">
        <v>0</v>
      </c>
      <c r="G527" s="37" t="s">
        <v>2476</v>
      </c>
      <c r="H527" s="38">
        <v>8.2686099999999994E-5</v>
      </c>
      <c r="I527" s="37">
        <v>0</v>
      </c>
      <c r="J527" s="37">
        <v>1</v>
      </c>
    </row>
    <row r="528" spans="1:10" x14ac:dyDescent="0.2">
      <c r="A528" s="37" t="s">
        <v>1261</v>
      </c>
      <c r="B528" s="36">
        <v>44377</v>
      </c>
      <c r="C528" s="37">
        <v>0</v>
      </c>
      <c r="D528" s="37">
        <v>0</v>
      </c>
      <c r="E528" s="37">
        <v>0</v>
      </c>
      <c r="F528" s="37">
        <v>0</v>
      </c>
      <c r="G528" s="37" t="s">
        <v>2477</v>
      </c>
      <c r="H528" s="37">
        <v>4.03996E-4</v>
      </c>
      <c r="I528" s="37">
        <v>0</v>
      </c>
      <c r="J528" s="37">
        <v>1</v>
      </c>
    </row>
    <row r="529" spans="1:10" x14ac:dyDescent="0.2">
      <c r="A529" s="37" t="s">
        <v>1284</v>
      </c>
      <c r="B529" s="36">
        <v>44377</v>
      </c>
      <c r="C529" s="37">
        <v>69</v>
      </c>
      <c r="D529" s="37">
        <v>69</v>
      </c>
      <c r="E529" s="37">
        <v>0.69</v>
      </c>
      <c r="F529" s="37">
        <v>0.92</v>
      </c>
      <c r="G529" s="37" t="s">
        <v>2478</v>
      </c>
      <c r="H529" s="38">
        <v>8.6932099999999994E-5</v>
      </c>
      <c r="I529" s="38">
        <v>5.9983099999999998E-5</v>
      </c>
      <c r="J529" s="37">
        <v>3</v>
      </c>
    </row>
    <row r="530" spans="1:10" x14ac:dyDescent="0.2">
      <c r="A530" s="37" t="s">
        <v>1267</v>
      </c>
      <c r="B530" s="36">
        <v>44377</v>
      </c>
      <c r="C530" s="37">
        <v>184</v>
      </c>
      <c r="D530" s="37">
        <v>3029</v>
      </c>
      <c r="E530" s="37">
        <v>0.60580000000000001</v>
      </c>
      <c r="F530" s="37">
        <v>0.204444444</v>
      </c>
      <c r="G530" s="37" t="s">
        <v>2479</v>
      </c>
      <c r="H530" s="37">
        <v>4.1633000000000002E-4</v>
      </c>
      <c r="I530" s="37">
        <v>2.3689199999999999E-4</v>
      </c>
      <c r="J530" s="37">
        <v>3</v>
      </c>
    </row>
    <row r="531" spans="1:10" x14ac:dyDescent="0.2">
      <c r="A531" s="37" t="s">
        <v>1249</v>
      </c>
      <c r="B531" s="36">
        <v>44377</v>
      </c>
      <c r="C531" s="37">
        <v>176</v>
      </c>
      <c r="D531" s="37">
        <v>176</v>
      </c>
      <c r="E531" s="37">
        <v>0.64</v>
      </c>
      <c r="F531" s="37">
        <v>1.0057142859999999</v>
      </c>
      <c r="G531" s="37" t="s">
        <v>2480</v>
      </c>
      <c r="H531" s="37">
        <v>4.0646299999999997E-4</v>
      </c>
      <c r="I531" s="37">
        <v>2.5865799999999999E-4</v>
      </c>
      <c r="J531" s="37">
        <v>3</v>
      </c>
    </row>
    <row r="532" spans="1:10" x14ac:dyDescent="0.2">
      <c r="A532" s="37" t="s">
        <v>1251</v>
      </c>
      <c r="B532" s="36">
        <v>44377</v>
      </c>
      <c r="C532" s="37">
        <v>206</v>
      </c>
      <c r="D532" s="37">
        <v>206</v>
      </c>
      <c r="E532" s="37">
        <v>0.41199999999999998</v>
      </c>
      <c r="F532" s="37">
        <v>0.82399999999999995</v>
      </c>
      <c r="G532" s="37" t="s">
        <v>2481</v>
      </c>
      <c r="H532" s="37">
        <v>4.1040899999999998E-4</v>
      </c>
      <c r="I532" s="38">
        <v>5.0890799999999997E-5</v>
      </c>
      <c r="J532" s="37">
        <v>3</v>
      </c>
    </row>
    <row r="533" spans="1:10" x14ac:dyDescent="0.2">
      <c r="A533" s="37" t="s">
        <v>1253</v>
      </c>
      <c r="B533" s="36">
        <v>44377</v>
      </c>
      <c r="C533" s="37">
        <v>1</v>
      </c>
      <c r="D533" s="37">
        <v>2</v>
      </c>
      <c r="E533" s="37">
        <v>0.5</v>
      </c>
      <c r="F533" s="37">
        <v>1</v>
      </c>
      <c r="G533" s="37" t="s">
        <v>2482</v>
      </c>
      <c r="H533" s="37">
        <v>4.0646299999999997E-4</v>
      </c>
      <c r="I533" s="37">
        <v>1.01616E-4</v>
      </c>
      <c r="J533" s="37">
        <v>3</v>
      </c>
    </row>
    <row r="534" spans="1:10" x14ac:dyDescent="0.2">
      <c r="A534" s="37" t="s">
        <v>1255</v>
      </c>
      <c r="B534" s="36">
        <v>44377</v>
      </c>
      <c r="C534" s="37">
        <v>0</v>
      </c>
      <c r="D534" s="37">
        <v>0</v>
      </c>
      <c r="E534" s="37">
        <v>0</v>
      </c>
      <c r="F534" s="37">
        <v>0</v>
      </c>
      <c r="G534" s="37" t="s">
        <v>1986</v>
      </c>
      <c r="H534" s="37">
        <v>4.0892899999999999E-4</v>
      </c>
      <c r="I534" s="37">
        <v>0</v>
      </c>
      <c r="J534" s="37">
        <v>1</v>
      </c>
    </row>
    <row r="535" spans="1:10" x14ac:dyDescent="0.2">
      <c r="A535" s="37" t="s">
        <v>1257</v>
      </c>
      <c r="B535" s="36">
        <v>44377</v>
      </c>
      <c r="C535" s="37">
        <v>10</v>
      </c>
      <c r="D535" s="37">
        <v>10</v>
      </c>
      <c r="E535" s="37">
        <v>0.1</v>
      </c>
      <c r="F535" s="37">
        <v>0.16666666699999999</v>
      </c>
      <c r="G535" s="37" t="s">
        <v>2483</v>
      </c>
      <c r="H535" s="37">
        <v>4.0646299999999997E-4</v>
      </c>
      <c r="I535" s="38">
        <v>4.0646299999999997E-5</v>
      </c>
      <c r="J535" s="37">
        <v>1</v>
      </c>
    </row>
    <row r="536" spans="1:10" x14ac:dyDescent="0.2">
      <c r="A536" s="37" t="s">
        <v>1259</v>
      </c>
      <c r="B536" s="36">
        <v>44377</v>
      </c>
      <c r="C536" s="37">
        <v>3</v>
      </c>
      <c r="D536" s="37">
        <v>5</v>
      </c>
      <c r="E536" s="37">
        <v>0.5</v>
      </c>
      <c r="F536" s="37">
        <v>1</v>
      </c>
      <c r="G536" s="37" t="s">
        <v>2484</v>
      </c>
      <c r="H536" s="37">
        <v>4.0152900000000002E-4</v>
      </c>
      <c r="I536" s="37">
        <v>2.00764E-4</v>
      </c>
      <c r="J536" s="37">
        <v>3</v>
      </c>
    </row>
    <row r="537" spans="1:10" x14ac:dyDescent="0.2">
      <c r="A537" s="37" t="s">
        <v>1243</v>
      </c>
      <c r="B537" s="36">
        <v>44377</v>
      </c>
      <c r="C537" s="37">
        <v>9.8000000000000007</v>
      </c>
      <c r="D537" s="37">
        <v>9.8000000000000007</v>
      </c>
      <c r="E537" s="37">
        <v>0.49</v>
      </c>
      <c r="F537" s="37">
        <v>0.98</v>
      </c>
      <c r="G537" s="37" t="s">
        <v>2485</v>
      </c>
      <c r="H537" s="37">
        <v>0</v>
      </c>
      <c r="I537" s="37">
        <v>0</v>
      </c>
      <c r="J537" s="37">
        <v>3</v>
      </c>
    </row>
    <row r="538" spans="1:10" x14ac:dyDescent="0.2">
      <c r="A538" s="37" t="s">
        <v>1278</v>
      </c>
      <c r="B538" s="36">
        <v>44377</v>
      </c>
      <c r="C538" s="37">
        <v>-2</v>
      </c>
      <c r="D538" s="37">
        <v>-2</v>
      </c>
      <c r="E538" s="37">
        <v>-2</v>
      </c>
      <c r="F538" s="37">
        <v>-2</v>
      </c>
      <c r="G538" s="37" t="s">
        <v>2357</v>
      </c>
      <c r="H538" s="37">
        <v>4.0152900000000002E-4</v>
      </c>
      <c r="I538" s="37">
        <v>0</v>
      </c>
      <c r="J538" s="37">
        <v>3</v>
      </c>
    </row>
    <row r="539" spans="1:10" x14ac:dyDescent="0.2">
      <c r="A539" s="37" t="s">
        <v>1271</v>
      </c>
      <c r="B539" s="36">
        <v>44377</v>
      </c>
      <c r="C539" s="37">
        <v>3619</v>
      </c>
      <c r="D539" s="37">
        <v>3619</v>
      </c>
      <c r="E539" s="37">
        <v>1.012590935</v>
      </c>
      <c r="F539" s="37">
        <v>1.0316419610000001</v>
      </c>
      <c r="G539" s="37" t="s">
        <v>2486</v>
      </c>
      <c r="H539" s="37">
        <v>1.607359E-3</v>
      </c>
      <c r="I539" s="37">
        <v>1.5776760000000001E-3</v>
      </c>
      <c r="J539" s="37">
        <v>3</v>
      </c>
    </row>
    <row r="540" spans="1:10" x14ac:dyDescent="0.2">
      <c r="A540" s="37" t="s">
        <v>1265</v>
      </c>
      <c r="B540" s="36">
        <v>44377</v>
      </c>
      <c r="C540" s="37">
        <v>0.02</v>
      </c>
      <c r="D540" s="37">
        <v>0.84499999999999997</v>
      </c>
      <c r="E540" s="37">
        <v>0.42249999999999999</v>
      </c>
      <c r="F540" s="37">
        <v>0.02</v>
      </c>
      <c r="G540" s="37" t="s">
        <v>2487</v>
      </c>
      <c r="H540" s="37">
        <v>4.6129100000000001E-4</v>
      </c>
      <c r="I540" s="37">
        <v>1.9028299999999999E-4</v>
      </c>
      <c r="J540" s="37">
        <v>3</v>
      </c>
    </row>
    <row r="541" spans="1:10" x14ac:dyDescent="0.2">
      <c r="A541" s="37" t="s">
        <v>1245</v>
      </c>
      <c r="B541" s="36">
        <v>44377</v>
      </c>
      <c r="C541" s="37">
        <v>1929</v>
      </c>
      <c r="D541" s="37">
        <v>3722</v>
      </c>
      <c r="E541" s="37">
        <v>0.62033333300000004</v>
      </c>
      <c r="F541" s="37">
        <v>1.6074999999999999</v>
      </c>
      <c r="G541" s="37" t="s">
        <v>2488</v>
      </c>
      <c r="H541" s="37">
        <v>8.9085900000000003E-4</v>
      </c>
      <c r="I541" s="37">
        <v>4.4439000000000002E-4</v>
      </c>
      <c r="J541" s="37">
        <v>3</v>
      </c>
    </row>
    <row r="542" spans="1:10" x14ac:dyDescent="0.2">
      <c r="A542" s="37" t="s">
        <v>1263</v>
      </c>
      <c r="B542" s="36">
        <v>44377</v>
      </c>
      <c r="C542" s="37">
        <v>0</v>
      </c>
      <c r="D542" s="37">
        <v>0</v>
      </c>
      <c r="E542" s="37">
        <v>0</v>
      </c>
      <c r="F542" s="37">
        <v>0</v>
      </c>
      <c r="G542" s="37" t="s">
        <v>2489</v>
      </c>
      <c r="H542" s="37">
        <v>4.0152900000000002E-4</v>
      </c>
      <c r="I542" s="37">
        <v>0</v>
      </c>
      <c r="J542" s="37">
        <v>1</v>
      </c>
    </row>
    <row r="543" spans="1:10" x14ac:dyDescent="0.2">
      <c r="A543" s="37" t="s">
        <v>1373</v>
      </c>
      <c r="B543" s="36">
        <v>44377</v>
      </c>
      <c r="C543" s="37">
        <v>63</v>
      </c>
      <c r="D543" s="37">
        <v>63</v>
      </c>
      <c r="E543" s="37">
        <v>0.63</v>
      </c>
      <c r="F543" s="37">
        <v>0.9</v>
      </c>
      <c r="G543" s="37" t="s">
        <v>2490</v>
      </c>
      <c r="H543" s="37">
        <v>0</v>
      </c>
      <c r="I543" s="37">
        <v>0</v>
      </c>
      <c r="J543" s="37">
        <v>3</v>
      </c>
    </row>
    <row r="544" spans="1:10" x14ac:dyDescent="0.2">
      <c r="A544" s="37" t="s">
        <v>1409</v>
      </c>
      <c r="B544" s="36">
        <v>44377</v>
      </c>
      <c r="C544" s="37">
        <v>40</v>
      </c>
      <c r="D544" s="37">
        <v>40</v>
      </c>
      <c r="E544" s="37">
        <v>0.4</v>
      </c>
      <c r="F544" s="37">
        <v>0.8</v>
      </c>
      <c r="G544" s="37" t="s">
        <v>2491</v>
      </c>
      <c r="H544" s="37">
        <v>1.152901E-3</v>
      </c>
      <c r="I544" s="37">
        <v>3.4587000000000002E-4</v>
      </c>
      <c r="J544" s="37">
        <v>3</v>
      </c>
    </row>
    <row r="545" spans="1:10" x14ac:dyDescent="0.2">
      <c r="A545" s="37" t="s">
        <v>1375</v>
      </c>
      <c r="B545" s="36">
        <v>44377</v>
      </c>
      <c r="C545" s="37">
        <v>88.86</v>
      </c>
      <c r="D545" s="37">
        <v>88.86</v>
      </c>
      <c r="E545" s="37">
        <v>0.88859999999999995</v>
      </c>
      <c r="F545" s="37">
        <v>1.0332558140000001</v>
      </c>
      <c r="G545" s="37" t="s">
        <v>2492</v>
      </c>
      <c r="H545" s="37">
        <v>1.162649E-3</v>
      </c>
      <c r="I545" s="37">
        <v>9.9987800000000005E-4</v>
      </c>
      <c r="J545" s="37">
        <v>3</v>
      </c>
    </row>
    <row r="546" spans="1:10" x14ac:dyDescent="0.2">
      <c r="A546" s="37" t="s">
        <v>1396</v>
      </c>
      <c r="B546" s="36">
        <v>44377</v>
      </c>
      <c r="C546" s="37">
        <v>191</v>
      </c>
      <c r="D546" s="37">
        <v>191</v>
      </c>
      <c r="E546" s="37">
        <v>0.48875000000000002</v>
      </c>
      <c r="F546" s="37">
        <v>0.95499999999999996</v>
      </c>
      <c r="G546" s="37" t="s">
        <v>2493</v>
      </c>
      <c r="H546" s="37">
        <v>8.8679199999999996E-4</v>
      </c>
      <c r="I546" s="37">
        <v>2.47748E-4</v>
      </c>
      <c r="J546" s="37">
        <v>3</v>
      </c>
    </row>
    <row r="547" spans="1:10" x14ac:dyDescent="0.2">
      <c r="A547" s="37" t="s">
        <v>1394</v>
      </c>
      <c r="B547" s="36">
        <v>44377</v>
      </c>
      <c r="C547" s="37">
        <v>0.6</v>
      </c>
      <c r="D547" s="37">
        <v>1.1000000000000001</v>
      </c>
      <c r="E547" s="37">
        <v>0.27500000000000002</v>
      </c>
      <c r="F547" s="37">
        <v>0.3</v>
      </c>
      <c r="G547" s="37" t="s">
        <v>2494</v>
      </c>
      <c r="H547" s="37">
        <v>7.9940299999999996E-4</v>
      </c>
      <c r="I547" s="37">
        <v>1.1991E-4</v>
      </c>
      <c r="J547" s="37">
        <v>2</v>
      </c>
    </row>
    <row r="548" spans="1:10" x14ac:dyDescent="0.2">
      <c r="A548" s="37" t="s">
        <v>1379</v>
      </c>
      <c r="B548" s="36">
        <v>44377</v>
      </c>
      <c r="C548" s="37">
        <v>21</v>
      </c>
      <c r="D548" s="37">
        <v>21</v>
      </c>
      <c r="E548" s="37">
        <v>0.91304347799999996</v>
      </c>
      <c r="F548" s="37">
        <v>1</v>
      </c>
      <c r="G548" s="37" t="s">
        <v>2495</v>
      </c>
      <c r="H548" s="37">
        <v>8.7845600000000001E-4</v>
      </c>
      <c r="I548" s="37">
        <v>8.0206799999999997E-4</v>
      </c>
      <c r="J548" s="37">
        <v>3</v>
      </c>
    </row>
    <row r="549" spans="1:10" x14ac:dyDescent="0.2">
      <c r="A549" s="37" t="s">
        <v>1400</v>
      </c>
      <c r="B549" s="36">
        <v>44377</v>
      </c>
      <c r="C549" s="37">
        <v>1</v>
      </c>
      <c r="D549" s="37">
        <v>11</v>
      </c>
      <c r="E549" s="37">
        <v>0.11</v>
      </c>
      <c r="F549" s="37">
        <v>6.6666666999999999E-2</v>
      </c>
      <c r="G549" s="37" t="s">
        <v>2496</v>
      </c>
      <c r="H549" s="37">
        <v>7.9940299999999996E-4</v>
      </c>
      <c r="I549" s="38">
        <v>8.7934299999999996E-5</v>
      </c>
      <c r="J549" s="37">
        <v>1</v>
      </c>
    </row>
    <row r="550" spans="1:10" x14ac:dyDescent="0.2">
      <c r="A550" s="37" t="s">
        <v>1362</v>
      </c>
      <c r="B550" s="36">
        <v>44377</v>
      </c>
      <c r="C550" s="37">
        <v>423</v>
      </c>
      <c r="D550" s="37">
        <v>423</v>
      </c>
      <c r="E550" s="37">
        <v>6.1017404999999997E-2</v>
      </c>
      <c r="F550" s="37">
        <v>2.6772152E-2</v>
      </c>
      <c r="G550" s="37" t="s">
        <v>2497</v>
      </c>
      <c r="H550" s="37">
        <v>0</v>
      </c>
      <c r="I550" s="37">
        <v>0</v>
      </c>
      <c r="J550" s="37">
        <v>1</v>
      </c>
    </row>
    <row r="551" spans="1:10" x14ac:dyDescent="0.2">
      <c r="A551" s="37" t="s">
        <v>1413</v>
      </c>
      <c r="B551" s="36">
        <v>44377</v>
      </c>
      <c r="C551" s="37">
        <v>0</v>
      </c>
      <c r="D551" s="37">
        <v>0</v>
      </c>
      <c r="E551" s="37">
        <v>0</v>
      </c>
      <c r="F551" s="37">
        <v>-1</v>
      </c>
      <c r="G551" s="37" t="s">
        <v>2498</v>
      </c>
      <c r="H551" s="37">
        <v>1.5967729999999999E-3</v>
      </c>
      <c r="I551" s="37">
        <v>0</v>
      </c>
      <c r="J551" s="37">
        <v>0</v>
      </c>
    </row>
    <row r="552" spans="1:10" x14ac:dyDescent="0.2">
      <c r="A552" s="37" t="s">
        <v>1411</v>
      </c>
      <c r="B552" s="36">
        <v>44377</v>
      </c>
      <c r="C552" s="37">
        <v>721</v>
      </c>
      <c r="D552" s="37">
        <v>1321</v>
      </c>
      <c r="E552" s="37">
        <v>0.11008333300000001</v>
      </c>
      <c r="F552" s="37">
        <v>0.160222222</v>
      </c>
      <c r="G552" s="37" t="s">
        <v>2499</v>
      </c>
      <c r="H552" s="37">
        <v>1.379966E-3</v>
      </c>
      <c r="I552" s="38">
        <v>6.89983E-5</v>
      </c>
      <c r="J552" s="37">
        <v>1</v>
      </c>
    </row>
    <row r="553" spans="1:10" x14ac:dyDescent="0.2">
      <c r="A553" s="37" t="s">
        <v>1428</v>
      </c>
      <c r="B553" s="36">
        <v>44377</v>
      </c>
      <c r="C553" s="37">
        <v>2690</v>
      </c>
      <c r="D553" s="37">
        <v>6243</v>
      </c>
      <c r="E553" s="37">
        <v>0.43657342700000001</v>
      </c>
      <c r="F553" s="37">
        <v>0.53800000000000003</v>
      </c>
      <c r="G553" s="37" t="s">
        <v>2500</v>
      </c>
      <c r="H553" s="37">
        <v>9.7295400000000005E-4</v>
      </c>
      <c r="I553" s="37">
        <v>4.2476599999999998E-4</v>
      </c>
      <c r="J553" s="37">
        <v>3</v>
      </c>
    </row>
    <row r="554" spans="1:10" x14ac:dyDescent="0.2">
      <c r="A554" s="37" t="s">
        <v>1406</v>
      </c>
      <c r="B554" s="36">
        <v>44377</v>
      </c>
      <c r="C554" s="37">
        <v>0</v>
      </c>
      <c r="D554" s="37">
        <v>1</v>
      </c>
      <c r="E554" s="37">
        <v>0.16666666699999999</v>
      </c>
      <c r="F554" s="37">
        <v>0</v>
      </c>
      <c r="G554" s="37" t="s">
        <v>2501</v>
      </c>
      <c r="H554" s="37">
        <v>1.150341E-3</v>
      </c>
      <c r="I554" s="37">
        <v>1.91724E-4</v>
      </c>
      <c r="J554" s="37">
        <v>1</v>
      </c>
    </row>
    <row r="555" spans="1:10" x14ac:dyDescent="0.2">
      <c r="A555" s="37" t="s">
        <v>1364</v>
      </c>
      <c r="B555" s="36">
        <v>44377</v>
      </c>
      <c r="C555" s="37">
        <v>0</v>
      </c>
      <c r="D555" s="37">
        <v>0</v>
      </c>
      <c r="E555" s="37">
        <v>0</v>
      </c>
      <c r="F555" s="37">
        <v>-1</v>
      </c>
      <c r="G555" s="37" t="s">
        <v>2249</v>
      </c>
      <c r="H555" s="37">
        <v>6.9146030000000001E-3</v>
      </c>
      <c r="I555" s="37">
        <v>0</v>
      </c>
      <c r="J555" s="37">
        <v>0</v>
      </c>
    </row>
    <row r="556" spans="1:10" x14ac:dyDescent="0.2">
      <c r="A556" s="37" t="s">
        <v>1367</v>
      </c>
      <c r="B556" s="36">
        <v>44377</v>
      </c>
      <c r="C556" s="37">
        <v>0</v>
      </c>
      <c r="D556" s="37">
        <v>0</v>
      </c>
      <c r="E556" s="37">
        <v>0</v>
      </c>
      <c r="F556" s="37">
        <v>0</v>
      </c>
      <c r="G556" s="37" t="s">
        <v>2249</v>
      </c>
      <c r="H556" s="37">
        <v>7.1080830000000003E-3</v>
      </c>
      <c r="I556" s="37">
        <v>0</v>
      </c>
      <c r="J556" s="37">
        <v>1</v>
      </c>
    </row>
    <row r="557" spans="1:10" x14ac:dyDescent="0.2">
      <c r="A557" s="37" t="s">
        <v>1426</v>
      </c>
      <c r="B557" s="36">
        <v>44377</v>
      </c>
      <c r="C557" s="37">
        <v>0</v>
      </c>
      <c r="D557" s="37">
        <v>0</v>
      </c>
      <c r="E557" s="37">
        <v>0.25</v>
      </c>
      <c r="F557" s="37">
        <v>0</v>
      </c>
      <c r="G557" s="37" t="s">
        <v>2502</v>
      </c>
      <c r="H557" s="37">
        <v>1.441463E-3</v>
      </c>
      <c r="I557" s="37">
        <v>3.6036599999999998E-4</v>
      </c>
      <c r="J557" s="37">
        <v>2</v>
      </c>
    </row>
    <row r="558" spans="1:10" x14ac:dyDescent="0.2">
      <c r="A558" s="37" t="s">
        <v>1424</v>
      </c>
      <c r="B558" s="36">
        <v>44377</v>
      </c>
      <c r="C558" s="37">
        <v>3</v>
      </c>
      <c r="D558" s="37">
        <v>3</v>
      </c>
      <c r="E558" s="37">
        <v>0.428571429</v>
      </c>
      <c r="F558" s="37">
        <v>1</v>
      </c>
      <c r="G558" s="37" t="s">
        <v>2503</v>
      </c>
      <c r="H558" s="37">
        <v>1.3141100000000001E-3</v>
      </c>
      <c r="I558" s="37">
        <v>3.7545999999999999E-4</v>
      </c>
      <c r="J558" s="37">
        <v>3</v>
      </c>
    </row>
    <row r="559" spans="1:10" x14ac:dyDescent="0.2">
      <c r="A559" s="37" t="s">
        <v>1422</v>
      </c>
      <c r="B559" s="36">
        <v>44377</v>
      </c>
      <c r="C559" s="37">
        <v>27</v>
      </c>
      <c r="D559" s="37">
        <v>27</v>
      </c>
      <c r="E559" s="37">
        <v>0.18</v>
      </c>
      <c r="F559" s="37">
        <v>0.71052631600000005</v>
      </c>
      <c r="G559" s="37"/>
      <c r="H559" s="37">
        <v>3.5587269999999998E-3</v>
      </c>
      <c r="I559" s="38">
        <v>9.4899400000000001E-5</v>
      </c>
      <c r="J559" s="37">
        <v>1</v>
      </c>
    </row>
    <row r="560" spans="1:10" x14ac:dyDescent="0.2">
      <c r="A560" s="37" t="s">
        <v>1420</v>
      </c>
      <c r="B560" s="36">
        <v>44377</v>
      </c>
      <c r="C560" s="37">
        <v>3902367</v>
      </c>
      <c r="D560" s="37">
        <v>3902367</v>
      </c>
      <c r="E560" s="37">
        <v>0.13486999299999999</v>
      </c>
      <c r="F560" s="37">
        <v>0.5</v>
      </c>
      <c r="G560" s="37" t="s">
        <v>2504</v>
      </c>
      <c r="H560" s="37">
        <v>2.1905029999999999E-3</v>
      </c>
      <c r="I560" s="37">
        <v>1.0952519999999999E-3</v>
      </c>
      <c r="J560" s="37">
        <v>1</v>
      </c>
    </row>
    <row r="561" spans="1:10" x14ac:dyDescent="0.2">
      <c r="A561" s="37" t="s">
        <v>1419</v>
      </c>
      <c r="B561" s="36">
        <v>44377</v>
      </c>
      <c r="C561" s="37">
        <v>5666293.3899999997</v>
      </c>
      <c r="D561" s="37">
        <v>5666293.3899999997</v>
      </c>
      <c r="E561" s="37">
        <v>0.95154898099999996</v>
      </c>
      <c r="F561" s="37">
        <v>1.002120578</v>
      </c>
      <c r="G561" s="37" t="s">
        <v>2505</v>
      </c>
      <c r="H561" s="37">
        <v>2.4196059999999999E-3</v>
      </c>
      <c r="I561" s="37">
        <v>2.297501E-3</v>
      </c>
      <c r="J561" s="37">
        <v>3</v>
      </c>
    </row>
    <row r="562" spans="1:10" x14ac:dyDescent="0.2">
      <c r="A562" s="37" t="s">
        <v>1417</v>
      </c>
      <c r="B562" s="36">
        <v>44377</v>
      </c>
      <c r="C562" s="37">
        <v>122</v>
      </c>
      <c r="D562" s="37">
        <v>422</v>
      </c>
      <c r="E562" s="37">
        <v>0.16880000000000001</v>
      </c>
      <c r="F562" s="37">
        <v>0.1525</v>
      </c>
      <c r="G562" s="37" t="s">
        <v>2506</v>
      </c>
      <c r="H562" s="37">
        <v>1.379966E-3</v>
      </c>
      <c r="I562" s="37">
        <v>1.65596E-4</v>
      </c>
      <c r="J562" s="37">
        <v>1</v>
      </c>
    </row>
    <row r="563" spans="1:10" x14ac:dyDescent="0.2">
      <c r="A563" s="37" t="s">
        <v>1415</v>
      </c>
      <c r="B563" s="36">
        <v>44377</v>
      </c>
      <c r="C563" s="37">
        <v>10</v>
      </c>
      <c r="D563" s="37">
        <v>10</v>
      </c>
      <c r="E563" s="37">
        <v>0.2</v>
      </c>
      <c r="F563" s="37">
        <v>0.4</v>
      </c>
      <c r="G563" s="37" t="s">
        <v>2507</v>
      </c>
      <c r="H563" s="37">
        <v>1.379966E-3</v>
      </c>
      <c r="I563" s="37">
        <v>2.7599299999999998E-4</v>
      </c>
      <c r="J563" s="37">
        <v>1</v>
      </c>
    </row>
    <row r="564" spans="1:10" x14ac:dyDescent="0.2">
      <c r="A564" s="37" t="s">
        <v>1402</v>
      </c>
      <c r="B564" s="36">
        <v>44377</v>
      </c>
      <c r="C564" s="37">
        <v>20</v>
      </c>
      <c r="D564" s="37">
        <v>20</v>
      </c>
      <c r="E564" s="37">
        <v>0.2</v>
      </c>
      <c r="F564" s="37">
        <v>0.571428571</v>
      </c>
      <c r="G564" s="37" t="s">
        <v>2508</v>
      </c>
      <c r="H564" s="37">
        <v>1.0601359999999999E-3</v>
      </c>
      <c r="I564" s="37">
        <v>2.1202699999999999E-4</v>
      </c>
      <c r="J564" s="37">
        <v>1</v>
      </c>
    </row>
    <row r="565" spans="1:10" x14ac:dyDescent="0.2">
      <c r="A565" s="37" t="s">
        <v>1369</v>
      </c>
      <c r="B565" s="36">
        <v>44377</v>
      </c>
      <c r="C565" s="37">
        <v>14603.54</v>
      </c>
      <c r="D565" s="37">
        <v>73969.539999999994</v>
      </c>
      <c r="E565" s="37">
        <v>0.23101221999999999</v>
      </c>
      <c r="F565" s="37">
        <v>1.0416583749999999</v>
      </c>
      <c r="G565" s="37" t="s">
        <v>2509</v>
      </c>
      <c r="H565" s="37">
        <v>0</v>
      </c>
      <c r="I565" s="37">
        <v>0</v>
      </c>
      <c r="J565" s="37">
        <v>2</v>
      </c>
    </row>
    <row r="566" spans="1:10" x14ac:dyDescent="0.2">
      <c r="A566" s="37" t="s">
        <v>1404</v>
      </c>
      <c r="B566" s="36">
        <v>44377</v>
      </c>
      <c r="C566" s="37">
        <v>51279.8</v>
      </c>
      <c r="D566" s="37">
        <v>51279.8</v>
      </c>
      <c r="E566" s="37">
        <v>0.48946986599999998</v>
      </c>
      <c r="F566" s="37">
        <v>0.82345163399999999</v>
      </c>
      <c r="G566" s="37" t="s">
        <v>2510</v>
      </c>
      <c r="H566" s="37">
        <v>1.8227950000000001E-3</v>
      </c>
      <c r="I566" s="37">
        <v>8.9220300000000005E-4</v>
      </c>
      <c r="J566" s="37">
        <v>3</v>
      </c>
    </row>
    <row r="567" spans="1:10" x14ac:dyDescent="0.2">
      <c r="A567" s="37" t="s">
        <v>1398</v>
      </c>
      <c r="B567" s="36">
        <v>44377</v>
      </c>
      <c r="C567" s="37">
        <v>3.07</v>
      </c>
      <c r="D567" s="37">
        <v>3.07</v>
      </c>
      <c r="E567" s="37">
        <v>0.41825613099999998</v>
      </c>
      <c r="F567" s="37">
        <v>0.98713826400000004</v>
      </c>
      <c r="G567" s="37" t="s">
        <v>2511</v>
      </c>
      <c r="H567" s="37">
        <v>1.8227950000000001E-3</v>
      </c>
      <c r="I567" s="37">
        <v>7.7232799999999997E-4</v>
      </c>
      <c r="J567" s="37">
        <v>3</v>
      </c>
    </row>
    <row r="568" spans="1:10" x14ac:dyDescent="0.2">
      <c r="A568" s="37" t="s">
        <v>1371</v>
      </c>
      <c r="B568" s="36">
        <v>44377</v>
      </c>
      <c r="C568" s="37">
        <v>1</v>
      </c>
      <c r="D568" s="37">
        <v>1</v>
      </c>
      <c r="E568" s="37">
        <v>0.375</v>
      </c>
      <c r="F568" s="37">
        <v>0.5</v>
      </c>
      <c r="G568" s="37" t="s">
        <v>2512</v>
      </c>
      <c r="H568" s="37">
        <v>9.0368299999999996E-4</v>
      </c>
      <c r="I568" s="37">
        <v>2.82401E-4</v>
      </c>
      <c r="J568" s="37">
        <v>3</v>
      </c>
    </row>
    <row r="569" spans="1:10" x14ac:dyDescent="0.2">
      <c r="A569" s="37" t="s">
        <v>1321</v>
      </c>
      <c r="B569" s="36">
        <v>44377</v>
      </c>
      <c r="C569" s="37">
        <v>5666293.3899999997</v>
      </c>
      <c r="D569" s="37">
        <v>5666293.3899999997</v>
      </c>
      <c r="E569" s="37">
        <v>0.95154898099999996</v>
      </c>
      <c r="F569" s="37">
        <v>1.002120578</v>
      </c>
      <c r="G569" s="37" t="s">
        <v>2505</v>
      </c>
      <c r="H569" s="37">
        <v>0</v>
      </c>
      <c r="I569" s="37">
        <v>0</v>
      </c>
      <c r="J569" s="37">
        <v>3</v>
      </c>
    </row>
    <row r="570" spans="1:10" x14ac:dyDescent="0.2">
      <c r="A570" s="37" t="s">
        <v>1339</v>
      </c>
      <c r="B570" s="36">
        <v>44377</v>
      </c>
      <c r="C570" s="37">
        <v>42.1</v>
      </c>
      <c r="D570" s="37">
        <v>42.1</v>
      </c>
      <c r="E570" s="37">
        <v>0.52625</v>
      </c>
      <c r="F570" s="37">
        <v>0.76545454499999999</v>
      </c>
      <c r="G570" s="37" t="s">
        <v>2513</v>
      </c>
      <c r="H570" s="37">
        <v>1.2388379999999999E-3</v>
      </c>
      <c r="I570" s="37">
        <v>6.5193800000000002E-4</v>
      </c>
      <c r="J570" s="37">
        <v>3</v>
      </c>
    </row>
    <row r="571" spans="1:10" x14ac:dyDescent="0.2">
      <c r="A571" s="37" t="s">
        <v>1337</v>
      </c>
      <c r="B571" s="36">
        <v>44377</v>
      </c>
      <c r="C571" s="37">
        <v>16</v>
      </c>
      <c r="D571" s="37">
        <v>16</v>
      </c>
      <c r="E571" s="37">
        <v>0.72727272700000001</v>
      </c>
      <c r="F571" s="37">
        <v>0.88888888899999996</v>
      </c>
      <c r="G571" s="37" t="s">
        <v>2514</v>
      </c>
      <c r="H571" s="37">
        <v>1.5997450000000001E-3</v>
      </c>
      <c r="I571" s="37">
        <v>1.090735E-3</v>
      </c>
      <c r="J571" s="37">
        <v>3</v>
      </c>
    </row>
    <row r="572" spans="1:10" x14ac:dyDescent="0.2">
      <c r="A572" s="37" t="s">
        <v>1329</v>
      </c>
      <c r="B572" s="36">
        <v>44377</v>
      </c>
      <c r="C572" s="37">
        <v>40</v>
      </c>
      <c r="D572" s="37">
        <v>40</v>
      </c>
      <c r="E572" s="37">
        <v>0.66666666699999999</v>
      </c>
      <c r="F572" s="37">
        <v>0.88888888899999996</v>
      </c>
      <c r="G572" s="37" t="s">
        <v>1332</v>
      </c>
      <c r="H572" s="37">
        <v>1.10935E-3</v>
      </c>
      <c r="I572" s="37">
        <v>7.21078E-4</v>
      </c>
      <c r="J572" s="37">
        <v>3</v>
      </c>
    </row>
    <row r="573" spans="1:10" x14ac:dyDescent="0.2">
      <c r="A573" s="37" t="s">
        <v>1341</v>
      </c>
      <c r="B573" s="36">
        <v>44377</v>
      </c>
      <c r="C573" s="37">
        <v>48</v>
      </c>
      <c r="D573" s="37">
        <v>48</v>
      </c>
      <c r="E573" s="37">
        <v>0.68571428599999995</v>
      </c>
      <c r="F573" s="37">
        <v>0.87272727299999997</v>
      </c>
      <c r="G573" s="37" t="s">
        <v>1343</v>
      </c>
      <c r="H573" s="37">
        <v>1.10935E-3</v>
      </c>
      <c r="I573" s="37">
        <v>7.2900199999999997E-4</v>
      </c>
      <c r="J573" s="37">
        <v>3</v>
      </c>
    </row>
    <row r="574" spans="1:10" x14ac:dyDescent="0.2">
      <c r="A574" s="37" t="s">
        <v>1325</v>
      </c>
      <c r="B574" s="36">
        <v>44377</v>
      </c>
      <c r="C574" s="37">
        <v>0</v>
      </c>
      <c r="D574" s="37">
        <v>0</v>
      </c>
      <c r="E574" s="37">
        <v>0</v>
      </c>
      <c r="F574" s="37">
        <v>0</v>
      </c>
      <c r="G574" s="37"/>
      <c r="H574" s="37">
        <v>1.119232E-3</v>
      </c>
      <c r="I574" s="37">
        <v>0</v>
      </c>
      <c r="J574" s="37">
        <v>1</v>
      </c>
    </row>
    <row r="575" spans="1:10" x14ac:dyDescent="0.2">
      <c r="A575" s="37" t="s">
        <v>1323</v>
      </c>
      <c r="B575" s="36">
        <v>44377</v>
      </c>
      <c r="C575" s="37">
        <v>0</v>
      </c>
      <c r="D575" s="37">
        <v>1</v>
      </c>
      <c r="E575" s="37">
        <v>0.1</v>
      </c>
      <c r="F575" s="37">
        <v>0</v>
      </c>
      <c r="G575" s="37"/>
      <c r="H575" s="37">
        <v>1.1293329999999999E-3</v>
      </c>
      <c r="I575" s="37">
        <v>1.12933E-4</v>
      </c>
      <c r="J575" s="37">
        <v>1</v>
      </c>
    </row>
    <row r="576" spans="1:10" x14ac:dyDescent="0.2">
      <c r="A576" s="37" t="s">
        <v>1307</v>
      </c>
      <c r="B576" s="36">
        <v>44377</v>
      </c>
      <c r="C576" s="37">
        <v>43</v>
      </c>
      <c r="D576" s="37">
        <v>43</v>
      </c>
      <c r="E576" s="37">
        <v>0.66153846199999999</v>
      </c>
      <c r="F576" s="37">
        <v>0.86</v>
      </c>
      <c r="G576" s="37" t="s">
        <v>1967</v>
      </c>
      <c r="H576" s="37">
        <v>0</v>
      </c>
      <c r="I576" s="37">
        <v>0</v>
      </c>
      <c r="J576" s="37">
        <v>3</v>
      </c>
    </row>
    <row r="577" spans="1:10" x14ac:dyDescent="0.2">
      <c r="A577" s="37" t="s">
        <v>1319</v>
      </c>
      <c r="B577" s="36">
        <v>44377</v>
      </c>
      <c r="C577" s="37">
        <v>0</v>
      </c>
      <c r="D577" s="37">
        <v>0</v>
      </c>
      <c r="E577" s="37">
        <v>0</v>
      </c>
      <c r="F577" s="37">
        <v>0</v>
      </c>
      <c r="G577" s="37" t="s">
        <v>2515</v>
      </c>
      <c r="H577" s="37">
        <v>1.1522259999999999E-3</v>
      </c>
      <c r="I577" s="37">
        <v>0</v>
      </c>
      <c r="J577" s="37">
        <v>1</v>
      </c>
    </row>
    <row r="578" spans="1:10" x14ac:dyDescent="0.2">
      <c r="A578" s="37" t="s">
        <v>1348</v>
      </c>
      <c r="B578" s="36">
        <v>44377</v>
      </c>
      <c r="C578" s="37">
        <v>241</v>
      </c>
      <c r="D578" s="37">
        <v>241</v>
      </c>
      <c r="E578" s="37">
        <v>0.16066666700000001</v>
      </c>
      <c r="F578" s="37">
        <v>1.606666667</v>
      </c>
      <c r="G578" s="37" t="s">
        <v>2516</v>
      </c>
      <c r="H578" s="37">
        <v>1.4404769999999999E-3</v>
      </c>
      <c r="I578" s="37">
        <v>1.44048E-4</v>
      </c>
      <c r="J578" s="37">
        <v>1</v>
      </c>
    </row>
    <row r="579" spans="1:10" x14ac:dyDescent="0.2">
      <c r="A579" s="37" t="s">
        <v>1350</v>
      </c>
      <c r="B579" s="36">
        <v>44377</v>
      </c>
      <c r="C579" s="37">
        <v>54</v>
      </c>
      <c r="D579" s="37">
        <v>273</v>
      </c>
      <c r="E579" s="37">
        <v>0.265048544</v>
      </c>
      <c r="F579" s="37">
        <v>0.45</v>
      </c>
      <c r="G579" s="37" t="s">
        <v>2517</v>
      </c>
      <c r="H579" s="37">
        <v>8.7862699999999999E-4</v>
      </c>
      <c r="I579" s="37">
        <v>2.2349499999999999E-4</v>
      </c>
      <c r="J579" s="37">
        <v>2</v>
      </c>
    </row>
    <row r="580" spans="1:10" x14ac:dyDescent="0.2">
      <c r="A580" s="37" t="s">
        <v>1377</v>
      </c>
      <c r="B580" s="36">
        <v>44377</v>
      </c>
      <c r="C580" s="37">
        <v>66</v>
      </c>
      <c r="D580" s="37">
        <v>401</v>
      </c>
      <c r="E580" s="37">
        <v>6.2656249999999997E-2</v>
      </c>
      <c r="F580" s="37">
        <v>6.3829786999999999E-2</v>
      </c>
      <c r="G580" s="37" t="s">
        <v>2518</v>
      </c>
      <c r="H580" s="37">
        <v>8.7534199999999998E-4</v>
      </c>
      <c r="I580" s="38">
        <v>4.5818700000000002E-5</v>
      </c>
      <c r="J580" s="37">
        <v>1</v>
      </c>
    </row>
    <row r="581" spans="1:10" x14ac:dyDescent="0.2">
      <c r="A581" s="37" t="s">
        <v>1352</v>
      </c>
      <c r="B581" s="36">
        <v>44377</v>
      </c>
      <c r="C581" s="37">
        <v>36</v>
      </c>
      <c r="D581" s="37">
        <v>36</v>
      </c>
      <c r="E581" s="37">
        <v>0.36</v>
      </c>
      <c r="F581" s="37">
        <v>1.0285714290000001</v>
      </c>
      <c r="G581" s="37" t="s">
        <v>2519</v>
      </c>
      <c r="H581" s="37">
        <v>9.3190099999999995E-4</v>
      </c>
      <c r="I581" s="37">
        <v>2.5161299999999998E-4</v>
      </c>
      <c r="J581" s="37">
        <v>3</v>
      </c>
    </row>
    <row r="582" spans="1:10" x14ac:dyDescent="0.2">
      <c r="A582" s="37" t="s">
        <v>1317</v>
      </c>
      <c r="B582" s="36">
        <v>44377</v>
      </c>
      <c r="C582" s="37">
        <v>0</v>
      </c>
      <c r="D582" s="37">
        <v>0</v>
      </c>
      <c r="E582" s="37">
        <v>0</v>
      </c>
      <c r="F582" s="37">
        <v>0</v>
      </c>
      <c r="G582" s="37" t="s">
        <v>2520</v>
      </c>
      <c r="H582" s="37">
        <v>1.1194639999999999E-3</v>
      </c>
      <c r="I582" s="37">
        <v>0</v>
      </c>
      <c r="J582" s="37">
        <v>1</v>
      </c>
    </row>
    <row r="583" spans="1:10" x14ac:dyDescent="0.2">
      <c r="A583" s="37" t="s">
        <v>1315</v>
      </c>
      <c r="B583" s="36">
        <v>44377</v>
      </c>
      <c r="C583" s="37">
        <v>576</v>
      </c>
      <c r="D583" s="37">
        <v>2300</v>
      </c>
      <c r="E583" s="37">
        <v>0.30556662699999998</v>
      </c>
      <c r="F583" s="37">
        <v>0.72</v>
      </c>
      <c r="G583" s="37" t="s">
        <v>2521</v>
      </c>
      <c r="H583" s="37">
        <v>2.7317169999999998E-3</v>
      </c>
      <c r="I583" s="37">
        <v>8.3472199999999998E-4</v>
      </c>
      <c r="J583" s="37">
        <v>2</v>
      </c>
    </row>
    <row r="584" spans="1:10" x14ac:dyDescent="0.2">
      <c r="A584" s="37" t="s">
        <v>1313</v>
      </c>
      <c r="B584" s="36">
        <v>44377</v>
      </c>
      <c r="C584" s="37">
        <v>41</v>
      </c>
      <c r="D584" s="37">
        <v>301</v>
      </c>
      <c r="E584" s="37">
        <v>6.3771185999999994E-2</v>
      </c>
      <c r="F584" s="37">
        <v>0.10817942</v>
      </c>
      <c r="G584" s="37" t="s">
        <v>2522</v>
      </c>
      <c r="H584" s="37">
        <v>4.9923140000000003E-3</v>
      </c>
      <c r="I584" s="37">
        <v>2.7711599999999999E-4</v>
      </c>
      <c r="J584" s="37">
        <v>1</v>
      </c>
    </row>
    <row r="585" spans="1:10" x14ac:dyDescent="0.2">
      <c r="A585" s="37" t="s">
        <v>1311</v>
      </c>
      <c r="B585" s="36">
        <v>44377</v>
      </c>
      <c r="C585" s="37">
        <v>-1</v>
      </c>
      <c r="D585" s="37">
        <v>0</v>
      </c>
      <c r="E585" s="37">
        <v>0</v>
      </c>
      <c r="F585" s="37">
        <v>-1</v>
      </c>
      <c r="G585" s="37" t="s">
        <v>2523</v>
      </c>
      <c r="H585" s="37">
        <v>1.1600009999999999E-3</v>
      </c>
      <c r="I585" s="37">
        <v>0</v>
      </c>
      <c r="J585" s="37">
        <v>0</v>
      </c>
    </row>
    <row r="586" spans="1:10" x14ac:dyDescent="0.2">
      <c r="A586" s="37" t="s">
        <v>1309</v>
      </c>
      <c r="B586" s="36">
        <v>44377</v>
      </c>
      <c r="C586" s="37">
        <v>-1</v>
      </c>
      <c r="D586" s="37">
        <v>0</v>
      </c>
      <c r="E586" s="37">
        <v>0</v>
      </c>
      <c r="F586" s="37">
        <v>-1</v>
      </c>
      <c r="G586" s="37" t="s">
        <v>1981</v>
      </c>
      <c r="H586" s="37">
        <v>1.1834809999999999E-3</v>
      </c>
      <c r="I586" s="37">
        <v>0</v>
      </c>
      <c r="J586" s="37">
        <v>0</v>
      </c>
    </row>
    <row r="587" spans="1:10" x14ac:dyDescent="0.2">
      <c r="A587" s="37" t="s">
        <v>1327</v>
      </c>
      <c r="B587" s="36">
        <v>44377</v>
      </c>
      <c r="C587" s="37">
        <v>-2</v>
      </c>
      <c r="D587" s="37">
        <v>0</v>
      </c>
      <c r="E587" s="37">
        <v>0</v>
      </c>
      <c r="F587" s="37">
        <v>0</v>
      </c>
      <c r="G587" s="37" t="s">
        <v>2524</v>
      </c>
      <c r="H587" s="37">
        <v>1.2823089999999999E-3</v>
      </c>
      <c r="I587" s="37">
        <v>0</v>
      </c>
      <c r="J587" s="37">
        <v>1</v>
      </c>
    </row>
    <row r="588" spans="1:10" x14ac:dyDescent="0.2">
      <c r="A588" s="37" t="s">
        <v>1344</v>
      </c>
      <c r="B588" s="36">
        <v>44377</v>
      </c>
      <c r="C588" s="37">
        <v>25</v>
      </c>
      <c r="D588" s="37">
        <v>25</v>
      </c>
      <c r="E588" s="37">
        <v>2.5000000000000001E-2</v>
      </c>
      <c r="F588" s="37">
        <v>0.15432098799999999</v>
      </c>
      <c r="G588" s="37" t="s">
        <v>2525</v>
      </c>
      <c r="H588" s="37">
        <v>1.5238179999999999E-3</v>
      </c>
      <c r="I588" s="37">
        <v>0</v>
      </c>
      <c r="J588" s="37">
        <v>1</v>
      </c>
    </row>
    <row r="589" spans="1:10" x14ac:dyDescent="0.2">
      <c r="A589" s="37" t="s">
        <v>1346</v>
      </c>
      <c r="B589" s="36">
        <v>44377</v>
      </c>
      <c r="C589" s="37">
        <v>143</v>
      </c>
      <c r="D589" s="37">
        <v>143</v>
      </c>
      <c r="E589" s="37">
        <v>9.5333333000000006E-2</v>
      </c>
      <c r="F589" s="37">
        <v>0.953333333</v>
      </c>
      <c r="G589" s="37" t="s">
        <v>2526</v>
      </c>
      <c r="H589" s="37">
        <v>1.4404769999999999E-3</v>
      </c>
      <c r="I589" s="37">
        <v>1.3732499999999999E-4</v>
      </c>
      <c r="J589" s="37">
        <v>1</v>
      </c>
    </row>
    <row r="590" spans="1:10" x14ac:dyDescent="0.2">
      <c r="A590" s="37" t="s">
        <v>1333</v>
      </c>
      <c r="B590" s="36">
        <v>44377</v>
      </c>
      <c r="C590" s="37">
        <v>22</v>
      </c>
      <c r="D590" s="37">
        <v>22</v>
      </c>
      <c r="E590" s="37">
        <v>0.55000000000000004</v>
      </c>
      <c r="F590" s="37">
        <v>0.78571428600000004</v>
      </c>
      <c r="G590" s="37" t="s">
        <v>2527</v>
      </c>
      <c r="H590" s="37">
        <v>0</v>
      </c>
      <c r="I590" s="37">
        <v>0</v>
      </c>
      <c r="J590" s="37">
        <v>3</v>
      </c>
    </row>
    <row r="591" spans="1:10" x14ac:dyDescent="0.2">
      <c r="A591" s="37" t="s">
        <v>1335</v>
      </c>
      <c r="B591" s="36">
        <v>44377</v>
      </c>
      <c r="C591" s="37">
        <v>600000</v>
      </c>
      <c r="D591" s="37">
        <v>600000</v>
      </c>
      <c r="E591" s="37">
        <v>1</v>
      </c>
      <c r="F591" s="37">
        <v>1.3333333329999999</v>
      </c>
      <c r="G591" s="37" t="s">
        <v>2528</v>
      </c>
      <c r="H591" s="37">
        <v>2.1311809999999998E-3</v>
      </c>
      <c r="I591" s="37">
        <v>1.3319880000000001E-3</v>
      </c>
      <c r="J591" s="37">
        <v>3</v>
      </c>
    </row>
    <row r="592" spans="1:10" x14ac:dyDescent="0.2">
      <c r="A592" s="37" t="s">
        <v>1354</v>
      </c>
      <c r="B592" s="36">
        <v>44377</v>
      </c>
      <c r="C592" s="37">
        <v>981.43</v>
      </c>
      <c r="D592" s="37">
        <v>5674.55</v>
      </c>
      <c r="E592" s="37">
        <v>0.56745500000000004</v>
      </c>
      <c r="F592" s="37">
        <v>1</v>
      </c>
      <c r="G592" s="37" t="s">
        <v>2529</v>
      </c>
      <c r="H592" s="37">
        <v>1.3698849999999999E-3</v>
      </c>
      <c r="I592" s="37">
        <v>6.4290400000000002E-4</v>
      </c>
      <c r="J592" s="37">
        <v>0</v>
      </c>
    </row>
    <row r="593" spans="1:10" x14ac:dyDescent="0.2">
      <c r="A593" s="37" t="s">
        <v>1356</v>
      </c>
      <c r="B593" s="36">
        <v>44377</v>
      </c>
      <c r="C593" s="37">
        <v>46495</v>
      </c>
      <c r="D593" s="37">
        <v>46495</v>
      </c>
      <c r="E593" s="37">
        <v>0.98925531899999997</v>
      </c>
      <c r="F593" s="37">
        <v>0.99989247299999995</v>
      </c>
      <c r="G593" s="37" t="s">
        <v>2530</v>
      </c>
      <c r="H593" s="37">
        <v>1.597834E-3</v>
      </c>
      <c r="I593" s="37">
        <v>1.5806660000000001E-3</v>
      </c>
      <c r="J593" s="37">
        <v>3</v>
      </c>
    </row>
    <row r="594" spans="1:10" x14ac:dyDescent="0.2">
      <c r="A594" s="37" t="s">
        <v>1358</v>
      </c>
      <c r="B594" s="36">
        <v>44377</v>
      </c>
      <c r="C594" s="37">
        <v>1796746.05</v>
      </c>
      <c r="D594" s="37">
        <v>1796746.05</v>
      </c>
      <c r="E594" s="37">
        <v>0.44918651300000001</v>
      </c>
      <c r="F594" s="37">
        <v>0.59891534999999996</v>
      </c>
      <c r="G594" s="37" t="s">
        <v>1996</v>
      </c>
      <c r="H594" s="37">
        <v>1.132451E-3</v>
      </c>
      <c r="I594" s="37">
        <v>5.0868199999999999E-4</v>
      </c>
      <c r="J594" s="37">
        <v>3</v>
      </c>
    </row>
    <row r="595" spans="1:10" x14ac:dyDescent="0.2">
      <c r="A595" s="37" t="s">
        <v>1360</v>
      </c>
      <c r="B595" s="36">
        <v>44377</v>
      </c>
      <c r="C595" s="37">
        <v>91022</v>
      </c>
      <c r="D595" s="37">
        <v>91022</v>
      </c>
      <c r="E595" s="37">
        <v>0.33098909100000001</v>
      </c>
      <c r="F595" s="37">
        <v>0.56888749999999999</v>
      </c>
      <c r="G595" s="37" t="s">
        <v>2531</v>
      </c>
      <c r="H595" s="37">
        <v>1.128045E-3</v>
      </c>
      <c r="I595" s="37">
        <v>3.56552E-4</v>
      </c>
      <c r="J595" s="37">
        <v>2</v>
      </c>
    </row>
    <row r="596" spans="1:10" x14ac:dyDescent="0.2">
      <c r="A596" s="37" t="s">
        <v>1388</v>
      </c>
      <c r="B596" s="36">
        <v>44377</v>
      </c>
      <c r="C596" s="37">
        <v>30</v>
      </c>
      <c r="D596" s="37">
        <v>497</v>
      </c>
      <c r="E596" s="37">
        <v>8.6888112000000003E-2</v>
      </c>
      <c r="F596" s="37">
        <v>2.0979021E-2</v>
      </c>
      <c r="G596" s="37" t="s">
        <v>2532</v>
      </c>
      <c r="H596" s="37">
        <v>0</v>
      </c>
      <c r="I596" s="37">
        <v>0</v>
      </c>
      <c r="J596" s="37">
        <v>1</v>
      </c>
    </row>
    <row r="597" spans="1:10" x14ac:dyDescent="0.2">
      <c r="A597" s="37" t="s">
        <v>1390</v>
      </c>
      <c r="B597" s="36">
        <v>44377</v>
      </c>
      <c r="C597" s="37">
        <v>1079</v>
      </c>
      <c r="D597" s="37">
        <v>6032</v>
      </c>
      <c r="E597" s="37">
        <v>0.30890561799999999</v>
      </c>
      <c r="F597" s="37">
        <v>0.35215404700000003</v>
      </c>
      <c r="G597" s="37" t="s">
        <v>2533</v>
      </c>
      <c r="H597" s="37">
        <v>0</v>
      </c>
      <c r="I597" s="37">
        <v>0</v>
      </c>
      <c r="J597" s="37">
        <v>2</v>
      </c>
    </row>
    <row r="598" spans="1:10" x14ac:dyDescent="0.2">
      <c r="A598" s="37" t="s">
        <v>1392</v>
      </c>
      <c r="B598" s="36">
        <v>44377</v>
      </c>
      <c r="C598" s="37">
        <v>0</v>
      </c>
      <c r="D598" s="37">
        <v>0</v>
      </c>
      <c r="E598" s="37">
        <v>0</v>
      </c>
      <c r="F598" s="37">
        <v>0</v>
      </c>
      <c r="G598" s="37"/>
      <c r="H598" s="37">
        <v>0</v>
      </c>
      <c r="I598" s="37">
        <v>0</v>
      </c>
      <c r="J598" s="37">
        <v>1</v>
      </c>
    </row>
    <row r="599" spans="1:10" x14ac:dyDescent="0.2">
      <c r="A599" s="37" t="s">
        <v>1444</v>
      </c>
      <c r="B599" s="36">
        <v>44377</v>
      </c>
      <c r="C599" s="37">
        <v>11.8</v>
      </c>
      <c r="D599" s="37">
        <v>11.8</v>
      </c>
      <c r="E599" s="37">
        <v>0</v>
      </c>
      <c r="F599" s="37">
        <v>0</v>
      </c>
      <c r="G599" s="37"/>
      <c r="H599" s="37">
        <v>0</v>
      </c>
      <c r="I599" s="37">
        <v>0</v>
      </c>
      <c r="J599" s="37">
        <v>1</v>
      </c>
    </row>
    <row r="600" spans="1:10" x14ac:dyDescent="0.2">
      <c r="A600" s="37" t="s">
        <v>1453</v>
      </c>
      <c r="B600" s="36">
        <v>44377</v>
      </c>
      <c r="C600" s="37">
        <v>0</v>
      </c>
      <c r="D600" s="37">
        <v>0</v>
      </c>
      <c r="E600" s="37">
        <v>0</v>
      </c>
      <c r="F600" s="37">
        <v>0</v>
      </c>
      <c r="G600" s="37" t="s">
        <v>2013</v>
      </c>
      <c r="H600" s="37">
        <v>4.7049700000000001E-4</v>
      </c>
      <c r="I600" s="37">
        <v>0</v>
      </c>
      <c r="J600" s="37">
        <v>1</v>
      </c>
    </row>
    <row r="601" spans="1:10" x14ac:dyDescent="0.2">
      <c r="A601" s="37" t="s">
        <v>1455</v>
      </c>
      <c r="B601" s="36">
        <v>44377</v>
      </c>
      <c r="C601" s="37">
        <v>25</v>
      </c>
      <c r="D601" s="37">
        <v>25</v>
      </c>
      <c r="E601" s="37">
        <v>0.25</v>
      </c>
      <c r="F601" s="37">
        <v>0.25</v>
      </c>
      <c r="G601" s="37"/>
      <c r="H601" s="37">
        <v>1.2549300000000001E-4</v>
      </c>
      <c r="I601" s="38">
        <v>3.13733E-5</v>
      </c>
      <c r="J601" s="37">
        <v>2</v>
      </c>
    </row>
    <row r="602" spans="1:10" x14ac:dyDescent="0.2">
      <c r="A602" s="37" t="s">
        <v>1457</v>
      </c>
      <c r="B602" s="36">
        <v>44377</v>
      </c>
      <c r="C602" s="37">
        <v>0</v>
      </c>
      <c r="D602" s="37">
        <v>0</v>
      </c>
      <c r="E602" s="37">
        <v>0</v>
      </c>
      <c r="F602" s="37">
        <v>0</v>
      </c>
      <c r="G602" s="37" t="s">
        <v>2013</v>
      </c>
      <c r="H602" s="38">
        <v>9.3695200000000004E-5</v>
      </c>
      <c r="I602" s="37">
        <v>0</v>
      </c>
      <c r="J602" s="37">
        <v>1</v>
      </c>
    </row>
    <row r="603" spans="1:10" x14ac:dyDescent="0.2">
      <c r="A603" s="37" t="s">
        <v>1459</v>
      </c>
      <c r="B603" s="36">
        <v>44377</v>
      </c>
      <c r="C603" s="37">
        <v>0</v>
      </c>
      <c r="D603" s="37">
        <v>0</v>
      </c>
      <c r="E603" s="37">
        <v>0</v>
      </c>
      <c r="F603" s="37">
        <v>-1</v>
      </c>
      <c r="G603" s="37" t="s">
        <v>2013</v>
      </c>
      <c r="H603" s="37">
        <v>1.2321500000000001E-4</v>
      </c>
      <c r="I603" s="37">
        <v>0</v>
      </c>
      <c r="J603" s="37">
        <v>0</v>
      </c>
    </row>
    <row r="604" spans="1:10" x14ac:dyDescent="0.2">
      <c r="A604" s="37" t="s">
        <v>1461</v>
      </c>
      <c r="B604" s="36">
        <v>44377</v>
      </c>
      <c r="C604" s="37">
        <v>-1</v>
      </c>
      <c r="D604" s="37">
        <v>-1</v>
      </c>
      <c r="E604" s="37">
        <v>-1</v>
      </c>
      <c r="F604" s="37">
        <v>-1</v>
      </c>
      <c r="G604" s="37" t="s">
        <v>2249</v>
      </c>
      <c r="H604" s="38">
        <v>8.1699299999999999E-5</v>
      </c>
      <c r="I604" s="37">
        <v>0</v>
      </c>
      <c r="J604" s="37">
        <v>0</v>
      </c>
    </row>
    <row r="605" spans="1:10" x14ac:dyDescent="0.2">
      <c r="A605" s="37" t="s">
        <v>1432</v>
      </c>
      <c r="B605" s="36">
        <v>44377</v>
      </c>
      <c r="C605" s="37">
        <v>476931</v>
      </c>
      <c r="D605" s="37">
        <v>476931</v>
      </c>
      <c r="E605" s="37">
        <v>0.73793601799999997</v>
      </c>
      <c r="F605" s="37">
        <v>0.83685025099999999</v>
      </c>
      <c r="G605" s="37" t="s">
        <v>2534</v>
      </c>
      <c r="H605" s="37">
        <v>0</v>
      </c>
      <c r="I605" s="37">
        <v>0</v>
      </c>
      <c r="J605" s="37">
        <v>3</v>
      </c>
    </row>
    <row r="606" spans="1:10" x14ac:dyDescent="0.2">
      <c r="A606" s="37" t="s">
        <v>1446</v>
      </c>
      <c r="B606" s="36">
        <v>44377</v>
      </c>
      <c r="C606" s="37">
        <v>5</v>
      </c>
      <c r="D606" s="37">
        <v>108</v>
      </c>
      <c r="E606" s="37">
        <v>0.36</v>
      </c>
      <c r="F606" s="37">
        <v>6.6666666999999999E-2</v>
      </c>
      <c r="G606" s="37" t="s">
        <v>2535</v>
      </c>
      <c r="H606" s="37">
        <v>1.173402E-3</v>
      </c>
      <c r="I606" s="37">
        <v>4.0286800000000002E-4</v>
      </c>
      <c r="J606" s="37">
        <v>3</v>
      </c>
    </row>
    <row r="607" spans="1:10" x14ac:dyDescent="0.2">
      <c r="A607" s="37" t="s">
        <v>1436</v>
      </c>
      <c r="B607" s="36">
        <v>44377</v>
      </c>
      <c r="C607" s="37">
        <v>4</v>
      </c>
      <c r="D607" s="37">
        <v>4</v>
      </c>
      <c r="E607" s="37">
        <v>0.8</v>
      </c>
      <c r="F607" s="37">
        <v>1</v>
      </c>
      <c r="G607" s="37" t="s">
        <v>2536</v>
      </c>
      <c r="H607" s="37">
        <v>1.385896E-3</v>
      </c>
      <c r="I607" s="37">
        <v>8.3153800000000005E-4</v>
      </c>
      <c r="J607" s="37">
        <v>3</v>
      </c>
    </row>
    <row r="608" spans="1:10" x14ac:dyDescent="0.2">
      <c r="A608" s="37" t="s">
        <v>1442</v>
      </c>
      <c r="B608" s="36">
        <v>44377</v>
      </c>
      <c r="C608" s="37">
        <v>227</v>
      </c>
      <c r="D608" s="37">
        <v>1602</v>
      </c>
      <c r="E608" s="37">
        <v>0.572142857</v>
      </c>
      <c r="F608" s="37">
        <v>0.45400000000000001</v>
      </c>
      <c r="G608" s="37" t="s">
        <v>2537</v>
      </c>
      <c r="H608" s="37">
        <v>1.3689100000000001E-3</v>
      </c>
      <c r="I608" s="37">
        <v>6.7223300000000005E-4</v>
      </c>
      <c r="J608" s="37">
        <v>3</v>
      </c>
    </row>
    <row r="609" spans="1:10" x14ac:dyDescent="0.2">
      <c r="A609" s="37" t="s">
        <v>1440</v>
      </c>
      <c r="B609" s="36">
        <v>44377</v>
      </c>
      <c r="C609" s="37">
        <v>-1</v>
      </c>
      <c r="D609" s="37">
        <v>-1</v>
      </c>
      <c r="E609" s="37">
        <v>-1</v>
      </c>
      <c r="F609" s="37">
        <v>-1</v>
      </c>
      <c r="G609" s="37" t="s">
        <v>2013</v>
      </c>
      <c r="H609" s="37">
        <v>1.196995E-3</v>
      </c>
      <c r="I609" s="37">
        <v>0</v>
      </c>
      <c r="J609" s="37">
        <v>0</v>
      </c>
    </row>
    <row r="610" spans="1:10" x14ac:dyDescent="0.2">
      <c r="A610" s="37" t="s">
        <v>1438</v>
      </c>
      <c r="B610" s="36">
        <v>44377</v>
      </c>
      <c r="C610" s="37">
        <v>0</v>
      </c>
      <c r="D610" s="37">
        <v>0</v>
      </c>
      <c r="E610" s="37">
        <v>0</v>
      </c>
      <c r="F610" s="37">
        <v>0</v>
      </c>
      <c r="G610" s="37" t="s">
        <v>2013</v>
      </c>
      <c r="H610" s="37">
        <v>1.164602E-3</v>
      </c>
      <c r="I610" s="37">
        <v>1.7469E-4</v>
      </c>
      <c r="J610" s="37">
        <v>1</v>
      </c>
    </row>
    <row r="611" spans="1:10" x14ac:dyDescent="0.2">
      <c r="A611" s="37" t="s">
        <v>1463</v>
      </c>
      <c r="B611" s="36">
        <v>44377</v>
      </c>
      <c r="C611" s="37">
        <v>236</v>
      </c>
      <c r="D611" s="37">
        <v>613</v>
      </c>
      <c r="E611" s="37">
        <v>0.2452</v>
      </c>
      <c r="F611" s="37">
        <v>0.33714285700000002</v>
      </c>
      <c r="G611" s="37" t="s">
        <v>2538</v>
      </c>
      <c r="H611" s="37">
        <v>5.228852E-3</v>
      </c>
      <c r="I611" s="37">
        <v>1.282114E-3</v>
      </c>
      <c r="J611" s="37">
        <v>2</v>
      </c>
    </row>
    <row r="612" spans="1:10" x14ac:dyDescent="0.2">
      <c r="A612" s="37" t="s">
        <v>1434</v>
      </c>
      <c r="B612" s="36">
        <v>44377</v>
      </c>
      <c r="C612" s="37">
        <v>0.4</v>
      </c>
      <c r="D612" s="37">
        <v>0.4</v>
      </c>
      <c r="E612" s="37">
        <v>0.133333333</v>
      </c>
      <c r="F612" s="37">
        <v>0.4</v>
      </c>
      <c r="G612" s="37" t="s">
        <v>2539</v>
      </c>
      <c r="H612" s="37">
        <v>5.1871779999999998E-3</v>
      </c>
      <c r="I612" s="37">
        <v>6.9162399999999995E-4</v>
      </c>
      <c r="J612" s="37">
        <v>1</v>
      </c>
    </row>
    <row r="613" spans="1:10" x14ac:dyDescent="0.2">
      <c r="A613" s="37" t="s">
        <v>1450</v>
      </c>
      <c r="B613" s="36">
        <v>44377</v>
      </c>
      <c r="C613" s="37">
        <v>58.13</v>
      </c>
      <c r="D613" s="37">
        <v>58.13</v>
      </c>
      <c r="E613" s="37">
        <v>0</v>
      </c>
      <c r="F613" s="37">
        <v>0</v>
      </c>
      <c r="G613" s="37" t="s">
        <v>2540</v>
      </c>
      <c r="H613" s="37">
        <v>0</v>
      </c>
      <c r="I613" s="37">
        <v>0</v>
      </c>
      <c r="J613" s="37">
        <v>1</v>
      </c>
    </row>
    <row r="614" spans="1:10" x14ac:dyDescent="0.2">
      <c r="A614" s="37" t="s">
        <v>1511</v>
      </c>
      <c r="B614" s="36">
        <v>44377</v>
      </c>
      <c r="C614" s="37">
        <v>85.53</v>
      </c>
      <c r="D614" s="37">
        <v>85.53</v>
      </c>
      <c r="E614" s="37">
        <v>0.92967391300000002</v>
      </c>
      <c r="F614" s="37">
        <v>0.93149640600000005</v>
      </c>
      <c r="G614" s="37" t="s">
        <v>2011</v>
      </c>
      <c r="H614" s="37">
        <v>0</v>
      </c>
      <c r="I614" s="37">
        <v>0</v>
      </c>
      <c r="J614" s="37">
        <v>3</v>
      </c>
    </row>
    <row r="615" spans="1:10" x14ac:dyDescent="0.2">
      <c r="A615" s="37" t="s">
        <v>1522</v>
      </c>
      <c r="B615" s="36">
        <v>44377</v>
      </c>
      <c r="C615" s="37">
        <v>289</v>
      </c>
      <c r="D615" s="37">
        <v>289</v>
      </c>
      <c r="E615" s="37">
        <v>0.335678808</v>
      </c>
      <c r="F615" s="37">
        <v>0.478476821</v>
      </c>
      <c r="G615" s="37" t="s">
        <v>2541</v>
      </c>
      <c r="H615" s="37">
        <v>2.5854179999999999E-3</v>
      </c>
      <c r="I615" s="37">
        <v>6.1692599999999995E-4</v>
      </c>
      <c r="J615" s="37">
        <v>2</v>
      </c>
    </row>
    <row r="616" spans="1:10" x14ac:dyDescent="0.2">
      <c r="A616" s="37" t="s">
        <v>1524</v>
      </c>
      <c r="B616" s="36">
        <v>44377</v>
      </c>
      <c r="C616" s="37">
        <v>6577</v>
      </c>
      <c r="D616" s="37">
        <v>6577</v>
      </c>
      <c r="E616" s="37">
        <v>0.29189597</v>
      </c>
      <c r="F616" s="37">
        <v>0.77522395099999997</v>
      </c>
      <c r="G616" s="37" t="s">
        <v>2542</v>
      </c>
      <c r="H616" s="37">
        <v>3.3448000000000001E-4</v>
      </c>
      <c r="I616" s="38">
        <v>6.6474400000000002E-5</v>
      </c>
      <c r="J616" s="37">
        <v>2</v>
      </c>
    </row>
    <row r="617" spans="1:10" x14ac:dyDescent="0.2">
      <c r="A617" s="37" t="s">
        <v>1526</v>
      </c>
      <c r="B617" s="36">
        <v>44377</v>
      </c>
      <c r="C617" s="37">
        <v>3474</v>
      </c>
      <c r="D617" s="37">
        <v>3474</v>
      </c>
      <c r="E617" s="37">
        <v>0.19823109799999999</v>
      </c>
      <c r="F617" s="37">
        <v>0.594659363</v>
      </c>
      <c r="G617" s="37" t="s">
        <v>2543</v>
      </c>
      <c r="H617" s="37">
        <v>1.11601E-4</v>
      </c>
      <c r="I617" s="38">
        <v>5.6612299999999997E-6</v>
      </c>
      <c r="J617" s="37">
        <v>1</v>
      </c>
    </row>
    <row r="618" spans="1:10" x14ac:dyDescent="0.2">
      <c r="A618" s="37" t="s">
        <v>1528</v>
      </c>
      <c r="B618" s="36">
        <v>44377</v>
      </c>
      <c r="C618" s="37">
        <v>97.7</v>
      </c>
      <c r="D618" s="37">
        <v>97.7</v>
      </c>
      <c r="E618" s="37">
        <v>0.40541666700000001</v>
      </c>
      <c r="F618" s="37">
        <v>0.54277777800000004</v>
      </c>
      <c r="G618" s="37" t="s">
        <v>2544</v>
      </c>
      <c r="H618" s="37">
        <v>0</v>
      </c>
      <c r="I618" s="37">
        <v>0</v>
      </c>
      <c r="J618" s="37">
        <v>3</v>
      </c>
    </row>
    <row r="619" spans="1:10" x14ac:dyDescent="0.2">
      <c r="A619" s="37" t="s">
        <v>1543</v>
      </c>
      <c r="B619" s="36">
        <v>44377</v>
      </c>
      <c r="C619" s="37">
        <v>3.81</v>
      </c>
      <c r="D619" s="37">
        <v>3.81</v>
      </c>
      <c r="E619" s="37">
        <v>0.76200000000000001</v>
      </c>
      <c r="F619" s="37">
        <v>1.27</v>
      </c>
      <c r="G619" s="37" t="s">
        <v>2011</v>
      </c>
      <c r="H619" s="37">
        <v>2.1131500000000001E-4</v>
      </c>
      <c r="I619" s="37">
        <v>1.2678900000000001E-4</v>
      </c>
      <c r="J619" s="37">
        <v>3</v>
      </c>
    </row>
    <row r="620" spans="1:10" x14ac:dyDescent="0.2">
      <c r="A620" s="37" t="s">
        <v>1530</v>
      </c>
      <c r="B620" s="36">
        <v>44377</v>
      </c>
      <c r="C620" s="37">
        <v>28.3</v>
      </c>
      <c r="D620" s="37">
        <v>28.3</v>
      </c>
      <c r="E620" s="37">
        <v>0.943333333</v>
      </c>
      <c r="F620" s="37">
        <v>1.8866666670000001</v>
      </c>
      <c r="G620" s="37" t="s">
        <v>2011</v>
      </c>
      <c r="H620" s="37">
        <v>2.1131500000000001E-4</v>
      </c>
      <c r="I620" s="37">
        <v>1.05658E-4</v>
      </c>
      <c r="J620" s="37">
        <v>3</v>
      </c>
    </row>
    <row r="621" spans="1:10" x14ac:dyDescent="0.2">
      <c r="A621" s="37" t="s">
        <v>1532</v>
      </c>
      <c r="B621" s="36">
        <v>44377</v>
      </c>
      <c r="C621" s="37">
        <v>0</v>
      </c>
      <c r="D621" s="37">
        <v>0</v>
      </c>
      <c r="E621" s="37">
        <v>0</v>
      </c>
      <c r="F621" s="37">
        <v>0</v>
      </c>
      <c r="G621" s="37" t="s">
        <v>2545</v>
      </c>
      <c r="H621" s="37">
        <v>4.2223199999999998E-4</v>
      </c>
      <c r="I621" s="37">
        <v>0</v>
      </c>
      <c r="J621" s="37">
        <v>1</v>
      </c>
    </row>
    <row r="622" spans="1:10" x14ac:dyDescent="0.2">
      <c r="A622" s="37" t="s">
        <v>1535</v>
      </c>
      <c r="B622" s="36">
        <v>44377</v>
      </c>
      <c r="C622" s="37">
        <v>0</v>
      </c>
      <c r="D622" s="37">
        <v>0</v>
      </c>
      <c r="E622" s="37">
        <v>0</v>
      </c>
      <c r="F622" s="37">
        <v>0</v>
      </c>
      <c r="G622" s="37" t="s">
        <v>2546</v>
      </c>
      <c r="H622" s="37">
        <v>4.4983600000000001E-4</v>
      </c>
      <c r="I622" s="37">
        <v>0</v>
      </c>
      <c r="J622" s="37">
        <v>1</v>
      </c>
    </row>
    <row r="623" spans="1:10" x14ac:dyDescent="0.2">
      <c r="A623" s="37" t="s">
        <v>1537</v>
      </c>
      <c r="B623" s="36">
        <v>44377</v>
      </c>
      <c r="C623" s="37">
        <v>44</v>
      </c>
      <c r="D623" s="37">
        <v>77</v>
      </c>
      <c r="E623" s="37">
        <v>0.35</v>
      </c>
      <c r="F623" s="37">
        <v>0.88</v>
      </c>
      <c r="G623" s="37" t="s">
        <v>2547</v>
      </c>
      <c r="H623" s="37">
        <v>1.19145E-4</v>
      </c>
      <c r="I623" s="38">
        <v>2.5995399999999998E-5</v>
      </c>
      <c r="J623" s="37">
        <v>3</v>
      </c>
    </row>
    <row r="624" spans="1:10" x14ac:dyDescent="0.2">
      <c r="A624" s="37" t="s">
        <v>1539</v>
      </c>
      <c r="B624" s="36">
        <v>44377</v>
      </c>
      <c r="C624" s="37">
        <v>20</v>
      </c>
      <c r="D624" s="37">
        <v>20</v>
      </c>
      <c r="E624" s="37">
        <v>0.28571428599999998</v>
      </c>
      <c r="F624" s="37">
        <v>0.44444444399999999</v>
      </c>
      <c r="G624" s="37" t="s">
        <v>2548</v>
      </c>
      <c r="H624" s="37">
        <v>4.04695E-4</v>
      </c>
      <c r="I624" s="37">
        <v>1.15627E-4</v>
      </c>
      <c r="J624" s="37">
        <v>2</v>
      </c>
    </row>
    <row r="625" spans="1:10" x14ac:dyDescent="0.2">
      <c r="A625" s="37" t="s">
        <v>1498</v>
      </c>
      <c r="B625" s="36">
        <v>44377</v>
      </c>
      <c r="C625" s="37">
        <v>78.56</v>
      </c>
      <c r="D625" s="37">
        <v>78.56</v>
      </c>
      <c r="E625" s="37">
        <v>0.37874999999999998</v>
      </c>
      <c r="F625" s="37">
        <v>0.49099999999999999</v>
      </c>
      <c r="G625" s="37" t="s">
        <v>2549</v>
      </c>
      <c r="H625" s="37">
        <v>0</v>
      </c>
      <c r="I625" s="37">
        <v>0</v>
      </c>
      <c r="J625" s="37">
        <v>3</v>
      </c>
    </row>
    <row r="626" spans="1:10" x14ac:dyDescent="0.2">
      <c r="A626" s="37" t="s">
        <v>1541</v>
      </c>
      <c r="B626" s="36">
        <v>44377</v>
      </c>
      <c r="C626" s="37">
        <v>-1</v>
      </c>
      <c r="D626" s="37">
        <v>100</v>
      </c>
      <c r="E626" s="37">
        <v>1</v>
      </c>
      <c r="F626" s="37">
        <v>-1</v>
      </c>
      <c r="G626" s="37" t="s">
        <v>2550</v>
      </c>
      <c r="H626" s="38">
        <v>8.1699299999999999E-5</v>
      </c>
      <c r="I626" s="38">
        <v>8.1699299999999999E-5</v>
      </c>
      <c r="J626" s="37">
        <v>0</v>
      </c>
    </row>
    <row r="627" spans="1:10" x14ac:dyDescent="0.2">
      <c r="A627" s="37" t="s">
        <v>1517</v>
      </c>
      <c r="B627" s="36">
        <v>44377</v>
      </c>
      <c r="C627" s="37">
        <v>100</v>
      </c>
      <c r="D627" s="37">
        <v>100</v>
      </c>
      <c r="E627" s="37">
        <v>0.375</v>
      </c>
      <c r="F627" s="37">
        <v>0.5</v>
      </c>
      <c r="G627" s="37" t="s">
        <v>2551</v>
      </c>
      <c r="H627" s="37">
        <v>1.2559100000000001E-4</v>
      </c>
      <c r="I627" s="38">
        <v>3.9247099999999999E-5</v>
      </c>
      <c r="J627" s="37">
        <v>3</v>
      </c>
    </row>
    <row r="628" spans="1:10" x14ac:dyDescent="0.2">
      <c r="A628" s="37" t="s">
        <v>1500</v>
      </c>
      <c r="B628" s="36">
        <v>44377</v>
      </c>
      <c r="C628" s="37">
        <v>67</v>
      </c>
      <c r="D628" s="37">
        <v>67</v>
      </c>
      <c r="E628" s="37">
        <v>0.33374999999999999</v>
      </c>
      <c r="F628" s="37">
        <v>0.33500000000000002</v>
      </c>
      <c r="G628" s="37" t="s">
        <v>2552</v>
      </c>
      <c r="H628" s="37">
        <v>1.06668E-4</v>
      </c>
      <c r="I628" s="38">
        <v>2.8867E-5</v>
      </c>
      <c r="J628" s="37">
        <v>2</v>
      </c>
    </row>
    <row r="629" spans="1:10" x14ac:dyDescent="0.2">
      <c r="A629" s="37" t="s">
        <v>1478</v>
      </c>
      <c r="B629" s="36">
        <v>44377</v>
      </c>
      <c r="C629" s="37">
        <v>85.16</v>
      </c>
      <c r="D629" s="37">
        <v>85.16</v>
      </c>
      <c r="E629" s="37">
        <v>1.0645</v>
      </c>
      <c r="F629" s="37">
        <v>1.0917948719999999</v>
      </c>
      <c r="G629" s="37" t="s">
        <v>2553</v>
      </c>
      <c r="H629" s="37">
        <v>0</v>
      </c>
      <c r="I629" s="37">
        <v>0</v>
      </c>
      <c r="J629" s="37">
        <v>3</v>
      </c>
    </row>
    <row r="630" spans="1:10" x14ac:dyDescent="0.2">
      <c r="A630" s="37" t="s">
        <v>1480</v>
      </c>
      <c r="B630" s="36">
        <v>44377</v>
      </c>
      <c r="C630" s="37">
        <v>94.41</v>
      </c>
      <c r="D630" s="37">
        <v>94.41</v>
      </c>
      <c r="E630" s="37">
        <v>1.01516129</v>
      </c>
      <c r="F630" s="37">
        <v>1.0158166559999999</v>
      </c>
      <c r="G630" s="37" t="s">
        <v>1997</v>
      </c>
      <c r="H630" s="37">
        <v>7.6234399999999998E-4</v>
      </c>
      <c r="I630" s="37">
        <v>7.6185200000000004E-4</v>
      </c>
      <c r="J630" s="37">
        <v>3</v>
      </c>
    </row>
    <row r="631" spans="1:10" x14ac:dyDescent="0.2">
      <c r="A631" s="37" t="s">
        <v>1482</v>
      </c>
      <c r="B631" s="36">
        <v>44377</v>
      </c>
      <c r="C631" s="37">
        <v>0.8</v>
      </c>
      <c r="D631" s="37">
        <v>2.6</v>
      </c>
      <c r="E631" s="37">
        <v>0.928571429</v>
      </c>
      <c r="F631" s="37">
        <v>1.1428571430000001</v>
      </c>
      <c r="G631" s="37" t="s">
        <v>2554</v>
      </c>
      <c r="H631" s="37">
        <v>7.76751E-4</v>
      </c>
      <c r="I631" s="37">
        <v>6.2417500000000003E-4</v>
      </c>
      <c r="J631" s="37">
        <v>3</v>
      </c>
    </row>
    <row r="632" spans="1:10" x14ac:dyDescent="0.2">
      <c r="A632" s="37" t="s">
        <v>1505</v>
      </c>
      <c r="B632" s="36">
        <v>44377</v>
      </c>
      <c r="C632" s="37">
        <v>0.5</v>
      </c>
      <c r="D632" s="37">
        <v>0.5</v>
      </c>
      <c r="E632" s="37">
        <v>0.3125</v>
      </c>
      <c r="F632" s="37">
        <v>0.25</v>
      </c>
      <c r="G632" s="37" t="s">
        <v>2555</v>
      </c>
      <c r="H632" s="37">
        <v>1.3867E-4</v>
      </c>
      <c r="I632" s="38">
        <v>3.5101000000000002E-5</v>
      </c>
      <c r="J632" s="37">
        <v>2</v>
      </c>
    </row>
    <row r="633" spans="1:10" x14ac:dyDescent="0.2">
      <c r="A633" s="37" t="s">
        <v>1485</v>
      </c>
      <c r="B633" s="36">
        <v>44377</v>
      </c>
      <c r="C633" s="37">
        <v>36</v>
      </c>
      <c r="D633" s="37">
        <v>36</v>
      </c>
      <c r="E633" s="37">
        <v>0.9</v>
      </c>
      <c r="F633" s="37">
        <v>1.8</v>
      </c>
      <c r="G633" s="37" t="s">
        <v>2556</v>
      </c>
      <c r="H633" s="37">
        <v>1.6815650000000001E-3</v>
      </c>
      <c r="I633" s="37">
        <v>7.1466499999999996E-4</v>
      </c>
      <c r="J633" s="37">
        <v>3</v>
      </c>
    </row>
    <row r="634" spans="1:10" x14ac:dyDescent="0.2">
      <c r="A634" s="37" t="s">
        <v>1513</v>
      </c>
      <c r="B634" s="36">
        <v>44377</v>
      </c>
      <c r="C634" s="37">
        <v>12.59</v>
      </c>
      <c r="D634" s="37">
        <v>12.59</v>
      </c>
      <c r="E634" s="37">
        <v>0.12590000000000001</v>
      </c>
      <c r="F634" s="37">
        <v>0.25180000000000002</v>
      </c>
      <c r="G634" s="37" t="s">
        <v>2557</v>
      </c>
      <c r="H634" s="37">
        <v>1.1355270000000001E-3</v>
      </c>
      <c r="I634" s="38">
        <v>4.5421099999999998E-5</v>
      </c>
      <c r="J634" s="37">
        <v>1</v>
      </c>
    </row>
    <row r="635" spans="1:10" x14ac:dyDescent="0.2">
      <c r="A635" s="37" t="s">
        <v>1487</v>
      </c>
      <c r="B635" s="36">
        <v>44377</v>
      </c>
      <c r="C635" s="37">
        <v>25</v>
      </c>
      <c r="D635" s="37">
        <v>25</v>
      </c>
      <c r="E635" s="37">
        <v>0.83333333300000001</v>
      </c>
      <c r="F635" s="37">
        <v>0.96153846200000004</v>
      </c>
      <c r="G635" s="37" t="s">
        <v>2558</v>
      </c>
      <c r="H635" s="37">
        <v>2.20184E-4</v>
      </c>
      <c r="I635" s="38">
        <v>2.2018399999999999E-5</v>
      </c>
      <c r="J635" s="37">
        <v>3</v>
      </c>
    </row>
    <row r="636" spans="1:10" x14ac:dyDescent="0.2">
      <c r="A636" s="37" t="s">
        <v>1473</v>
      </c>
      <c r="B636" s="36">
        <v>44377</v>
      </c>
      <c r="C636" s="37">
        <v>68</v>
      </c>
      <c r="D636" s="37">
        <v>68</v>
      </c>
      <c r="E636" s="37">
        <v>0.68</v>
      </c>
      <c r="F636" s="37">
        <v>0.87179487200000005</v>
      </c>
      <c r="G636" s="37" t="s">
        <v>2559</v>
      </c>
      <c r="H636" s="37">
        <v>0</v>
      </c>
      <c r="I636" s="37">
        <v>0</v>
      </c>
      <c r="J636" s="37">
        <v>3</v>
      </c>
    </row>
    <row r="637" spans="1:10" x14ac:dyDescent="0.2">
      <c r="A637" s="37" t="s">
        <v>1489</v>
      </c>
      <c r="B637" s="36">
        <v>44377</v>
      </c>
      <c r="C637" s="37">
        <v>0</v>
      </c>
      <c r="D637" s="37">
        <v>0</v>
      </c>
      <c r="E637" s="37">
        <v>0</v>
      </c>
      <c r="F637" s="37">
        <v>0</v>
      </c>
      <c r="G637" s="37" t="s">
        <v>2560</v>
      </c>
      <c r="H637" s="37">
        <v>9.5304999999999999E-4</v>
      </c>
      <c r="I637" s="37">
        <v>0</v>
      </c>
      <c r="J637" s="37">
        <v>1</v>
      </c>
    </row>
    <row r="638" spans="1:10" x14ac:dyDescent="0.2">
      <c r="A638" s="37" t="s">
        <v>1475</v>
      </c>
      <c r="B638" s="36">
        <v>44377</v>
      </c>
      <c r="C638" s="37">
        <v>2105722</v>
      </c>
      <c r="D638" s="37">
        <v>5391298</v>
      </c>
      <c r="E638" s="37">
        <v>0.40103488199999998</v>
      </c>
      <c r="F638" s="37">
        <v>0.63268219999999997</v>
      </c>
      <c r="G638" s="37" t="s">
        <v>2561</v>
      </c>
      <c r="H638" s="37">
        <v>9.8835309999999992E-3</v>
      </c>
      <c r="I638" s="37">
        <v>3.3210969999999999E-3</v>
      </c>
      <c r="J638" s="37">
        <v>3</v>
      </c>
    </row>
    <row r="639" spans="1:10" x14ac:dyDescent="0.2">
      <c r="A639" s="37" t="s">
        <v>1491</v>
      </c>
      <c r="B639" s="36">
        <v>44377</v>
      </c>
      <c r="C639" s="37">
        <v>126280</v>
      </c>
      <c r="D639" s="37">
        <v>436159</v>
      </c>
      <c r="E639" s="37">
        <v>0.87127247299999999</v>
      </c>
      <c r="F639" s="37">
        <v>1.1174232369999999</v>
      </c>
      <c r="G639" s="37" t="s">
        <v>2562</v>
      </c>
      <c r="H639" s="37">
        <v>1.2618029999999999E-3</v>
      </c>
      <c r="I639" s="37">
        <v>5.5874199999999998E-4</v>
      </c>
      <c r="J639" s="37">
        <v>3</v>
      </c>
    </row>
    <row r="640" spans="1:10" x14ac:dyDescent="0.2">
      <c r="A640" s="37" t="s">
        <v>1493</v>
      </c>
      <c r="B640" s="36">
        <v>44377</v>
      </c>
      <c r="C640" s="37">
        <v>33948</v>
      </c>
      <c r="D640" s="37">
        <v>117787</v>
      </c>
      <c r="E640" s="37">
        <v>0.36808437500000002</v>
      </c>
      <c r="F640" s="37">
        <v>0.42435</v>
      </c>
      <c r="G640" s="37" t="s">
        <v>2563</v>
      </c>
      <c r="H640" s="37">
        <v>1.2283019999999999E-3</v>
      </c>
      <c r="I640" s="37">
        <v>3.6956100000000002E-4</v>
      </c>
      <c r="J640" s="37">
        <v>3</v>
      </c>
    </row>
    <row r="641" spans="1:10" x14ac:dyDescent="0.2">
      <c r="A641" s="37" t="s">
        <v>1496</v>
      </c>
      <c r="B641" s="36">
        <v>44377</v>
      </c>
      <c r="C641" s="37">
        <v>6</v>
      </c>
      <c r="D641" s="37">
        <v>6</v>
      </c>
      <c r="E641" s="37">
        <v>0.31818181800000001</v>
      </c>
      <c r="F641" s="37">
        <v>0.27272727299999999</v>
      </c>
      <c r="G641" s="37" t="s">
        <v>1976</v>
      </c>
      <c r="H641" s="37">
        <v>8.1040599999999995E-4</v>
      </c>
      <c r="I641" s="37">
        <v>2.1641499999999999E-4</v>
      </c>
      <c r="J641" s="37">
        <v>2</v>
      </c>
    </row>
    <row r="642" spans="1:10" x14ac:dyDescent="0.2">
      <c r="A642" s="37" t="s">
        <v>1508</v>
      </c>
      <c r="B642" s="36">
        <v>44377</v>
      </c>
      <c r="C642" s="37">
        <v>2</v>
      </c>
      <c r="D642" s="37">
        <v>3</v>
      </c>
      <c r="E642" s="37">
        <v>0.428571429</v>
      </c>
      <c r="F642" s="37">
        <v>1</v>
      </c>
      <c r="G642" s="37" t="s">
        <v>2564</v>
      </c>
      <c r="H642" s="37">
        <v>9.1471599999999999E-4</v>
      </c>
      <c r="I642" s="37">
        <v>2.6134800000000001E-4</v>
      </c>
      <c r="J642" s="37">
        <v>3</v>
      </c>
    </row>
    <row r="643" spans="1:10" x14ac:dyDescent="0.2">
      <c r="A643" s="37" t="s">
        <v>1468</v>
      </c>
      <c r="B643" s="36">
        <v>44377</v>
      </c>
      <c r="C643" s="37">
        <v>68</v>
      </c>
      <c r="D643" s="37">
        <v>68</v>
      </c>
      <c r="E643" s="37">
        <v>0.68</v>
      </c>
      <c r="F643" s="37">
        <v>0.87179487200000005</v>
      </c>
      <c r="G643" s="37" t="s">
        <v>2565</v>
      </c>
      <c r="H643" s="37">
        <v>0</v>
      </c>
      <c r="I643" s="37">
        <v>0</v>
      </c>
      <c r="J643" s="37">
        <v>3</v>
      </c>
    </row>
    <row r="644" spans="1:10" x14ac:dyDescent="0.2">
      <c r="A644" s="37" t="s">
        <v>1503</v>
      </c>
      <c r="B644" s="36">
        <v>44377</v>
      </c>
      <c r="C644" s="37">
        <v>146</v>
      </c>
      <c r="D644" s="37">
        <v>146</v>
      </c>
      <c r="E644" s="37">
        <v>0.73</v>
      </c>
      <c r="F644" s="37">
        <v>0.94193548400000005</v>
      </c>
      <c r="G644" s="37" t="s">
        <v>2566</v>
      </c>
      <c r="H644" s="37">
        <v>4.7850900000000001E-4</v>
      </c>
      <c r="I644" s="37">
        <v>3.3734900000000003E-4</v>
      </c>
      <c r="J644" s="37">
        <v>3</v>
      </c>
    </row>
    <row r="645" spans="1:10" x14ac:dyDescent="0.2">
      <c r="A645" s="37" t="s">
        <v>1470</v>
      </c>
      <c r="B645" s="36">
        <v>44377</v>
      </c>
      <c r="C645" s="37">
        <v>3</v>
      </c>
      <c r="D645" s="37">
        <v>3</v>
      </c>
      <c r="E645" s="37">
        <v>0.6</v>
      </c>
      <c r="F645" s="37">
        <v>1</v>
      </c>
      <c r="G645" s="37" t="s">
        <v>2567</v>
      </c>
      <c r="H645" s="37">
        <v>1.11032E-4</v>
      </c>
      <c r="I645" s="38">
        <v>6.6619399999999994E-5</v>
      </c>
      <c r="J645" s="37">
        <v>3</v>
      </c>
    </row>
    <row r="646" spans="1:10" x14ac:dyDescent="0.2">
      <c r="A646" s="37" t="s">
        <v>1579</v>
      </c>
      <c r="B646" s="36">
        <v>44377</v>
      </c>
      <c r="C646" s="37">
        <v>73</v>
      </c>
      <c r="D646" s="37">
        <v>73</v>
      </c>
      <c r="E646" s="37">
        <v>0.97333333300000002</v>
      </c>
      <c r="F646" s="37">
        <v>1</v>
      </c>
      <c r="G646" s="37"/>
      <c r="H646" s="37">
        <v>0</v>
      </c>
      <c r="I646" s="37">
        <v>0</v>
      </c>
      <c r="J646" s="37">
        <v>3</v>
      </c>
    </row>
    <row r="647" spans="1:10" x14ac:dyDescent="0.2">
      <c r="A647" s="37" t="s">
        <v>1587</v>
      </c>
      <c r="B647" s="36">
        <v>44377</v>
      </c>
      <c r="C647" s="37">
        <v>7780</v>
      </c>
      <c r="D647" s="37">
        <v>22188</v>
      </c>
      <c r="E647" s="37">
        <v>0.27058536599999999</v>
      </c>
      <c r="F647" s="37">
        <v>0.51866666699999997</v>
      </c>
      <c r="G647" s="37" t="s">
        <v>2568</v>
      </c>
      <c r="H647" s="37">
        <v>5.8094500000000003E-4</v>
      </c>
      <c r="I647" s="37">
        <v>1.3219999999999999E-4</v>
      </c>
      <c r="J647" s="37">
        <v>2</v>
      </c>
    </row>
    <row r="648" spans="1:10" x14ac:dyDescent="0.2">
      <c r="A648" s="37" t="s">
        <v>1581</v>
      </c>
      <c r="B648" s="36">
        <v>44377</v>
      </c>
      <c r="C648" s="37">
        <v>24</v>
      </c>
      <c r="D648" s="37">
        <v>24</v>
      </c>
      <c r="E648" s="37">
        <v>0.96</v>
      </c>
      <c r="F648" s="37">
        <v>1.043478261</v>
      </c>
      <c r="G648" s="37" t="s">
        <v>2569</v>
      </c>
      <c r="H648" s="37">
        <v>5.8094500000000003E-4</v>
      </c>
      <c r="I648" s="37">
        <v>5.3446899999999998E-4</v>
      </c>
      <c r="J648" s="37">
        <v>3</v>
      </c>
    </row>
    <row r="649" spans="1:10" x14ac:dyDescent="0.2">
      <c r="A649" s="37" t="s">
        <v>1599</v>
      </c>
      <c r="B649" s="36">
        <v>44377</v>
      </c>
      <c r="C649" s="37">
        <v>75653</v>
      </c>
      <c r="D649" s="37">
        <v>217498</v>
      </c>
      <c r="E649" s="37">
        <v>1.3593625</v>
      </c>
      <c r="F649" s="37">
        <v>1.8913249999999999</v>
      </c>
      <c r="G649" s="37" t="s">
        <v>2570</v>
      </c>
      <c r="H649" s="37">
        <v>1.130753E-3</v>
      </c>
      <c r="I649" s="37">
        <v>1.130753E-3</v>
      </c>
      <c r="J649" s="37">
        <v>3</v>
      </c>
    </row>
    <row r="650" spans="1:10" x14ac:dyDescent="0.2">
      <c r="A650" s="37" t="s">
        <v>1590</v>
      </c>
      <c r="B650" s="36">
        <v>44377</v>
      </c>
      <c r="C650" s="37">
        <v>103923</v>
      </c>
      <c r="D650" s="37">
        <v>103923</v>
      </c>
      <c r="E650" s="37">
        <v>0.19985192299999999</v>
      </c>
      <c r="F650" s="37">
        <v>0.73933396399999995</v>
      </c>
      <c r="G650" s="37" t="s">
        <v>2571</v>
      </c>
      <c r="H650" s="37">
        <v>4.8941000000000002E-4</v>
      </c>
      <c r="I650" s="38">
        <v>8.0737599999999998E-5</v>
      </c>
      <c r="J650" s="37">
        <v>1</v>
      </c>
    </row>
    <row r="651" spans="1:10" x14ac:dyDescent="0.2">
      <c r="A651" s="37" t="s">
        <v>1617</v>
      </c>
      <c r="B651" s="36">
        <v>44377</v>
      </c>
      <c r="C651" s="37">
        <v>314</v>
      </c>
      <c r="D651" s="37">
        <v>314</v>
      </c>
      <c r="E651" s="37">
        <v>0.52333333299999996</v>
      </c>
      <c r="F651" s="37">
        <v>0.89714285699999996</v>
      </c>
      <c r="G651" s="37"/>
      <c r="H651" s="37">
        <v>6.0284399999999995E-4</v>
      </c>
      <c r="I651" s="37">
        <v>3.15488E-4</v>
      </c>
      <c r="J651" s="37">
        <v>3</v>
      </c>
    </row>
    <row r="652" spans="1:10" x14ac:dyDescent="0.2">
      <c r="A652" s="37" t="s">
        <v>1615</v>
      </c>
      <c r="B652" s="36">
        <v>44377</v>
      </c>
      <c r="C652" s="37">
        <v>262</v>
      </c>
      <c r="D652" s="37">
        <v>262</v>
      </c>
      <c r="E652" s="37">
        <v>0.12476190500000001</v>
      </c>
      <c r="F652" s="37">
        <v>0.40937499999999999</v>
      </c>
      <c r="G652" s="37" t="s">
        <v>2572</v>
      </c>
      <c r="H652" s="37">
        <v>4.8941000000000002E-4</v>
      </c>
      <c r="I652" s="38">
        <v>4.8241800000000003E-5</v>
      </c>
      <c r="J652" s="37">
        <v>1</v>
      </c>
    </row>
    <row r="653" spans="1:10" x14ac:dyDescent="0.2">
      <c r="A653" s="37" t="s">
        <v>1613</v>
      </c>
      <c r="B653" s="36">
        <v>44377</v>
      </c>
      <c r="C653" s="37">
        <v>0</v>
      </c>
      <c r="D653" s="37">
        <v>0</v>
      </c>
      <c r="E653" s="37">
        <v>0</v>
      </c>
      <c r="F653" s="37">
        <v>0</v>
      </c>
      <c r="G653" s="37"/>
      <c r="H653" s="37">
        <v>4.0152900000000002E-4</v>
      </c>
      <c r="I653" s="37">
        <v>0</v>
      </c>
      <c r="J653" s="37">
        <v>1</v>
      </c>
    </row>
    <row r="654" spans="1:10" x14ac:dyDescent="0.2">
      <c r="A654" s="37" t="s">
        <v>1611</v>
      </c>
      <c r="B654" s="36">
        <v>44377</v>
      </c>
      <c r="C654" s="37">
        <v>27.59</v>
      </c>
      <c r="D654" s="37">
        <v>27.59</v>
      </c>
      <c r="E654" s="37">
        <v>0.30655555600000001</v>
      </c>
      <c r="F654" s="37">
        <v>0.501636364</v>
      </c>
      <c r="G654" s="37" t="s">
        <v>2573</v>
      </c>
      <c r="H654" s="37">
        <v>4.82554E-4</v>
      </c>
      <c r="I654" s="37">
        <v>1.5704400000000001E-4</v>
      </c>
      <c r="J654" s="37">
        <v>2</v>
      </c>
    </row>
    <row r="655" spans="1:10" x14ac:dyDescent="0.2">
      <c r="A655" s="37" t="s">
        <v>1609</v>
      </c>
      <c r="B655" s="36">
        <v>44377</v>
      </c>
      <c r="C655" s="37">
        <v>0</v>
      </c>
      <c r="D655" s="37">
        <v>0</v>
      </c>
      <c r="E655" s="37">
        <v>0</v>
      </c>
      <c r="F655" s="37">
        <v>-1</v>
      </c>
      <c r="G655" s="37" t="s">
        <v>2574</v>
      </c>
      <c r="H655" s="37">
        <v>4.9123700000000005E-4</v>
      </c>
      <c r="I655" s="37">
        <v>0</v>
      </c>
      <c r="J655" s="37">
        <v>0</v>
      </c>
    </row>
    <row r="656" spans="1:10" x14ac:dyDescent="0.2">
      <c r="A656" s="37" t="s">
        <v>1552</v>
      </c>
      <c r="B656" s="36">
        <v>44377</v>
      </c>
      <c r="C656" s="37">
        <v>2170</v>
      </c>
      <c r="D656" s="37">
        <v>7292</v>
      </c>
      <c r="E656" s="37">
        <v>0.486133333</v>
      </c>
      <c r="F656" s="37">
        <v>0.54249999999999998</v>
      </c>
      <c r="G656" s="37" t="s">
        <v>2575</v>
      </c>
      <c r="H656" s="37">
        <v>0</v>
      </c>
      <c r="I656" s="37">
        <v>0</v>
      </c>
      <c r="J656" s="37">
        <v>3</v>
      </c>
    </row>
    <row r="657" spans="1:10" x14ac:dyDescent="0.2">
      <c r="A657" s="37" t="s">
        <v>1601</v>
      </c>
      <c r="B657" s="36">
        <v>44377</v>
      </c>
      <c r="C657" s="37">
        <v>100</v>
      </c>
      <c r="D657" s="37">
        <v>100</v>
      </c>
      <c r="E657" s="37">
        <v>0.375</v>
      </c>
      <c r="F657" s="37">
        <v>0.5</v>
      </c>
      <c r="G657" s="37"/>
      <c r="H657" s="37">
        <v>5.9488499999999997E-4</v>
      </c>
      <c r="I657" s="37">
        <v>1.8590100000000001E-4</v>
      </c>
      <c r="J657" s="37">
        <v>3</v>
      </c>
    </row>
    <row r="658" spans="1:10" x14ac:dyDescent="0.2">
      <c r="A658" s="37" t="s">
        <v>1607</v>
      </c>
      <c r="B658" s="36">
        <v>44377</v>
      </c>
      <c r="C658" s="37">
        <v>100</v>
      </c>
      <c r="D658" s="37">
        <v>100</v>
      </c>
      <c r="E658" s="37">
        <v>0.375</v>
      </c>
      <c r="F658" s="37">
        <v>0.5</v>
      </c>
      <c r="G658" s="37" t="s">
        <v>2576</v>
      </c>
      <c r="H658" s="37">
        <v>4.1041899999999997E-4</v>
      </c>
      <c r="I658" s="37">
        <v>1.2825600000000001E-4</v>
      </c>
      <c r="J658" s="37">
        <v>3</v>
      </c>
    </row>
    <row r="659" spans="1:10" x14ac:dyDescent="0.2">
      <c r="A659" s="37" t="s">
        <v>1603</v>
      </c>
      <c r="B659" s="36">
        <v>44377</v>
      </c>
      <c r="C659" s="37">
        <v>384</v>
      </c>
      <c r="D659" s="37">
        <v>1698</v>
      </c>
      <c r="E659" s="37">
        <v>0.30872727300000002</v>
      </c>
      <c r="F659" s="37">
        <v>0.25600000000000001</v>
      </c>
      <c r="G659" s="37" t="s">
        <v>2577</v>
      </c>
      <c r="H659" s="37">
        <v>4.4125700000000002E-4</v>
      </c>
      <c r="I659" s="37">
        <v>1.20022E-4</v>
      </c>
      <c r="J659" s="37">
        <v>2</v>
      </c>
    </row>
    <row r="660" spans="1:10" x14ac:dyDescent="0.2">
      <c r="A660" s="37" t="s">
        <v>1592</v>
      </c>
      <c r="B660" s="36">
        <v>44377</v>
      </c>
      <c r="C660" s="37">
        <v>100</v>
      </c>
      <c r="D660" s="37">
        <v>100</v>
      </c>
      <c r="E660" s="37">
        <v>0.375</v>
      </c>
      <c r="F660" s="37">
        <v>0.5</v>
      </c>
      <c r="G660" s="37" t="s">
        <v>2578</v>
      </c>
      <c r="H660" s="37">
        <v>4.2967400000000001E-4</v>
      </c>
      <c r="I660" s="37">
        <v>1.3427299999999999E-4</v>
      </c>
      <c r="J660" s="37">
        <v>3</v>
      </c>
    </row>
    <row r="661" spans="1:10" x14ac:dyDescent="0.2">
      <c r="A661" s="37" t="s">
        <v>1583</v>
      </c>
      <c r="B661" s="36">
        <v>44377</v>
      </c>
      <c r="C661" s="37">
        <v>258</v>
      </c>
      <c r="D661" s="37">
        <v>558</v>
      </c>
      <c r="E661" s="37">
        <v>0.29368421099999997</v>
      </c>
      <c r="F661" s="37">
        <v>0.51600000000000001</v>
      </c>
      <c r="G661" s="37" t="s">
        <v>2579</v>
      </c>
      <c r="H661" s="37">
        <v>6.3014199999999999E-4</v>
      </c>
      <c r="I661" s="37">
        <v>1.3465100000000001E-4</v>
      </c>
      <c r="J661" s="37">
        <v>2</v>
      </c>
    </row>
    <row r="662" spans="1:10" x14ac:dyDescent="0.2">
      <c r="A662" s="37" t="s">
        <v>1554</v>
      </c>
      <c r="B662" s="36">
        <v>44377</v>
      </c>
      <c r="C662" s="37">
        <v>0</v>
      </c>
      <c r="D662" s="37">
        <v>3</v>
      </c>
      <c r="E662" s="37">
        <v>0.2</v>
      </c>
      <c r="F662" s="37">
        <v>0</v>
      </c>
      <c r="G662" s="37" t="s">
        <v>2580</v>
      </c>
      <c r="H662" s="37">
        <v>4.10775E-4</v>
      </c>
      <c r="I662" s="38">
        <v>8.2155000000000002E-5</v>
      </c>
      <c r="J662" s="37">
        <v>1</v>
      </c>
    </row>
    <row r="663" spans="1:10" x14ac:dyDescent="0.2">
      <c r="A663" s="37" t="s">
        <v>1556</v>
      </c>
      <c r="B663" s="36">
        <v>44377</v>
      </c>
      <c r="C663" s="37">
        <v>-1</v>
      </c>
      <c r="D663" s="37">
        <v>100</v>
      </c>
      <c r="E663" s="37">
        <v>1</v>
      </c>
      <c r="F663" s="37">
        <v>-1</v>
      </c>
      <c r="G663" s="37" t="s">
        <v>2581</v>
      </c>
      <c r="H663" s="37">
        <v>4.0158000000000001E-4</v>
      </c>
      <c r="I663" s="37">
        <v>4.0158000000000001E-4</v>
      </c>
      <c r="J663" s="37">
        <v>0</v>
      </c>
    </row>
    <row r="664" spans="1:10" x14ac:dyDescent="0.2">
      <c r="A664" s="37" t="s">
        <v>1558</v>
      </c>
      <c r="B664" s="36">
        <v>44377</v>
      </c>
      <c r="C664" s="37">
        <v>40</v>
      </c>
      <c r="D664" s="37">
        <v>40</v>
      </c>
      <c r="E664" s="37">
        <v>0.66666666699999999</v>
      </c>
      <c r="F664" s="37">
        <v>0.83333333300000001</v>
      </c>
      <c r="G664" s="37" t="s">
        <v>2582</v>
      </c>
      <c r="H664" s="37">
        <v>0</v>
      </c>
      <c r="I664" s="37">
        <v>0</v>
      </c>
      <c r="J664" s="37">
        <v>3</v>
      </c>
    </row>
    <row r="665" spans="1:10" x14ac:dyDescent="0.2">
      <c r="A665" s="37" t="s">
        <v>1560</v>
      </c>
      <c r="B665" s="36">
        <v>44377</v>
      </c>
      <c r="C665" s="37">
        <v>5985</v>
      </c>
      <c r="D665" s="37">
        <v>24354</v>
      </c>
      <c r="E665" s="37">
        <v>0.266382281</v>
      </c>
      <c r="F665" s="37">
        <v>0.26021739100000002</v>
      </c>
      <c r="G665" s="37" t="s">
        <v>2583</v>
      </c>
      <c r="H665" s="37">
        <v>5.9449100000000005E-4</v>
      </c>
      <c r="I665" s="37">
        <v>1.3610400000000001E-4</v>
      </c>
      <c r="J665" s="37">
        <v>2</v>
      </c>
    </row>
    <row r="666" spans="1:10" x14ac:dyDescent="0.2">
      <c r="A666" s="37" t="s">
        <v>1563</v>
      </c>
      <c r="B666" s="36">
        <v>44377</v>
      </c>
      <c r="C666" s="37">
        <v>598</v>
      </c>
      <c r="D666" s="37">
        <v>3054</v>
      </c>
      <c r="E666" s="37">
        <v>0.10734622100000001</v>
      </c>
      <c r="F666" s="37">
        <v>6.8735632000000005E-2</v>
      </c>
      <c r="G666" s="37" t="s">
        <v>2584</v>
      </c>
      <c r="H666" s="37">
        <v>4.7941200000000002E-4</v>
      </c>
      <c r="I666" s="38">
        <v>4.4149700000000002E-5</v>
      </c>
      <c r="J666" s="37">
        <v>1</v>
      </c>
    </row>
    <row r="667" spans="1:10" x14ac:dyDescent="0.2">
      <c r="A667" s="37" t="s">
        <v>1565</v>
      </c>
      <c r="B667" s="36">
        <v>44377</v>
      </c>
      <c r="C667" s="37">
        <v>1</v>
      </c>
      <c r="D667" s="37">
        <v>11</v>
      </c>
      <c r="E667" s="37">
        <v>5.5E-2</v>
      </c>
      <c r="F667" s="37">
        <v>1.8181817999999999E-2</v>
      </c>
      <c r="G667" s="37" t="s">
        <v>2585</v>
      </c>
      <c r="H667" s="37">
        <v>4.4996899999999999E-4</v>
      </c>
      <c r="I667" s="38">
        <v>2.2498500000000002E-5</v>
      </c>
      <c r="J667" s="37">
        <v>1</v>
      </c>
    </row>
    <row r="668" spans="1:10" x14ac:dyDescent="0.2">
      <c r="A668" s="37" t="s">
        <v>1567</v>
      </c>
      <c r="B668" s="36">
        <v>44377</v>
      </c>
      <c r="C668" s="37">
        <v>49</v>
      </c>
      <c r="D668" s="37">
        <v>49</v>
      </c>
      <c r="E668" s="37">
        <v>0.81666666700000001</v>
      </c>
      <c r="F668" s="37">
        <v>1</v>
      </c>
      <c r="G668" s="37"/>
      <c r="H668" s="37">
        <v>7.9881699999999995E-4</v>
      </c>
      <c r="I668" s="37">
        <v>6.5236700000000005E-4</v>
      </c>
      <c r="J668" s="37">
        <v>3</v>
      </c>
    </row>
    <row r="669" spans="1:10" x14ac:dyDescent="0.2">
      <c r="A669" s="37" t="s">
        <v>1569</v>
      </c>
      <c r="B669" s="36">
        <v>44377</v>
      </c>
      <c r="C669" s="37">
        <v>1038</v>
      </c>
      <c r="D669" s="37">
        <v>4390</v>
      </c>
      <c r="E669" s="37">
        <v>0.243888889</v>
      </c>
      <c r="F669" s="37">
        <v>0.21477343300000001</v>
      </c>
      <c r="G669" s="37"/>
      <c r="H669" s="37">
        <v>4.7415700000000001E-4</v>
      </c>
      <c r="I669" s="38">
        <v>9.3514299999999993E-5</v>
      </c>
      <c r="J669" s="37">
        <v>2</v>
      </c>
    </row>
    <row r="670" spans="1:10" x14ac:dyDescent="0.2">
      <c r="A670" s="37" t="s">
        <v>1571</v>
      </c>
      <c r="B670" s="36">
        <v>44377</v>
      </c>
      <c r="C670" s="37">
        <v>822</v>
      </c>
      <c r="D670" s="37">
        <v>1842</v>
      </c>
      <c r="E670" s="37">
        <v>0.25729850500000001</v>
      </c>
      <c r="F670" s="37">
        <v>0.42458677700000003</v>
      </c>
      <c r="G670" s="37"/>
      <c r="H670" s="37">
        <v>5.2257599999999997E-4</v>
      </c>
      <c r="I670" s="37">
        <v>1.01099E-4</v>
      </c>
      <c r="J670" s="37">
        <v>2</v>
      </c>
    </row>
    <row r="671" spans="1:10" x14ac:dyDescent="0.2">
      <c r="A671" s="37" t="s">
        <v>1573</v>
      </c>
      <c r="B671" s="36">
        <v>44377</v>
      </c>
      <c r="C671" s="37">
        <v>0</v>
      </c>
      <c r="D671" s="37">
        <v>171</v>
      </c>
      <c r="E671" s="37">
        <v>0.21375</v>
      </c>
      <c r="F671" s="37">
        <v>0</v>
      </c>
      <c r="G671" s="37" t="s">
        <v>2586</v>
      </c>
      <c r="H671" s="37">
        <v>4.4994799999999998E-4</v>
      </c>
      <c r="I671" s="38">
        <v>9.6176300000000003E-5</v>
      </c>
      <c r="J671" s="37">
        <v>1</v>
      </c>
    </row>
    <row r="672" spans="1:10" x14ac:dyDescent="0.2">
      <c r="A672" s="37" t="s">
        <v>1585</v>
      </c>
      <c r="B672" s="36">
        <v>44377</v>
      </c>
      <c r="C672" s="37">
        <v>13</v>
      </c>
      <c r="D672" s="37">
        <v>13</v>
      </c>
      <c r="E672" s="37">
        <v>0.13</v>
      </c>
      <c r="F672" s="37">
        <v>0.52</v>
      </c>
      <c r="G672" s="37" t="s">
        <v>2587</v>
      </c>
      <c r="H672" s="37">
        <v>4.3382199999999999E-4</v>
      </c>
      <c r="I672" s="38">
        <v>2.16911E-5</v>
      </c>
      <c r="J672" s="37">
        <v>1</v>
      </c>
    </row>
    <row r="673" spans="1:10" x14ac:dyDescent="0.2">
      <c r="A673" s="37" t="s">
        <v>1548</v>
      </c>
      <c r="B673" s="36">
        <v>44377</v>
      </c>
      <c r="C673" s="37">
        <v>49.8</v>
      </c>
      <c r="D673" s="37">
        <v>49.8</v>
      </c>
      <c r="E673" s="37">
        <v>0.498</v>
      </c>
      <c r="F673" s="37">
        <v>0.498</v>
      </c>
      <c r="G673" s="37" t="s">
        <v>2588</v>
      </c>
      <c r="H673" s="37">
        <v>0</v>
      </c>
      <c r="I673" s="37">
        <v>0</v>
      </c>
      <c r="J673" s="37">
        <v>3</v>
      </c>
    </row>
    <row r="674" spans="1:10" x14ac:dyDescent="0.2">
      <c r="A674" s="37" t="s">
        <v>1575</v>
      </c>
      <c r="B674" s="36">
        <v>44377</v>
      </c>
      <c r="C674" s="37">
        <v>42</v>
      </c>
      <c r="D674" s="37">
        <v>42</v>
      </c>
      <c r="E674" s="37">
        <v>0.30249999999999999</v>
      </c>
      <c r="F674" s="37">
        <v>0.21</v>
      </c>
      <c r="G674" s="37" t="s">
        <v>2589</v>
      </c>
      <c r="H674" s="37">
        <v>5.5982999999999998E-4</v>
      </c>
      <c r="I674" s="37">
        <v>1.4590600000000001E-4</v>
      </c>
      <c r="J674" s="37">
        <v>2</v>
      </c>
    </row>
    <row r="675" spans="1:10" x14ac:dyDescent="0.2">
      <c r="A675" s="37" t="s">
        <v>1550</v>
      </c>
      <c r="B675" s="36">
        <v>44377</v>
      </c>
      <c r="C675" s="37">
        <v>56</v>
      </c>
      <c r="D675" s="37">
        <v>56</v>
      </c>
      <c r="E675" s="37">
        <v>0.32</v>
      </c>
      <c r="F675" s="37">
        <v>0.28000000000000003</v>
      </c>
      <c r="G675" s="37" t="s">
        <v>2590</v>
      </c>
      <c r="H675" s="37">
        <v>5.5982999999999998E-4</v>
      </c>
      <c r="I675" s="37">
        <v>1.47305E-4</v>
      </c>
      <c r="J675" s="37">
        <v>2</v>
      </c>
    </row>
    <row r="676" spans="1:10" x14ac:dyDescent="0.2">
      <c r="A676" s="37" t="s">
        <v>1577</v>
      </c>
      <c r="B676" s="36">
        <v>44377</v>
      </c>
      <c r="C676" s="37">
        <v>38</v>
      </c>
      <c r="D676" s="37">
        <v>38</v>
      </c>
      <c r="E676" s="37">
        <v>4.7500000000000001E-2</v>
      </c>
      <c r="F676" s="37">
        <v>0.19</v>
      </c>
      <c r="G676" s="37" t="s">
        <v>2591</v>
      </c>
      <c r="H676" s="37">
        <v>5.0706299999999998E-4</v>
      </c>
      <c r="I676" s="38">
        <v>6.0213700000000001E-6</v>
      </c>
      <c r="J676" s="37">
        <v>1</v>
      </c>
    </row>
    <row r="677" spans="1:10" x14ac:dyDescent="0.2">
      <c r="A677" s="37" t="s">
        <v>1605</v>
      </c>
      <c r="B677" s="36">
        <v>44377</v>
      </c>
      <c r="C677" s="37">
        <v>60.9</v>
      </c>
      <c r="D677" s="37">
        <v>60.9</v>
      </c>
      <c r="E677" s="37">
        <v>0.87</v>
      </c>
      <c r="F677" s="37">
        <v>1.127777778</v>
      </c>
      <c r="G677" s="37" t="s">
        <v>2592</v>
      </c>
      <c r="H677" s="37">
        <v>0</v>
      </c>
      <c r="I677" s="37">
        <v>0</v>
      </c>
      <c r="J677" s="37">
        <v>3</v>
      </c>
    </row>
    <row r="678" spans="1:10" x14ac:dyDescent="0.2">
      <c r="A678" s="37" t="s">
        <v>1597</v>
      </c>
      <c r="B678" s="36">
        <v>44377</v>
      </c>
      <c r="C678" s="37">
        <v>28</v>
      </c>
      <c r="D678" s="37">
        <v>28</v>
      </c>
      <c r="E678" s="37">
        <v>0.28499999999999998</v>
      </c>
      <c r="F678" s="37">
        <v>0.14000000000000001</v>
      </c>
      <c r="G678" s="37" t="s">
        <v>2593</v>
      </c>
      <c r="H678" s="37">
        <v>0</v>
      </c>
      <c r="I678" s="37">
        <v>0</v>
      </c>
      <c r="J678" s="37">
        <v>2</v>
      </c>
    </row>
    <row r="679" spans="1:10" x14ac:dyDescent="0.2">
      <c r="A679" s="37" t="s">
        <v>1661</v>
      </c>
      <c r="B679" s="36">
        <v>44377</v>
      </c>
      <c r="C679" s="37">
        <v>-2</v>
      </c>
      <c r="D679" s="37">
        <v>41</v>
      </c>
      <c r="E679" s="37">
        <v>1.1647727269999999</v>
      </c>
      <c r="F679" s="37">
        <v>-2</v>
      </c>
      <c r="G679" s="37" t="s">
        <v>2594</v>
      </c>
      <c r="H679" s="37">
        <v>0</v>
      </c>
      <c r="I679" s="37">
        <v>0</v>
      </c>
      <c r="J679" s="37">
        <v>3</v>
      </c>
    </row>
    <row r="680" spans="1:10" x14ac:dyDescent="0.2">
      <c r="A680" s="37" t="s">
        <v>1696</v>
      </c>
      <c r="B680" s="36">
        <v>44377</v>
      </c>
      <c r="C680" s="37">
        <v>50</v>
      </c>
      <c r="D680" s="37">
        <v>50</v>
      </c>
      <c r="E680" s="37">
        <v>0.5</v>
      </c>
      <c r="F680" s="37">
        <v>0.83333333300000001</v>
      </c>
      <c r="G680" s="37" t="s">
        <v>1999</v>
      </c>
      <c r="H680" s="37">
        <v>9.0686200000000003E-4</v>
      </c>
      <c r="I680" s="37">
        <v>4.0808799999999997E-4</v>
      </c>
      <c r="J680" s="37">
        <v>3</v>
      </c>
    </row>
    <row r="681" spans="1:10" x14ac:dyDescent="0.2">
      <c r="A681" s="37" t="s">
        <v>1694</v>
      </c>
      <c r="B681" s="36">
        <v>44377</v>
      </c>
      <c r="C681" s="37">
        <v>40</v>
      </c>
      <c r="D681" s="37">
        <v>40</v>
      </c>
      <c r="E681" s="37">
        <v>0.4</v>
      </c>
      <c r="F681" s="37">
        <v>0.66666666699999999</v>
      </c>
      <c r="G681" s="37" t="s">
        <v>2595</v>
      </c>
      <c r="H681" s="37">
        <v>5.6997299999999999E-4</v>
      </c>
      <c r="I681" s="37">
        <v>2.27989E-4</v>
      </c>
      <c r="J681" s="37">
        <v>3</v>
      </c>
    </row>
    <row r="682" spans="1:10" x14ac:dyDescent="0.2">
      <c r="A682" s="37" t="s">
        <v>1669</v>
      </c>
      <c r="B682" s="36">
        <v>44377</v>
      </c>
      <c r="C682" s="37">
        <v>8</v>
      </c>
      <c r="D682" s="37">
        <v>8</v>
      </c>
      <c r="E682" s="37">
        <v>0.36111111099999998</v>
      </c>
      <c r="F682" s="37">
        <v>0.44444444399999999</v>
      </c>
      <c r="G682" s="37" t="s">
        <v>2596</v>
      </c>
      <c r="H682" s="37">
        <v>7.3062860000000004E-3</v>
      </c>
      <c r="I682" s="37">
        <v>2.1817379999999999E-3</v>
      </c>
      <c r="J682" s="37">
        <v>3</v>
      </c>
    </row>
    <row r="683" spans="1:10" x14ac:dyDescent="0.2">
      <c r="A683" s="37" t="s">
        <v>1663</v>
      </c>
      <c r="B683" s="36">
        <v>44377</v>
      </c>
      <c r="C683" s="37">
        <v>15</v>
      </c>
      <c r="D683" s="37">
        <v>15</v>
      </c>
      <c r="E683" s="37">
        <v>0.15</v>
      </c>
      <c r="F683" s="37">
        <v>0.3</v>
      </c>
      <c r="G683" s="37" t="s">
        <v>2597</v>
      </c>
      <c r="H683" s="37">
        <v>5.6997299999999999E-4</v>
      </c>
      <c r="I683" s="38">
        <v>8.5495999999999996E-5</v>
      </c>
      <c r="J683" s="37">
        <v>1</v>
      </c>
    </row>
    <row r="684" spans="1:10" x14ac:dyDescent="0.2">
      <c r="A684" s="37" t="s">
        <v>1683</v>
      </c>
      <c r="B684" s="36">
        <v>44377</v>
      </c>
      <c r="C684" s="37">
        <v>-2</v>
      </c>
      <c r="D684" s="37">
        <v>3</v>
      </c>
      <c r="E684" s="37">
        <v>0</v>
      </c>
      <c r="F684" s="37">
        <v>-2</v>
      </c>
      <c r="G684" s="37" t="s">
        <v>2594</v>
      </c>
      <c r="H684" s="37">
        <v>0</v>
      </c>
      <c r="I684" s="37">
        <v>0</v>
      </c>
      <c r="J684" s="37">
        <v>1</v>
      </c>
    </row>
    <row r="685" spans="1:10" x14ac:dyDescent="0.2">
      <c r="A685" s="37" t="s">
        <v>1685</v>
      </c>
      <c r="B685" s="36">
        <v>44377</v>
      </c>
      <c r="C685" s="37">
        <v>1.33</v>
      </c>
      <c r="D685" s="37">
        <v>1.33</v>
      </c>
      <c r="E685" s="37">
        <v>2.863636364</v>
      </c>
      <c r="F685" s="37">
        <v>16.666666670000001</v>
      </c>
      <c r="G685" s="37" t="s">
        <v>2598</v>
      </c>
      <c r="H685" s="37">
        <v>0</v>
      </c>
      <c r="I685" s="37">
        <v>0</v>
      </c>
      <c r="J685" s="37">
        <v>3</v>
      </c>
    </row>
    <row r="686" spans="1:10" x14ac:dyDescent="0.2">
      <c r="A686" s="37" t="s">
        <v>1692</v>
      </c>
      <c r="B686" s="36">
        <v>44377</v>
      </c>
      <c r="C686" s="37">
        <v>18</v>
      </c>
      <c r="D686" s="37">
        <v>18</v>
      </c>
      <c r="E686" s="37">
        <v>2.2857142860000002</v>
      </c>
      <c r="F686" s="37">
        <v>1.611111111</v>
      </c>
      <c r="G686" s="37" t="s">
        <v>2598</v>
      </c>
      <c r="H686" s="37">
        <v>0</v>
      </c>
      <c r="I686" s="37">
        <v>0</v>
      </c>
      <c r="J686" s="37">
        <v>3</v>
      </c>
    </row>
    <row r="687" spans="1:10" x14ac:dyDescent="0.2">
      <c r="A687" s="37" t="s">
        <v>1710</v>
      </c>
      <c r="B687" s="36">
        <v>44377</v>
      </c>
      <c r="C687" s="37">
        <v>9286</v>
      </c>
      <c r="D687" s="37">
        <v>9286</v>
      </c>
      <c r="E687" s="37">
        <v>0</v>
      </c>
      <c r="F687" s="37">
        <v>0</v>
      </c>
      <c r="G687" s="37" t="s">
        <v>2599</v>
      </c>
      <c r="H687" s="37">
        <v>0</v>
      </c>
      <c r="I687" s="37">
        <v>0</v>
      </c>
      <c r="J687" s="37">
        <v>1</v>
      </c>
    </row>
    <row r="688" spans="1:10" x14ac:dyDescent="0.2">
      <c r="A688" s="37" t="s">
        <v>1708</v>
      </c>
      <c r="B688" s="36">
        <v>44377</v>
      </c>
      <c r="C688" s="37">
        <v>51826</v>
      </c>
      <c r="D688" s="37">
        <v>51826</v>
      </c>
      <c r="E688" s="37">
        <v>1.881918357</v>
      </c>
      <c r="F688" s="37">
        <v>7.3082568810000001</v>
      </c>
      <c r="G688" s="37" t="s">
        <v>2600</v>
      </c>
      <c r="H688" s="37">
        <v>0</v>
      </c>
      <c r="I688" s="37">
        <v>0</v>
      </c>
      <c r="J688" s="37">
        <v>3</v>
      </c>
    </row>
    <row r="689" spans="1:10" x14ac:dyDescent="0.2">
      <c r="A689" s="37" t="s">
        <v>1706</v>
      </c>
      <c r="B689" s="36">
        <v>44377</v>
      </c>
      <c r="C689" s="37">
        <v>143.77000000000001</v>
      </c>
      <c r="D689" s="37">
        <v>143.77000000000001</v>
      </c>
      <c r="E689" s="37">
        <v>3.4968325789999999</v>
      </c>
      <c r="F689" s="37">
        <v>12.976491859999999</v>
      </c>
      <c r="G689" s="37" t="s">
        <v>2601</v>
      </c>
      <c r="H689" s="37">
        <v>0</v>
      </c>
      <c r="I689" s="37">
        <v>0</v>
      </c>
      <c r="J689" s="37">
        <v>3</v>
      </c>
    </row>
    <row r="690" spans="1:10" x14ac:dyDescent="0.2">
      <c r="A690" s="37" t="s">
        <v>1704</v>
      </c>
      <c r="B690" s="36">
        <v>44377</v>
      </c>
      <c r="C690" s="37">
        <v>3692.3</v>
      </c>
      <c r="D690" s="37">
        <v>3692.3</v>
      </c>
      <c r="E690" s="37">
        <v>6.1847983449999999</v>
      </c>
      <c r="F690" s="37">
        <v>23.713636359999999</v>
      </c>
      <c r="G690" s="37" t="s">
        <v>2602</v>
      </c>
      <c r="H690" s="37">
        <v>0</v>
      </c>
      <c r="I690" s="37">
        <v>0</v>
      </c>
      <c r="J690" s="37">
        <v>3</v>
      </c>
    </row>
    <row r="691" spans="1:10" x14ac:dyDescent="0.2">
      <c r="A691" s="37" t="s">
        <v>1702</v>
      </c>
      <c r="B691" s="36">
        <v>44377</v>
      </c>
      <c r="C691" s="37">
        <v>25.98</v>
      </c>
      <c r="D691" s="37">
        <v>25.98</v>
      </c>
      <c r="E691" s="37">
        <v>3.8686679169999998</v>
      </c>
      <c r="F691" s="37">
        <v>16.28695652</v>
      </c>
      <c r="G691" s="37" t="s">
        <v>2603</v>
      </c>
      <c r="H691" s="37">
        <v>0</v>
      </c>
      <c r="I691" s="37">
        <v>0</v>
      </c>
      <c r="J691" s="37">
        <v>3</v>
      </c>
    </row>
    <row r="692" spans="1:10" x14ac:dyDescent="0.2">
      <c r="A692" s="37" t="s">
        <v>1700</v>
      </c>
      <c r="B692" s="36">
        <v>44377</v>
      </c>
      <c r="C692" s="37">
        <v>-2</v>
      </c>
      <c r="D692" s="37">
        <v>4</v>
      </c>
      <c r="E692" s="37">
        <v>0</v>
      </c>
      <c r="F692" s="37">
        <v>-2</v>
      </c>
      <c r="G692" s="37" t="s">
        <v>2594</v>
      </c>
      <c r="H692" s="37">
        <v>0</v>
      </c>
      <c r="I692" s="37">
        <v>0</v>
      </c>
      <c r="J692" s="37">
        <v>1</v>
      </c>
    </row>
    <row r="693" spans="1:10" x14ac:dyDescent="0.2">
      <c r="A693" s="37" t="s">
        <v>1698</v>
      </c>
      <c r="B693" s="36">
        <v>44377</v>
      </c>
      <c r="C693" s="37">
        <v>75</v>
      </c>
      <c r="D693" s="37">
        <v>75</v>
      </c>
      <c r="E693" s="37">
        <v>0.49</v>
      </c>
      <c r="F693" s="37">
        <v>0</v>
      </c>
      <c r="G693" s="37" t="s">
        <v>2604</v>
      </c>
      <c r="H693" s="37">
        <v>0</v>
      </c>
      <c r="I693" s="37">
        <v>0</v>
      </c>
      <c r="J693" s="37">
        <v>3</v>
      </c>
    </row>
    <row r="694" spans="1:10" x14ac:dyDescent="0.2">
      <c r="A694" s="37" t="s">
        <v>1621</v>
      </c>
      <c r="B694" s="36">
        <v>44377</v>
      </c>
      <c r="C694" s="37">
        <v>16.48</v>
      </c>
      <c r="D694" s="37">
        <v>16.48</v>
      </c>
      <c r="E694" s="37">
        <v>2.7360594800000002</v>
      </c>
      <c r="F694" s="37">
        <v>10.89830508</v>
      </c>
      <c r="G694" s="37" t="s">
        <v>2605</v>
      </c>
      <c r="H694" s="37">
        <v>0</v>
      </c>
      <c r="I694" s="37">
        <v>0</v>
      </c>
      <c r="J694" s="37">
        <v>3</v>
      </c>
    </row>
    <row r="695" spans="1:10" x14ac:dyDescent="0.2">
      <c r="A695" s="37" t="s">
        <v>1623</v>
      </c>
      <c r="B695" s="36">
        <v>44377</v>
      </c>
      <c r="C695" s="37">
        <v>129</v>
      </c>
      <c r="D695" s="37">
        <v>404</v>
      </c>
      <c r="E695" s="37">
        <v>0.38257575799999999</v>
      </c>
      <c r="F695" s="37">
        <v>0.48863636399999999</v>
      </c>
      <c r="G695" s="37" t="s">
        <v>2606</v>
      </c>
      <c r="H695" s="37">
        <v>5.1246199999999999E-4</v>
      </c>
      <c r="I695" s="37">
        <v>1.6548299999999999E-4</v>
      </c>
      <c r="J695" s="37">
        <v>3</v>
      </c>
    </row>
    <row r="696" spans="1:10" x14ac:dyDescent="0.2">
      <c r="A696" s="37" t="s">
        <v>1629</v>
      </c>
      <c r="B696" s="36">
        <v>44377</v>
      </c>
      <c r="C696" s="37">
        <v>134</v>
      </c>
      <c r="D696" s="37">
        <v>404</v>
      </c>
      <c r="E696" s="37">
        <v>0.40079365099999997</v>
      </c>
      <c r="F696" s="37">
        <v>0.53174603200000004</v>
      </c>
      <c r="G696" s="37" t="s">
        <v>2607</v>
      </c>
      <c r="H696" s="37">
        <v>5.1246199999999999E-4</v>
      </c>
      <c r="I696" s="37">
        <v>1.7031199999999999E-4</v>
      </c>
      <c r="J696" s="37">
        <v>3</v>
      </c>
    </row>
    <row r="697" spans="1:10" x14ac:dyDescent="0.2">
      <c r="A697" s="37" t="s">
        <v>1643</v>
      </c>
      <c r="B697" s="36">
        <v>44377</v>
      </c>
      <c r="C697" s="37">
        <v>5</v>
      </c>
      <c r="D697" s="37">
        <v>9</v>
      </c>
      <c r="E697" s="37">
        <v>0.5625</v>
      </c>
      <c r="F697" s="37">
        <v>1.25</v>
      </c>
      <c r="G697" s="37" t="s">
        <v>2608</v>
      </c>
      <c r="H697" s="38">
        <v>9.54922E-5</v>
      </c>
      <c r="I697" s="38">
        <v>2.9841299999999998E-5</v>
      </c>
      <c r="J697" s="37">
        <v>3</v>
      </c>
    </row>
    <row r="698" spans="1:10" x14ac:dyDescent="0.2">
      <c r="A698" s="37" t="s">
        <v>1631</v>
      </c>
      <c r="B698" s="36">
        <v>44377</v>
      </c>
      <c r="C698" s="37">
        <v>10</v>
      </c>
      <c r="D698" s="37">
        <v>40</v>
      </c>
      <c r="E698" s="37">
        <v>0.28571428599999998</v>
      </c>
      <c r="F698" s="37">
        <v>0.28571428599999998</v>
      </c>
      <c r="G698" s="37" t="s">
        <v>2609</v>
      </c>
      <c r="H698" s="37">
        <v>4.64919E-4</v>
      </c>
      <c r="I698" s="38">
        <v>9.9625500000000004E-5</v>
      </c>
      <c r="J698" s="37">
        <v>2</v>
      </c>
    </row>
    <row r="699" spans="1:10" x14ac:dyDescent="0.2">
      <c r="A699" s="37" t="s">
        <v>1633</v>
      </c>
      <c r="B699" s="36">
        <v>44377</v>
      </c>
      <c r="C699" s="37">
        <v>27</v>
      </c>
      <c r="D699" s="37">
        <v>27</v>
      </c>
      <c r="E699" s="37">
        <v>0.45</v>
      </c>
      <c r="F699" s="37">
        <v>0.9</v>
      </c>
      <c r="G699" s="37" t="s">
        <v>2610</v>
      </c>
      <c r="H699" s="37">
        <v>4.1532199999999998E-4</v>
      </c>
      <c r="I699" s="37">
        <v>1.7651200000000001E-4</v>
      </c>
      <c r="J699" s="37">
        <v>3</v>
      </c>
    </row>
    <row r="700" spans="1:10" x14ac:dyDescent="0.2">
      <c r="A700" s="37" t="s">
        <v>1635</v>
      </c>
      <c r="B700" s="36">
        <v>44377</v>
      </c>
      <c r="C700" s="37">
        <v>22.5</v>
      </c>
      <c r="D700" s="37">
        <v>22.5</v>
      </c>
      <c r="E700" s="37">
        <v>0.22500000000000001</v>
      </c>
      <c r="F700" s="37">
        <v>0.5</v>
      </c>
      <c r="G700" s="37" t="s">
        <v>2611</v>
      </c>
      <c r="H700" s="37">
        <v>4.3322400000000001E-4</v>
      </c>
      <c r="I700" s="38">
        <v>9.7475399999999999E-5</v>
      </c>
      <c r="J700" s="37">
        <v>2</v>
      </c>
    </row>
    <row r="701" spans="1:10" x14ac:dyDescent="0.2">
      <c r="A701" s="37" t="s">
        <v>1688</v>
      </c>
      <c r="B701" s="36">
        <v>44377</v>
      </c>
      <c r="C701" s="37">
        <v>270</v>
      </c>
      <c r="D701" s="37">
        <v>270</v>
      </c>
      <c r="E701" s="37">
        <v>2.04</v>
      </c>
      <c r="F701" s="37">
        <v>2.8780487799999999</v>
      </c>
      <c r="G701" s="37" t="s">
        <v>2612</v>
      </c>
      <c r="H701" s="37">
        <v>0</v>
      </c>
      <c r="I701" s="37">
        <v>0</v>
      </c>
      <c r="J701" s="37">
        <v>3</v>
      </c>
    </row>
    <row r="702" spans="1:10" x14ac:dyDescent="0.2">
      <c r="A702" s="37" t="s">
        <v>1637</v>
      </c>
      <c r="B702" s="36">
        <v>44377</v>
      </c>
      <c r="C702" s="37">
        <v>747.27</v>
      </c>
      <c r="D702" s="37">
        <v>747.27</v>
      </c>
      <c r="E702" s="37">
        <v>0.92864022700000004</v>
      </c>
      <c r="F702" s="37">
        <v>1.7437686939999999</v>
      </c>
      <c r="G702" s="37" t="s">
        <v>2613</v>
      </c>
      <c r="H702" s="37">
        <v>0</v>
      </c>
      <c r="I702" s="37">
        <v>0</v>
      </c>
      <c r="J702" s="37">
        <v>3</v>
      </c>
    </row>
    <row r="703" spans="1:10" x14ac:dyDescent="0.2">
      <c r="A703" s="37" t="s">
        <v>1639</v>
      </c>
      <c r="B703" s="36">
        <v>44377</v>
      </c>
      <c r="C703" s="37">
        <v>74</v>
      </c>
      <c r="D703" s="37">
        <v>207</v>
      </c>
      <c r="E703" s="37">
        <v>0.33387096799999999</v>
      </c>
      <c r="F703" s="37">
        <v>0.51034482800000003</v>
      </c>
      <c r="G703" s="37" t="s">
        <v>2614</v>
      </c>
      <c r="H703" s="37">
        <v>4.7510500000000003E-4</v>
      </c>
      <c r="I703" s="37">
        <v>1.2950400000000001E-4</v>
      </c>
      <c r="J703" s="37">
        <v>2</v>
      </c>
    </row>
    <row r="704" spans="1:10" x14ac:dyDescent="0.2">
      <c r="A704" s="37" t="s">
        <v>1659</v>
      </c>
      <c r="B704" s="36">
        <v>44377</v>
      </c>
      <c r="C704" s="37">
        <v>0</v>
      </c>
      <c r="D704" s="37">
        <v>0</v>
      </c>
      <c r="E704" s="37">
        <v>0</v>
      </c>
      <c r="F704" s="37">
        <v>0</v>
      </c>
      <c r="G704" s="37" t="s">
        <v>2615</v>
      </c>
      <c r="H704" s="37">
        <v>6.9583399999999999E-4</v>
      </c>
      <c r="I704" s="37">
        <v>0</v>
      </c>
      <c r="J704" s="37">
        <v>1</v>
      </c>
    </row>
    <row r="705" spans="1:10" x14ac:dyDescent="0.2">
      <c r="A705" s="37" t="s">
        <v>1641</v>
      </c>
      <c r="B705" s="36">
        <v>44377</v>
      </c>
      <c r="C705" s="37">
        <v>48.24</v>
      </c>
      <c r="D705" s="37">
        <v>48.24</v>
      </c>
      <c r="E705" s="37">
        <v>0.4824</v>
      </c>
      <c r="F705" s="37">
        <v>0.86918918899999997</v>
      </c>
      <c r="G705" s="37" t="s">
        <v>2616</v>
      </c>
      <c r="H705" s="37">
        <v>4.7510500000000003E-4</v>
      </c>
      <c r="I705" s="37">
        <v>2.0918900000000001E-4</v>
      </c>
      <c r="J705" s="37">
        <v>3</v>
      </c>
    </row>
    <row r="706" spans="1:10" x14ac:dyDescent="0.2">
      <c r="A706" s="37" t="s">
        <v>1690</v>
      </c>
      <c r="B706" s="36">
        <v>44377</v>
      </c>
      <c r="C706" s="37">
        <v>95</v>
      </c>
      <c r="D706" s="37">
        <v>95</v>
      </c>
      <c r="E706" s="37">
        <v>1.1875</v>
      </c>
      <c r="F706" s="37">
        <v>1.2179487179999999</v>
      </c>
      <c r="G706" s="37" t="s">
        <v>2617</v>
      </c>
      <c r="H706" s="37">
        <v>1.9613759999999999E-3</v>
      </c>
      <c r="I706" s="37">
        <v>1.912342E-3</v>
      </c>
      <c r="J706" s="37">
        <v>3</v>
      </c>
    </row>
    <row r="707" spans="1:10" x14ac:dyDescent="0.2">
      <c r="A707" s="37" t="s">
        <v>1645</v>
      </c>
      <c r="B707" s="36">
        <v>44377</v>
      </c>
      <c r="C707" s="37">
        <v>9</v>
      </c>
      <c r="D707" s="37">
        <v>9</v>
      </c>
      <c r="E707" s="37">
        <v>0.375</v>
      </c>
      <c r="F707" s="37">
        <v>0.5</v>
      </c>
      <c r="G707" s="37" t="s">
        <v>2618</v>
      </c>
      <c r="H707" s="37">
        <v>6.2225799999999999E-4</v>
      </c>
      <c r="I707" s="37">
        <v>1.94456E-4</v>
      </c>
      <c r="J707" s="37">
        <v>3</v>
      </c>
    </row>
    <row r="708" spans="1:10" x14ac:dyDescent="0.2">
      <c r="A708" s="37" t="s">
        <v>1647</v>
      </c>
      <c r="B708" s="36">
        <v>44377</v>
      </c>
      <c r="C708" s="37">
        <v>44</v>
      </c>
      <c r="D708" s="37">
        <v>44</v>
      </c>
      <c r="E708" s="37">
        <v>0.44</v>
      </c>
      <c r="F708" s="37">
        <v>0.78571428600000004</v>
      </c>
      <c r="G708" s="37" t="s">
        <v>2619</v>
      </c>
      <c r="H708" s="37">
        <v>4.7510500000000003E-4</v>
      </c>
      <c r="I708" s="37">
        <v>1.6153599999999999E-4</v>
      </c>
      <c r="J708" s="37">
        <v>3</v>
      </c>
    </row>
    <row r="709" spans="1:10" x14ac:dyDescent="0.2">
      <c r="A709" s="37" t="s">
        <v>1625</v>
      </c>
      <c r="B709" s="36">
        <v>44377</v>
      </c>
      <c r="C709" s="37">
        <v>803</v>
      </c>
      <c r="D709" s="37">
        <v>803</v>
      </c>
      <c r="E709" s="37">
        <v>2.0701754389999998</v>
      </c>
      <c r="F709" s="37">
        <v>6.4705882350000001</v>
      </c>
      <c r="G709" s="37" t="s">
        <v>2620</v>
      </c>
      <c r="H709" s="37">
        <v>0</v>
      </c>
      <c r="I709" s="37">
        <v>0</v>
      </c>
      <c r="J709" s="37">
        <v>3</v>
      </c>
    </row>
    <row r="710" spans="1:10" x14ac:dyDescent="0.2">
      <c r="A710" s="37" t="s">
        <v>1649</v>
      </c>
      <c r="B710" s="36">
        <v>44377</v>
      </c>
      <c r="C710" s="37">
        <v>25</v>
      </c>
      <c r="D710" s="37">
        <v>25</v>
      </c>
      <c r="E710" s="37">
        <v>0.25</v>
      </c>
      <c r="F710" s="37">
        <v>0.41666666699999999</v>
      </c>
      <c r="G710" s="37" t="s">
        <v>2621</v>
      </c>
      <c r="H710" s="37">
        <v>6.6259370000000001E-3</v>
      </c>
      <c r="I710" s="37">
        <v>1.5239660000000001E-3</v>
      </c>
      <c r="J710" s="37">
        <v>2</v>
      </c>
    </row>
    <row r="711" spans="1:10" x14ac:dyDescent="0.2">
      <c r="A711" s="37" t="s">
        <v>1651</v>
      </c>
      <c r="B711" s="36">
        <v>44377</v>
      </c>
      <c r="C711" s="37">
        <v>1.4</v>
      </c>
      <c r="D711" s="37">
        <v>1.88</v>
      </c>
      <c r="E711" s="37">
        <v>0.47</v>
      </c>
      <c r="F711" s="37">
        <v>0.92105263199999998</v>
      </c>
      <c r="G711" s="37" t="s">
        <v>2622</v>
      </c>
      <c r="H711" s="37">
        <v>2.2643500000000001E-4</v>
      </c>
      <c r="I711" s="38">
        <v>8.3781099999999996E-5</v>
      </c>
      <c r="J711" s="37">
        <v>3</v>
      </c>
    </row>
    <row r="712" spans="1:10" x14ac:dyDescent="0.2">
      <c r="A712" s="37" t="s">
        <v>1653</v>
      </c>
      <c r="B712" s="36">
        <v>44377</v>
      </c>
      <c r="C712" s="37">
        <v>0.48</v>
      </c>
      <c r="D712" s="37">
        <v>0.48</v>
      </c>
      <c r="E712" s="37">
        <v>0.12</v>
      </c>
      <c r="F712" s="37">
        <v>0.34285714299999998</v>
      </c>
      <c r="G712" s="37" t="s">
        <v>2623</v>
      </c>
      <c r="H712" s="37">
        <v>9.1438000000000001E-4</v>
      </c>
      <c r="I712" s="38">
        <v>4.8004999999999999E-5</v>
      </c>
      <c r="J712" s="37">
        <v>1</v>
      </c>
    </row>
    <row r="713" spans="1:10" x14ac:dyDescent="0.2">
      <c r="A713" s="37" t="s">
        <v>1655</v>
      </c>
      <c r="B713" s="36">
        <v>44377</v>
      </c>
      <c r="C713" s="37">
        <v>12</v>
      </c>
      <c r="D713" s="37">
        <v>12</v>
      </c>
      <c r="E713" s="37">
        <v>0.20689655200000001</v>
      </c>
      <c r="F713" s="37">
        <v>0.6</v>
      </c>
      <c r="G713" s="37" t="s">
        <v>2624</v>
      </c>
      <c r="H713" s="37">
        <v>4.7389699999999998E-4</v>
      </c>
      <c r="I713" s="37">
        <v>0</v>
      </c>
      <c r="J713" s="37">
        <v>1</v>
      </c>
    </row>
    <row r="714" spans="1:10" x14ac:dyDescent="0.2">
      <c r="A714" s="37" t="s">
        <v>1665</v>
      </c>
      <c r="B714" s="36">
        <v>44377</v>
      </c>
      <c r="C714" s="37">
        <v>858</v>
      </c>
      <c r="D714" s="37">
        <v>3877</v>
      </c>
      <c r="E714" s="37">
        <v>0.56115212000000003</v>
      </c>
      <c r="F714" s="37">
        <v>0.49681528699999999</v>
      </c>
      <c r="G714" s="37" t="s">
        <v>2625</v>
      </c>
      <c r="H714" s="37">
        <v>1.8703400000000001E-4</v>
      </c>
      <c r="I714" s="38">
        <v>8.9713299999999994E-5</v>
      </c>
      <c r="J714" s="37">
        <v>3</v>
      </c>
    </row>
    <row r="715" spans="1:10" x14ac:dyDescent="0.2">
      <c r="A715" s="37" t="s">
        <v>1657</v>
      </c>
      <c r="B715" s="36">
        <v>44377</v>
      </c>
      <c r="C715" s="37">
        <v>0</v>
      </c>
      <c r="D715" s="37">
        <v>1</v>
      </c>
      <c r="E715" s="37">
        <v>0.14285714299999999</v>
      </c>
      <c r="F715" s="37">
        <v>0</v>
      </c>
      <c r="G715" s="37" t="s">
        <v>2626</v>
      </c>
      <c r="H715" s="37">
        <v>4.3162400000000003E-4</v>
      </c>
      <c r="I715" s="38">
        <v>6.1660600000000004E-5</v>
      </c>
      <c r="J715" s="37">
        <v>1</v>
      </c>
    </row>
    <row r="716" spans="1:10" x14ac:dyDescent="0.2">
      <c r="A716" s="37" t="s">
        <v>1627</v>
      </c>
      <c r="B716" s="36">
        <v>44377</v>
      </c>
      <c r="C716" s="37">
        <v>7</v>
      </c>
      <c r="D716" s="37">
        <v>7</v>
      </c>
      <c r="E716" s="37">
        <v>0.58333333300000001</v>
      </c>
      <c r="F716" s="37">
        <v>1.1666666670000001</v>
      </c>
      <c r="G716" s="37" t="s">
        <v>1998</v>
      </c>
      <c r="H716" s="38">
        <v>9.6747099999999994E-5</v>
      </c>
      <c r="I716" s="38">
        <v>4.83735E-5</v>
      </c>
      <c r="J716" s="37">
        <v>3</v>
      </c>
    </row>
    <row r="717" spans="1:10" x14ac:dyDescent="0.2">
      <c r="A717" s="37" t="s">
        <v>1673</v>
      </c>
      <c r="B717" s="36">
        <v>44377</v>
      </c>
      <c r="C717" s="37">
        <v>4273</v>
      </c>
      <c r="D717" s="37">
        <v>4273</v>
      </c>
      <c r="E717" s="37">
        <v>1.0611510790000001</v>
      </c>
      <c r="F717" s="37">
        <v>3.2941176470000002</v>
      </c>
      <c r="G717" s="37" t="s">
        <v>2627</v>
      </c>
      <c r="H717" s="37">
        <v>0</v>
      </c>
      <c r="I717" s="37">
        <v>0</v>
      </c>
      <c r="J717" s="37">
        <v>3</v>
      </c>
    </row>
    <row r="718" spans="1:10" x14ac:dyDescent="0.2">
      <c r="A718" s="37" t="s">
        <v>1675</v>
      </c>
      <c r="B718" s="36">
        <v>44377</v>
      </c>
      <c r="C718" s="37">
        <v>2870</v>
      </c>
      <c r="D718" s="37">
        <v>2870</v>
      </c>
      <c r="E718" s="37">
        <v>2.5685975609999998</v>
      </c>
      <c r="F718" s="37">
        <v>12.53703704</v>
      </c>
      <c r="G718" s="37" t="s">
        <v>2628</v>
      </c>
      <c r="H718" s="37">
        <v>0</v>
      </c>
      <c r="I718" s="37">
        <v>0</v>
      </c>
      <c r="J718" s="37">
        <v>3</v>
      </c>
    </row>
    <row r="719" spans="1:10" x14ac:dyDescent="0.2">
      <c r="A719" s="37" t="s">
        <v>1677</v>
      </c>
      <c r="B719" s="36">
        <v>44377</v>
      </c>
      <c r="C719" s="37">
        <v>1510</v>
      </c>
      <c r="D719" s="37">
        <v>1510</v>
      </c>
      <c r="E719" s="37">
        <v>1.592356688</v>
      </c>
      <c r="F719" s="37">
        <v>6.9361702129999996</v>
      </c>
      <c r="G719" s="37" t="s">
        <v>2629</v>
      </c>
      <c r="H719" s="37">
        <v>0</v>
      </c>
      <c r="I719" s="37">
        <v>0</v>
      </c>
      <c r="J719" s="37">
        <v>3</v>
      </c>
    </row>
    <row r="720" spans="1:10" x14ac:dyDescent="0.2">
      <c r="A720" s="37" t="s">
        <v>1679</v>
      </c>
      <c r="B720" s="36">
        <v>44377</v>
      </c>
      <c r="C720" s="37">
        <v>59.64</v>
      </c>
      <c r="D720" s="37">
        <v>59.64</v>
      </c>
      <c r="E720" s="37">
        <v>2.9533678760000002</v>
      </c>
      <c r="F720" s="37">
        <v>11.646788989999999</v>
      </c>
      <c r="G720" s="37" t="s">
        <v>2630</v>
      </c>
      <c r="H720" s="37">
        <v>0</v>
      </c>
      <c r="I720" s="37">
        <v>0</v>
      </c>
      <c r="J720" s="37">
        <v>3</v>
      </c>
    </row>
    <row r="721" spans="1:10" x14ac:dyDescent="0.2">
      <c r="A721" s="37" t="s">
        <v>1681</v>
      </c>
      <c r="B721" s="36">
        <v>44377</v>
      </c>
      <c r="C721" s="37">
        <v>-2</v>
      </c>
      <c r="D721" s="37">
        <v>18.2</v>
      </c>
      <c r="E721" s="37">
        <v>0</v>
      </c>
      <c r="F721" s="37">
        <v>-2</v>
      </c>
      <c r="G721" s="37" t="s">
        <v>2594</v>
      </c>
      <c r="H721" s="37">
        <v>0</v>
      </c>
      <c r="I721" s="37">
        <v>0</v>
      </c>
      <c r="J721" s="37">
        <v>1</v>
      </c>
    </row>
    <row r="722" spans="1:10" x14ac:dyDescent="0.2">
      <c r="A722" s="37" t="s">
        <v>1755</v>
      </c>
      <c r="B722" s="36">
        <v>44377</v>
      </c>
      <c r="C722" s="37">
        <v>204</v>
      </c>
      <c r="D722" s="37">
        <v>204</v>
      </c>
      <c r="E722" s="37">
        <v>0.21771611499999999</v>
      </c>
      <c r="F722" s="37">
        <v>0.47887323900000001</v>
      </c>
      <c r="G722" s="37" t="s">
        <v>2631</v>
      </c>
      <c r="H722" s="37">
        <v>0</v>
      </c>
      <c r="I722" s="37">
        <v>0</v>
      </c>
      <c r="J722" s="37">
        <v>1</v>
      </c>
    </row>
    <row r="723" spans="1:10" x14ac:dyDescent="0.2">
      <c r="A723" s="37" t="s">
        <v>1762</v>
      </c>
      <c r="B723" s="36">
        <v>44377</v>
      </c>
      <c r="C723" s="37">
        <v>582</v>
      </c>
      <c r="D723" s="37">
        <v>1660</v>
      </c>
      <c r="E723" s="37">
        <v>0.368888889</v>
      </c>
      <c r="F723" s="37">
        <v>0.50608695699999995</v>
      </c>
      <c r="G723" s="37" t="s">
        <v>2632</v>
      </c>
      <c r="H723" s="37">
        <v>4.30142E-4</v>
      </c>
      <c r="I723" s="37">
        <v>1.1059400000000001E-4</v>
      </c>
      <c r="J723" s="37">
        <v>3</v>
      </c>
    </row>
    <row r="724" spans="1:10" x14ac:dyDescent="0.2">
      <c r="A724" s="37" t="s">
        <v>1764</v>
      </c>
      <c r="B724" s="36">
        <v>44377</v>
      </c>
      <c r="C724" s="37">
        <v>490</v>
      </c>
      <c r="D724" s="37">
        <v>490</v>
      </c>
      <c r="E724" s="37">
        <v>0.375</v>
      </c>
      <c r="F724" s="37">
        <v>0.5</v>
      </c>
      <c r="G724" s="37" t="s">
        <v>2633</v>
      </c>
      <c r="H724" s="37">
        <v>1.8899800000000001E-4</v>
      </c>
      <c r="I724" s="38">
        <v>5.9061799999999998E-5</v>
      </c>
      <c r="J724" s="37">
        <v>3</v>
      </c>
    </row>
    <row r="725" spans="1:10" x14ac:dyDescent="0.2">
      <c r="A725" s="37" t="s">
        <v>1766</v>
      </c>
      <c r="B725" s="36">
        <v>44377</v>
      </c>
      <c r="C725" s="37">
        <v>128</v>
      </c>
      <c r="D725" s="37">
        <v>128</v>
      </c>
      <c r="E725" s="37">
        <v>0.16</v>
      </c>
      <c r="F725" s="37">
        <v>0.31604938300000002</v>
      </c>
      <c r="G725" s="37" t="s">
        <v>2634</v>
      </c>
      <c r="H725" s="37">
        <v>1.53458E-3</v>
      </c>
      <c r="I725" s="37">
        <v>2.4553299999999998E-4</v>
      </c>
      <c r="J725" s="37">
        <v>1</v>
      </c>
    </row>
    <row r="726" spans="1:10" x14ac:dyDescent="0.2">
      <c r="A726" s="37" t="s">
        <v>1768</v>
      </c>
      <c r="B726" s="36">
        <v>44377</v>
      </c>
      <c r="C726" s="37">
        <v>0</v>
      </c>
      <c r="D726" s="37">
        <v>0</v>
      </c>
      <c r="E726" s="37">
        <v>0</v>
      </c>
      <c r="F726" s="37">
        <v>0</v>
      </c>
      <c r="G726" s="37" t="s">
        <v>2635</v>
      </c>
      <c r="H726" s="37">
        <v>1.5009600000000001E-4</v>
      </c>
      <c r="I726" s="37">
        <v>0</v>
      </c>
      <c r="J726" s="37">
        <v>1</v>
      </c>
    </row>
    <row r="727" spans="1:10" x14ac:dyDescent="0.2">
      <c r="A727" s="37" t="s">
        <v>1784</v>
      </c>
      <c r="B727" s="36">
        <v>44377</v>
      </c>
      <c r="C727" s="37">
        <v>214</v>
      </c>
      <c r="D727" s="37">
        <v>214</v>
      </c>
      <c r="E727" s="37">
        <v>0.375</v>
      </c>
      <c r="F727" s="37">
        <v>0.5</v>
      </c>
      <c r="G727" s="37" t="s">
        <v>2636</v>
      </c>
      <c r="H727" s="37">
        <v>2.7765599999999999E-4</v>
      </c>
      <c r="I727" s="38">
        <v>8.6767499999999999E-5</v>
      </c>
      <c r="J727" s="37">
        <v>3</v>
      </c>
    </row>
    <row r="728" spans="1:10" x14ac:dyDescent="0.2">
      <c r="A728" s="37" t="s">
        <v>1772</v>
      </c>
      <c r="B728" s="36">
        <v>44377</v>
      </c>
      <c r="C728" s="37">
        <v>58</v>
      </c>
      <c r="D728" s="37">
        <v>58</v>
      </c>
      <c r="E728" s="37">
        <v>0.57999999999999996</v>
      </c>
      <c r="F728" s="37">
        <v>1.2888888890000001</v>
      </c>
      <c r="G728" s="37" t="s">
        <v>2637</v>
      </c>
      <c r="H728" s="38">
        <v>9.30229E-5</v>
      </c>
      <c r="I728" s="38">
        <v>6.6976500000000002E-6</v>
      </c>
      <c r="J728" s="37">
        <v>3</v>
      </c>
    </row>
    <row r="729" spans="1:10" x14ac:dyDescent="0.2">
      <c r="A729" s="37" t="s">
        <v>1774</v>
      </c>
      <c r="B729" s="36">
        <v>44377</v>
      </c>
      <c r="C729" s="37">
        <v>0.3</v>
      </c>
      <c r="D729" s="37">
        <v>0.3</v>
      </c>
      <c r="E729" s="37">
        <v>0.3</v>
      </c>
      <c r="F729" s="37">
        <v>0.6</v>
      </c>
      <c r="G729" s="37" t="s">
        <v>2638</v>
      </c>
      <c r="H729" s="38">
        <v>8.5382400000000004E-5</v>
      </c>
      <c r="I729" s="38">
        <v>1.7076500000000002E-5</v>
      </c>
      <c r="J729" s="37">
        <v>2</v>
      </c>
    </row>
    <row r="730" spans="1:10" x14ac:dyDescent="0.2">
      <c r="A730" s="37" t="s">
        <v>1776</v>
      </c>
      <c r="B730" s="36">
        <v>44377</v>
      </c>
      <c r="C730" s="37">
        <v>30</v>
      </c>
      <c r="D730" s="37">
        <v>30</v>
      </c>
      <c r="E730" s="37">
        <v>0.3</v>
      </c>
      <c r="F730" s="37">
        <v>0.66666666699999999</v>
      </c>
      <c r="G730" s="37" t="s">
        <v>2639</v>
      </c>
      <c r="H730" s="38">
        <v>8.5382400000000004E-5</v>
      </c>
      <c r="I730" s="38">
        <v>8.5382400000000001E-6</v>
      </c>
      <c r="J730" s="37">
        <v>2</v>
      </c>
    </row>
    <row r="731" spans="1:10" x14ac:dyDescent="0.2">
      <c r="A731" s="37" t="s">
        <v>1778</v>
      </c>
      <c r="B731" s="36">
        <v>44377</v>
      </c>
      <c r="C731" s="37">
        <v>181</v>
      </c>
      <c r="D731" s="37">
        <v>605</v>
      </c>
      <c r="E731" s="37">
        <v>0.37812499999999999</v>
      </c>
      <c r="F731" s="37">
        <v>0.437198068</v>
      </c>
      <c r="G731" s="37" t="s">
        <v>2640</v>
      </c>
      <c r="H731" s="38">
        <v>8.8852599999999997E-5</v>
      </c>
      <c r="I731" s="38">
        <v>2.6322600000000001E-5</v>
      </c>
      <c r="J731" s="37">
        <v>3</v>
      </c>
    </row>
    <row r="732" spans="1:10" x14ac:dyDescent="0.2">
      <c r="A732" s="37" t="s">
        <v>1714</v>
      </c>
      <c r="B732" s="36">
        <v>44377</v>
      </c>
      <c r="C732" s="37">
        <v>59.51</v>
      </c>
      <c r="D732" s="37">
        <v>59.51</v>
      </c>
      <c r="E732" s="37">
        <v>0.59509999999999996</v>
      </c>
      <c r="F732" s="37">
        <v>1.1901999999999999</v>
      </c>
      <c r="G732" s="37" t="s">
        <v>2641</v>
      </c>
      <c r="H732" s="37">
        <v>0</v>
      </c>
      <c r="I732" s="37">
        <v>0</v>
      </c>
      <c r="J732" s="37">
        <v>3</v>
      </c>
    </row>
    <row r="733" spans="1:10" x14ac:dyDescent="0.2">
      <c r="A733" s="37" t="s">
        <v>1780</v>
      </c>
      <c r="B733" s="36">
        <v>44377</v>
      </c>
      <c r="C733" s="37">
        <v>21</v>
      </c>
      <c r="D733" s="37">
        <v>21</v>
      </c>
      <c r="E733" s="37">
        <v>0.375</v>
      </c>
      <c r="F733" s="37">
        <v>0.5</v>
      </c>
      <c r="G733" s="37" t="s">
        <v>2642</v>
      </c>
      <c r="H733" s="37">
        <v>2.1796200000000001E-4</v>
      </c>
      <c r="I733" s="38">
        <v>6.8113200000000004E-5</v>
      </c>
      <c r="J733" s="37">
        <v>3</v>
      </c>
    </row>
    <row r="734" spans="1:10" x14ac:dyDescent="0.2">
      <c r="A734" s="37" t="s">
        <v>1728</v>
      </c>
      <c r="B734" s="36">
        <v>44377</v>
      </c>
      <c r="C734" s="37">
        <v>0</v>
      </c>
      <c r="D734" s="37">
        <v>0</v>
      </c>
      <c r="E734" s="37">
        <v>0</v>
      </c>
      <c r="F734" s="37">
        <v>0</v>
      </c>
      <c r="G734" s="37" t="s">
        <v>2643</v>
      </c>
      <c r="H734" s="37">
        <v>2.8609399999999998E-4</v>
      </c>
      <c r="I734" s="37">
        <v>0</v>
      </c>
      <c r="J734" s="37">
        <v>1</v>
      </c>
    </row>
    <row r="735" spans="1:10" x14ac:dyDescent="0.2">
      <c r="A735" s="37" t="s">
        <v>1730</v>
      </c>
      <c r="B735" s="36">
        <v>44377</v>
      </c>
      <c r="C735" s="37">
        <v>13</v>
      </c>
      <c r="D735" s="37">
        <v>13</v>
      </c>
      <c r="E735" s="37">
        <v>0.13</v>
      </c>
      <c r="F735" s="37">
        <v>0.43333333299999999</v>
      </c>
      <c r="G735" s="37"/>
      <c r="H735" s="37">
        <v>4.0396600000000001E-4</v>
      </c>
      <c r="I735" s="38">
        <v>4.0396599999999999E-5</v>
      </c>
      <c r="J735" s="37">
        <v>1</v>
      </c>
    </row>
    <row r="736" spans="1:10" x14ac:dyDescent="0.2">
      <c r="A736" s="37" t="s">
        <v>1782</v>
      </c>
      <c r="B736" s="36">
        <v>44377</v>
      </c>
      <c r="C736" s="37">
        <v>4</v>
      </c>
      <c r="D736" s="37">
        <v>6</v>
      </c>
      <c r="E736" s="37">
        <v>0.13636363600000001</v>
      </c>
      <c r="F736" s="37">
        <v>0.2</v>
      </c>
      <c r="G736" s="37" t="s">
        <v>2644</v>
      </c>
      <c r="H736" s="37">
        <v>1.6435000000000001E-4</v>
      </c>
      <c r="I736" s="38">
        <v>1.4941E-5</v>
      </c>
      <c r="J736" s="37">
        <v>1</v>
      </c>
    </row>
    <row r="737" spans="1:10" x14ac:dyDescent="0.2">
      <c r="A737" s="37" t="s">
        <v>1748</v>
      </c>
      <c r="B737" s="36">
        <v>44377</v>
      </c>
      <c r="C737" s="37">
        <v>38.770000000000003</v>
      </c>
      <c r="D737" s="37">
        <v>38.770000000000003</v>
      </c>
      <c r="E737" s="37">
        <v>0.38769999999999999</v>
      </c>
      <c r="F737" s="37">
        <v>0.77539999999999998</v>
      </c>
      <c r="G737" s="37"/>
      <c r="H737" s="37">
        <v>4.1137900000000002E-4</v>
      </c>
      <c r="I737" s="38">
        <v>9.4617099999999999E-5</v>
      </c>
      <c r="J737" s="37">
        <v>3</v>
      </c>
    </row>
    <row r="738" spans="1:10" x14ac:dyDescent="0.2">
      <c r="A738" s="37" t="s">
        <v>1770</v>
      </c>
      <c r="B738" s="36">
        <v>44377</v>
      </c>
      <c r="C738" s="37">
        <v>32</v>
      </c>
      <c r="D738" s="37">
        <v>32</v>
      </c>
      <c r="E738" s="37">
        <v>0.32</v>
      </c>
      <c r="F738" s="37">
        <v>0.64</v>
      </c>
      <c r="G738" s="37" t="s">
        <v>2645</v>
      </c>
      <c r="H738" s="37">
        <v>4.0546899999999999E-4</v>
      </c>
      <c r="I738" s="38">
        <v>9.12305E-5</v>
      </c>
      <c r="J738" s="37">
        <v>2</v>
      </c>
    </row>
    <row r="739" spans="1:10" x14ac:dyDescent="0.2">
      <c r="A739" s="37" t="s">
        <v>1753</v>
      </c>
      <c r="B739" s="36">
        <v>44377</v>
      </c>
      <c r="C739" s="37">
        <v>67</v>
      </c>
      <c r="D739" s="37">
        <v>454</v>
      </c>
      <c r="E739" s="37">
        <v>0.33629629599999999</v>
      </c>
      <c r="F739" s="37">
        <v>0.17724867699999999</v>
      </c>
      <c r="G739" s="37" t="s">
        <v>2646</v>
      </c>
      <c r="H739" s="37">
        <v>4.4563799999999999E-4</v>
      </c>
      <c r="I739" s="37">
        <v>1.45575E-4</v>
      </c>
      <c r="J739" s="37">
        <v>2</v>
      </c>
    </row>
    <row r="740" spans="1:10" x14ac:dyDescent="0.2">
      <c r="A740" s="37" t="s">
        <v>1746</v>
      </c>
      <c r="B740" s="36">
        <v>44377</v>
      </c>
      <c r="C740" s="37">
        <v>40</v>
      </c>
      <c r="D740" s="37">
        <v>40</v>
      </c>
      <c r="E740" s="37">
        <v>0.23749999999999999</v>
      </c>
      <c r="F740" s="37">
        <v>0.2</v>
      </c>
      <c r="G740" s="37" t="s">
        <v>2647</v>
      </c>
      <c r="H740" s="37">
        <v>3.34173E-4</v>
      </c>
      <c r="I740" s="38">
        <v>6.8923200000000004E-5</v>
      </c>
      <c r="J740" s="37">
        <v>2</v>
      </c>
    </row>
    <row r="741" spans="1:10" x14ac:dyDescent="0.2">
      <c r="A741" s="37" t="s">
        <v>1716</v>
      </c>
      <c r="B741" s="36">
        <v>44377</v>
      </c>
      <c r="C741" s="37">
        <v>48.2</v>
      </c>
      <c r="D741" s="37">
        <v>48.2</v>
      </c>
      <c r="E741" s="37">
        <v>0.48199999999999998</v>
      </c>
      <c r="F741" s="37">
        <v>0.876363636</v>
      </c>
      <c r="G741" s="37" t="s">
        <v>2648</v>
      </c>
      <c r="H741" s="37">
        <v>1.09752E-4</v>
      </c>
      <c r="I741" s="38">
        <v>4.8181099999999999E-5</v>
      </c>
      <c r="J741" s="37">
        <v>3</v>
      </c>
    </row>
    <row r="742" spans="1:10" x14ac:dyDescent="0.2">
      <c r="A742" s="37" t="s">
        <v>1734</v>
      </c>
      <c r="B742" s="36">
        <v>44377</v>
      </c>
      <c r="C742" s="37">
        <v>27</v>
      </c>
      <c r="D742" s="37">
        <v>48</v>
      </c>
      <c r="E742" s="37">
        <v>0.24</v>
      </c>
      <c r="F742" s="37">
        <v>0.36</v>
      </c>
      <c r="G742" s="37" t="s">
        <v>2649</v>
      </c>
      <c r="H742" s="38">
        <v>8.7609300000000002E-5</v>
      </c>
      <c r="I742" s="38">
        <v>9.1989700000000008E-6</v>
      </c>
      <c r="J742" s="37">
        <v>2</v>
      </c>
    </row>
    <row r="743" spans="1:10" x14ac:dyDescent="0.2">
      <c r="A743" s="37" t="s">
        <v>1726</v>
      </c>
      <c r="B743" s="36">
        <v>44377</v>
      </c>
      <c r="C743" s="37">
        <v>43.78</v>
      </c>
      <c r="D743" s="37">
        <v>43.78</v>
      </c>
      <c r="E743" s="37">
        <v>0.43780000000000002</v>
      </c>
      <c r="F743" s="37">
        <v>0.79600000000000004</v>
      </c>
      <c r="G743" s="37" t="s">
        <v>2650</v>
      </c>
      <c r="H743" s="37">
        <v>1.03636E-4</v>
      </c>
      <c r="I743" s="38">
        <v>3.9381600000000003E-5</v>
      </c>
      <c r="J743" s="37">
        <v>3</v>
      </c>
    </row>
    <row r="744" spans="1:10" x14ac:dyDescent="0.2">
      <c r="A744" s="37" t="s">
        <v>1722</v>
      </c>
      <c r="B744" s="36">
        <v>44377</v>
      </c>
      <c r="C744" s="37">
        <v>164206</v>
      </c>
      <c r="D744" s="37">
        <v>183602</v>
      </c>
      <c r="E744" s="37">
        <v>0.270002941</v>
      </c>
      <c r="F744" s="37">
        <v>0.57293687500000001</v>
      </c>
      <c r="G744" s="37" t="s">
        <v>2012</v>
      </c>
      <c r="H744" s="37">
        <v>0</v>
      </c>
      <c r="I744" s="37">
        <v>0</v>
      </c>
      <c r="J744" s="37">
        <v>2</v>
      </c>
    </row>
    <row r="745" spans="1:10" x14ac:dyDescent="0.2">
      <c r="A745" s="37" t="s">
        <v>1732</v>
      </c>
      <c r="B745" s="36">
        <v>44377</v>
      </c>
      <c r="C745" s="37">
        <v>6</v>
      </c>
      <c r="D745" s="37">
        <v>12</v>
      </c>
      <c r="E745" s="37">
        <v>0.3</v>
      </c>
      <c r="F745" s="37">
        <v>0.428571429</v>
      </c>
      <c r="G745" s="37" t="s">
        <v>2651</v>
      </c>
      <c r="H745" s="37">
        <v>4.0746899999999998E-4</v>
      </c>
      <c r="I745" s="38">
        <v>6.1120399999999998E-5</v>
      </c>
      <c r="J745" s="37">
        <v>2</v>
      </c>
    </row>
    <row r="746" spans="1:10" x14ac:dyDescent="0.2">
      <c r="A746" s="37" t="s">
        <v>1724</v>
      </c>
      <c r="B746" s="36">
        <v>44377</v>
      </c>
      <c r="C746" s="37">
        <v>45</v>
      </c>
      <c r="D746" s="37">
        <v>45</v>
      </c>
      <c r="E746" s="37">
        <v>0.45</v>
      </c>
      <c r="F746" s="37">
        <v>0.81818181800000001</v>
      </c>
      <c r="G746" s="37"/>
      <c r="H746" s="37">
        <v>4.2528999999999999E-4</v>
      </c>
      <c r="I746" s="37">
        <v>1.70116E-4</v>
      </c>
      <c r="J746" s="37">
        <v>3</v>
      </c>
    </row>
    <row r="747" spans="1:10" x14ac:dyDescent="0.2">
      <c r="A747" s="37" t="s">
        <v>1736</v>
      </c>
      <c r="B747" s="36">
        <v>44377</v>
      </c>
      <c r="C747" s="37">
        <v>20</v>
      </c>
      <c r="D747" s="37">
        <v>20</v>
      </c>
      <c r="E747" s="37">
        <v>0.2</v>
      </c>
      <c r="F747" s="37">
        <v>0.4</v>
      </c>
      <c r="G747" s="37" t="s">
        <v>2652</v>
      </c>
      <c r="H747" s="37">
        <v>5.3174899999999998E-4</v>
      </c>
      <c r="I747" s="37">
        <v>1.0635E-4</v>
      </c>
      <c r="J747" s="37">
        <v>1</v>
      </c>
    </row>
    <row r="748" spans="1:10" x14ac:dyDescent="0.2">
      <c r="A748" s="37" t="s">
        <v>1738</v>
      </c>
      <c r="B748" s="36">
        <v>44377</v>
      </c>
      <c r="C748" s="37">
        <v>15</v>
      </c>
      <c r="D748" s="37">
        <v>15</v>
      </c>
      <c r="E748" s="37">
        <v>0.15</v>
      </c>
      <c r="F748" s="37">
        <v>0.33333333300000001</v>
      </c>
      <c r="G748" s="37"/>
      <c r="H748" s="37">
        <v>4.4637219999999998E-3</v>
      </c>
      <c r="I748" s="37">
        <v>6.69558E-4</v>
      </c>
      <c r="J748" s="37">
        <v>1</v>
      </c>
    </row>
    <row r="749" spans="1:10" x14ac:dyDescent="0.2">
      <c r="A749" s="37" t="s">
        <v>1740</v>
      </c>
      <c r="B749" s="36">
        <v>44377</v>
      </c>
      <c r="C749" s="37">
        <v>5</v>
      </c>
      <c r="D749" s="37">
        <v>5</v>
      </c>
      <c r="E749" s="37">
        <v>0.05</v>
      </c>
      <c r="F749" s="37">
        <v>0.111111111</v>
      </c>
      <c r="G749" s="37"/>
      <c r="H749" s="37">
        <v>4.4637219999999998E-3</v>
      </c>
      <c r="I749" s="37">
        <v>2.23186E-4</v>
      </c>
      <c r="J749" s="37">
        <v>1</v>
      </c>
    </row>
    <row r="750" spans="1:10" x14ac:dyDescent="0.2">
      <c r="A750" s="37" t="s">
        <v>1742</v>
      </c>
      <c r="B750" s="36">
        <v>44377</v>
      </c>
      <c r="C750" s="37">
        <v>0</v>
      </c>
      <c r="D750" s="37">
        <v>0</v>
      </c>
      <c r="E750" s="37">
        <v>0</v>
      </c>
      <c r="F750" s="37">
        <v>0</v>
      </c>
      <c r="G750" s="37" t="s">
        <v>2653</v>
      </c>
      <c r="H750" s="37">
        <v>1.03254E-4</v>
      </c>
      <c r="I750" s="37">
        <v>0</v>
      </c>
      <c r="J750" s="37">
        <v>1</v>
      </c>
    </row>
    <row r="751" spans="1:10" x14ac:dyDescent="0.2">
      <c r="A751" s="37" t="s">
        <v>1718</v>
      </c>
      <c r="B751" s="36">
        <v>44377</v>
      </c>
      <c r="C751" s="37">
        <v>0.51100000000000001</v>
      </c>
      <c r="D751" s="37">
        <v>0.51100000000000001</v>
      </c>
      <c r="E751" s="37">
        <v>0.83770491800000002</v>
      </c>
      <c r="F751" s="37">
        <v>0.93933823500000002</v>
      </c>
      <c r="G751" s="37"/>
      <c r="H751" s="37">
        <v>0</v>
      </c>
      <c r="I751" s="37">
        <v>0</v>
      </c>
      <c r="J751" s="37">
        <v>3</v>
      </c>
    </row>
    <row r="752" spans="1:10" x14ac:dyDescent="0.2">
      <c r="A752" s="37" t="s">
        <v>1750</v>
      </c>
      <c r="B752" s="36">
        <v>44377</v>
      </c>
      <c r="C752" s="37">
        <v>0</v>
      </c>
      <c r="D752" s="37">
        <v>180</v>
      </c>
      <c r="E752" s="37">
        <v>0.15</v>
      </c>
      <c r="F752" s="37">
        <v>0</v>
      </c>
      <c r="G752" s="37" t="s">
        <v>2654</v>
      </c>
      <c r="H752" s="37">
        <v>5.0691799999999997E-4</v>
      </c>
      <c r="I752" s="38">
        <v>7.6037699999999999E-5</v>
      </c>
      <c r="J752" s="37">
        <v>1</v>
      </c>
    </row>
    <row r="753" spans="1:10" x14ac:dyDescent="0.2">
      <c r="A753" s="37" t="s">
        <v>1744</v>
      </c>
      <c r="B753" s="36">
        <v>44377</v>
      </c>
      <c r="C753" s="37">
        <v>0</v>
      </c>
      <c r="D753" s="37">
        <v>4</v>
      </c>
      <c r="E753" s="37">
        <v>0.16666666699999999</v>
      </c>
      <c r="F753" s="37">
        <v>0</v>
      </c>
      <c r="G753" s="37" t="s">
        <v>2655</v>
      </c>
      <c r="H753" s="37">
        <v>1.6792700000000001E-4</v>
      </c>
      <c r="I753" s="38">
        <v>2.79878E-5</v>
      </c>
      <c r="J753" s="37">
        <v>1</v>
      </c>
    </row>
    <row r="754" spans="1:10" x14ac:dyDescent="0.2">
      <c r="A754" s="37" t="s">
        <v>1720</v>
      </c>
      <c r="B754" s="36">
        <v>44377</v>
      </c>
      <c r="C754" s="37">
        <v>12.9</v>
      </c>
      <c r="D754" s="37">
        <v>22.9</v>
      </c>
      <c r="E754" s="37">
        <v>0.19083333299999999</v>
      </c>
      <c r="F754" s="37">
        <v>0.28666666699999999</v>
      </c>
      <c r="G754" s="37" t="s">
        <v>2656</v>
      </c>
      <c r="H754" s="37">
        <v>1.05988E-4</v>
      </c>
      <c r="I754" s="38">
        <v>1.32485E-5</v>
      </c>
      <c r="J754" s="37">
        <v>1</v>
      </c>
    </row>
    <row r="755" spans="1:10" x14ac:dyDescent="0.2">
      <c r="A755" s="37" t="s">
        <v>1759</v>
      </c>
      <c r="B755" s="36">
        <v>44377</v>
      </c>
      <c r="C755" s="37">
        <v>0</v>
      </c>
      <c r="D755" s="37">
        <v>17</v>
      </c>
      <c r="E755" s="37">
        <v>0.202380952</v>
      </c>
      <c r="F755" s="37">
        <v>0</v>
      </c>
      <c r="G755" s="37" t="s">
        <v>2654</v>
      </c>
      <c r="H755" s="37">
        <v>0</v>
      </c>
      <c r="I755" s="37">
        <v>0</v>
      </c>
      <c r="J755" s="37">
        <v>1</v>
      </c>
    </row>
    <row r="756" spans="1:10" x14ac:dyDescent="0.2">
      <c r="A756" s="37" t="s">
        <v>1837</v>
      </c>
      <c r="B756" s="36">
        <v>44377</v>
      </c>
      <c r="C756" s="37">
        <v>40.15</v>
      </c>
      <c r="D756" s="37">
        <v>40.15</v>
      </c>
      <c r="E756" s="37">
        <v>0.48379322800000002</v>
      </c>
      <c r="F756" s="37">
        <v>0.84331022899999997</v>
      </c>
      <c r="G756" s="37" t="s">
        <v>2657</v>
      </c>
      <c r="H756" s="37">
        <v>0</v>
      </c>
      <c r="I756" s="37">
        <v>0</v>
      </c>
      <c r="J756" s="37">
        <v>3</v>
      </c>
    </row>
    <row r="757" spans="1:10" x14ac:dyDescent="0.2">
      <c r="A757" s="37" t="s">
        <v>1861</v>
      </c>
      <c r="B757" s="36">
        <v>44377</v>
      </c>
      <c r="C757" s="37">
        <v>40.82</v>
      </c>
      <c r="D757" s="37">
        <v>40.82</v>
      </c>
      <c r="E757" s="37">
        <v>0.51024999999999998</v>
      </c>
      <c r="F757" s="37">
        <v>0.82799188599999995</v>
      </c>
      <c r="G757" s="37" t="s">
        <v>2658</v>
      </c>
      <c r="H757" s="37">
        <v>4.37854E-4</v>
      </c>
      <c r="I757" s="37">
        <v>2.13618E-4</v>
      </c>
      <c r="J757" s="37">
        <v>3</v>
      </c>
    </row>
    <row r="758" spans="1:10" x14ac:dyDescent="0.2">
      <c r="A758" s="37" t="s">
        <v>1873</v>
      </c>
      <c r="B758" s="36">
        <v>44377</v>
      </c>
      <c r="C758" s="37">
        <v>35.909999999999997</v>
      </c>
      <c r="D758" s="37">
        <v>35.909999999999997</v>
      </c>
      <c r="E758" s="37">
        <v>0.97054054099999998</v>
      </c>
      <c r="F758" s="37">
        <v>1.1659090910000001</v>
      </c>
      <c r="G758" s="37" t="s">
        <v>2659</v>
      </c>
      <c r="H758" s="37">
        <v>6.2635299999999996E-4</v>
      </c>
      <c r="I758" s="37">
        <v>5.2139700000000005E-4</v>
      </c>
      <c r="J758" s="37">
        <v>3</v>
      </c>
    </row>
    <row r="759" spans="1:10" x14ac:dyDescent="0.2">
      <c r="A759" s="37" t="s">
        <v>1871</v>
      </c>
      <c r="B759" s="36">
        <v>44377</v>
      </c>
      <c r="C759" s="37">
        <v>0</v>
      </c>
      <c r="D759" s="37">
        <v>0</v>
      </c>
      <c r="E759" s="37">
        <v>0</v>
      </c>
      <c r="F759" s="37">
        <v>0</v>
      </c>
      <c r="G759" s="37" t="s">
        <v>2660</v>
      </c>
      <c r="H759" s="38">
        <v>8.1699299999999999E-5</v>
      </c>
      <c r="I759" s="37">
        <v>0</v>
      </c>
      <c r="J759" s="37">
        <v>1</v>
      </c>
    </row>
    <row r="760" spans="1:10" x14ac:dyDescent="0.2">
      <c r="A760" s="37" t="s">
        <v>1869</v>
      </c>
      <c r="B760" s="36">
        <v>44377</v>
      </c>
      <c r="C760" s="37">
        <v>2910</v>
      </c>
      <c r="D760" s="37">
        <v>2910</v>
      </c>
      <c r="E760" s="37">
        <v>0.111923077</v>
      </c>
      <c r="F760" s="37">
        <v>1</v>
      </c>
      <c r="G760" s="37" t="s">
        <v>2661</v>
      </c>
      <c r="H760" s="37">
        <v>6.0025400000000004E-4</v>
      </c>
      <c r="I760" s="37">
        <v>0</v>
      </c>
      <c r="J760" s="37">
        <v>0</v>
      </c>
    </row>
    <row r="761" spans="1:10" x14ac:dyDescent="0.2">
      <c r="A761" s="37" t="s">
        <v>1867</v>
      </c>
      <c r="B761" s="36">
        <v>44377</v>
      </c>
      <c r="C761" s="37">
        <v>5</v>
      </c>
      <c r="D761" s="37">
        <v>15</v>
      </c>
      <c r="E761" s="37">
        <v>0.3</v>
      </c>
      <c r="F761" s="37">
        <v>0.33333333300000001</v>
      </c>
      <c r="G761" s="37" t="s">
        <v>2662</v>
      </c>
      <c r="H761" s="37">
        <v>5.8982499999999998E-4</v>
      </c>
      <c r="I761" s="37">
        <v>1.17965E-4</v>
      </c>
      <c r="J761" s="37">
        <v>2</v>
      </c>
    </row>
    <row r="762" spans="1:10" x14ac:dyDescent="0.2">
      <c r="A762" s="37" t="s">
        <v>1865</v>
      </c>
      <c r="B762" s="36">
        <v>44377</v>
      </c>
      <c r="C762" s="37">
        <v>50.32</v>
      </c>
      <c r="D762" s="37">
        <v>50.32</v>
      </c>
      <c r="E762" s="37">
        <v>0.629</v>
      </c>
      <c r="F762" s="37">
        <v>0.91490909099999995</v>
      </c>
      <c r="G762" s="37" t="s">
        <v>2663</v>
      </c>
      <c r="H762" s="37">
        <v>4.2820800000000002E-4</v>
      </c>
      <c r="I762" s="37">
        <v>2.5842399999999999E-4</v>
      </c>
      <c r="J762" s="37">
        <v>3</v>
      </c>
    </row>
    <row r="763" spans="1:10" x14ac:dyDescent="0.2">
      <c r="A763" s="37" t="s">
        <v>1835</v>
      </c>
      <c r="B763" s="36">
        <v>44377</v>
      </c>
      <c r="C763" s="37">
        <v>0</v>
      </c>
      <c r="D763" s="37">
        <v>0</v>
      </c>
      <c r="E763" s="37">
        <v>0</v>
      </c>
      <c r="F763" s="37">
        <v>0</v>
      </c>
      <c r="G763" s="37" t="s">
        <v>2664</v>
      </c>
      <c r="H763" s="37">
        <v>0</v>
      </c>
      <c r="I763" s="37">
        <v>0</v>
      </c>
      <c r="J763" s="37">
        <v>1</v>
      </c>
    </row>
    <row r="764" spans="1:10" x14ac:dyDescent="0.2">
      <c r="A764" s="37" t="s">
        <v>1849</v>
      </c>
      <c r="B764" s="36">
        <v>44377</v>
      </c>
      <c r="C764" s="37">
        <v>75</v>
      </c>
      <c r="D764" s="37">
        <v>75</v>
      </c>
      <c r="E764" s="37">
        <v>0.75</v>
      </c>
      <c r="F764" s="37">
        <v>1.875</v>
      </c>
      <c r="G764" s="37" t="s">
        <v>2014</v>
      </c>
      <c r="H764" s="37">
        <v>0</v>
      </c>
      <c r="I764" s="37">
        <v>0</v>
      </c>
      <c r="J764" s="37">
        <v>3</v>
      </c>
    </row>
    <row r="765" spans="1:10" x14ac:dyDescent="0.2">
      <c r="A765" s="37" t="s">
        <v>1827</v>
      </c>
      <c r="B765" s="36">
        <v>44377</v>
      </c>
      <c r="C765" s="37">
        <v>2</v>
      </c>
      <c r="D765" s="37">
        <v>12</v>
      </c>
      <c r="E765" s="37">
        <v>0.24</v>
      </c>
      <c r="F765" s="37">
        <v>0.133333333</v>
      </c>
      <c r="G765" s="37" t="s">
        <v>2665</v>
      </c>
      <c r="H765" s="37">
        <v>0</v>
      </c>
      <c r="I765" s="37">
        <v>0</v>
      </c>
      <c r="J765" s="37">
        <v>2</v>
      </c>
    </row>
    <row r="766" spans="1:10" x14ac:dyDescent="0.2">
      <c r="A766" s="37" t="s">
        <v>1863</v>
      </c>
      <c r="B766" s="36">
        <v>44377</v>
      </c>
      <c r="C766" s="37">
        <v>1</v>
      </c>
      <c r="D766" s="37">
        <v>3</v>
      </c>
      <c r="E766" s="37">
        <v>0.3</v>
      </c>
      <c r="F766" s="37">
        <v>0.5</v>
      </c>
      <c r="G766" s="37"/>
      <c r="H766" s="37">
        <v>1.03618E-4</v>
      </c>
      <c r="I766" s="38">
        <v>2.0723699999999999E-5</v>
      </c>
      <c r="J766" s="37">
        <v>2</v>
      </c>
    </row>
    <row r="767" spans="1:10" x14ac:dyDescent="0.2">
      <c r="A767" s="37" t="s">
        <v>1852</v>
      </c>
      <c r="B767" s="36">
        <v>44377</v>
      </c>
      <c r="C767" s="37">
        <v>10040</v>
      </c>
      <c r="D767" s="37">
        <v>24547</v>
      </c>
      <c r="E767" s="37">
        <v>0.35067142899999998</v>
      </c>
      <c r="F767" s="37">
        <v>0.502</v>
      </c>
      <c r="G767" s="37"/>
      <c r="H767" s="37">
        <v>4.8266200000000002E-4</v>
      </c>
      <c r="I767" s="37">
        <v>1.09164E-4</v>
      </c>
      <c r="J767" s="37">
        <v>3</v>
      </c>
    </row>
    <row r="768" spans="1:10" x14ac:dyDescent="0.2">
      <c r="A768" s="37" t="s">
        <v>1829</v>
      </c>
      <c r="B768" s="36">
        <v>44377</v>
      </c>
      <c r="C768" s="37">
        <v>1353</v>
      </c>
      <c r="D768" s="37">
        <v>2150</v>
      </c>
      <c r="E768" s="37">
        <v>0.43877550999999998</v>
      </c>
      <c r="F768" s="37">
        <v>1.9328571430000001</v>
      </c>
      <c r="G768" s="37" t="s">
        <v>2666</v>
      </c>
      <c r="H768" s="37">
        <v>0</v>
      </c>
      <c r="I768" s="37">
        <v>0</v>
      </c>
      <c r="J768" s="37">
        <v>3</v>
      </c>
    </row>
    <row r="769" spans="1:10" x14ac:dyDescent="0.2">
      <c r="A769" s="37" t="s">
        <v>1858</v>
      </c>
      <c r="B769" s="36">
        <v>44377</v>
      </c>
      <c r="C769" s="37">
        <v>0</v>
      </c>
      <c r="D769" s="37">
        <v>2</v>
      </c>
      <c r="E769" s="37">
        <v>0.33333333300000001</v>
      </c>
      <c r="F769" s="37">
        <v>0</v>
      </c>
      <c r="G769" s="37" t="s">
        <v>2667</v>
      </c>
      <c r="H769" s="37">
        <v>1.8825100000000001E-4</v>
      </c>
      <c r="I769" s="38">
        <v>6.2750300000000001E-5</v>
      </c>
      <c r="J769" s="37">
        <v>2</v>
      </c>
    </row>
    <row r="770" spans="1:10" x14ac:dyDescent="0.2">
      <c r="A770" s="37" t="s">
        <v>1854</v>
      </c>
      <c r="B770" s="36">
        <v>44377</v>
      </c>
      <c r="C770" s="37">
        <v>0</v>
      </c>
      <c r="D770" s="37">
        <v>0</v>
      </c>
      <c r="E770" s="37">
        <v>0</v>
      </c>
      <c r="F770" s="37">
        <v>0</v>
      </c>
      <c r="G770" s="37" t="s">
        <v>2668</v>
      </c>
      <c r="H770" s="37">
        <v>4.1265900000000001E-4</v>
      </c>
      <c r="I770" s="37">
        <v>0</v>
      </c>
      <c r="J770" s="37">
        <v>1</v>
      </c>
    </row>
    <row r="771" spans="1:10" x14ac:dyDescent="0.2">
      <c r="A771" s="37" t="s">
        <v>1840</v>
      </c>
      <c r="B771" s="36">
        <v>44377</v>
      </c>
      <c r="C771" s="37">
        <v>5</v>
      </c>
      <c r="D771" s="37">
        <v>5</v>
      </c>
      <c r="E771" s="37">
        <v>0.16666666699999999</v>
      </c>
      <c r="F771" s="37">
        <v>0.5</v>
      </c>
      <c r="G771" s="37" t="s">
        <v>2669</v>
      </c>
      <c r="H771" s="37">
        <v>1.30443E-4</v>
      </c>
      <c r="I771" s="38">
        <v>2.17406E-5</v>
      </c>
      <c r="J771" s="37">
        <v>1</v>
      </c>
    </row>
    <row r="772" spans="1:10" x14ac:dyDescent="0.2">
      <c r="A772" s="37" t="s">
        <v>1831</v>
      </c>
      <c r="B772" s="36">
        <v>44377</v>
      </c>
      <c r="C772" s="37">
        <v>0</v>
      </c>
      <c r="D772" s="37">
        <v>1</v>
      </c>
      <c r="E772" s="37">
        <v>0.25</v>
      </c>
      <c r="F772" s="37">
        <v>0</v>
      </c>
      <c r="G772" s="37" t="s">
        <v>1977</v>
      </c>
      <c r="H772" s="37">
        <v>3.8136499999999999E-4</v>
      </c>
      <c r="I772" s="38">
        <v>9.5341300000000001E-5</v>
      </c>
      <c r="J772" s="37">
        <v>2</v>
      </c>
    </row>
    <row r="773" spans="1:10" x14ac:dyDescent="0.2">
      <c r="A773" s="37" t="s">
        <v>1794</v>
      </c>
      <c r="B773" s="36">
        <v>44377</v>
      </c>
      <c r="C773" s="37">
        <v>6</v>
      </c>
      <c r="D773" s="37">
        <v>26</v>
      </c>
      <c r="E773" s="37">
        <v>0.72222222199999997</v>
      </c>
      <c r="F773" s="37">
        <v>0.75</v>
      </c>
      <c r="G773" s="37"/>
      <c r="H773" s="37">
        <v>0</v>
      </c>
      <c r="I773" s="37">
        <v>0</v>
      </c>
      <c r="J773" s="37">
        <v>3</v>
      </c>
    </row>
    <row r="774" spans="1:10" x14ac:dyDescent="0.2">
      <c r="A774" s="37" t="s">
        <v>1807</v>
      </c>
      <c r="B774" s="36">
        <v>44377</v>
      </c>
      <c r="C774" s="37">
        <v>6</v>
      </c>
      <c r="D774" s="37">
        <v>6</v>
      </c>
      <c r="E774" s="37">
        <v>0.5</v>
      </c>
      <c r="F774" s="37">
        <v>0.75</v>
      </c>
      <c r="G774" s="37" t="s">
        <v>2670</v>
      </c>
      <c r="H774" s="37">
        <v>1.1259600000000001E-3</v>
      </c>
      <c r="I774" s="37">
        <v>4.6914999999999999E-4</v>
      </c>
      <c r="J774" s="37">
        <v>3</v>
      </c>
    </row>
    <row r="775" spans="1:10" x14ac:dyDescent="0.2">
      <c r="A775" s="37" t="s">
        <v>1811</v>
      </c>
      <c r="B775" s="36">
        <v>44377</v>
      </c>
      <c r="C775" s="37">
        <v>28</v>
      </c>
      <c r="D775" s="37">
        <v>28</v>
      </c>
      <c r="E775" s="37">
        <v>0.28000000000000003</v>
      </c>
      <c r="F775" s="37">
        <v>0.7</v>
      </c>
      <c r="G775" s="37" t="s">
        <v>2671</v>
      </c>
      <c r="H775" s="37">
        <v>1.1373589999999999E-3</v>
      </c>
      <c r="I775" s="37">
        <v>2.2747199999999999E-4</v>
      </c>
      <c r="J775" s="37">
        <v>2</v>
      </c>
    </row>
    <row r="776" spans="1:10" x14ac:dyDescent="0.2">
      <c r="A776" s="37" t="s">
        <v>1801</v>
      </c>
      <c r="B776" s="36">
        <v>44377</v>
      </c>
      <c r="C776" s="37">
        <v>-1</v>
      </c>
      <c r="D776" s="37">
        <v>0</v>
      </c>
      <c r="E776" s="37">
        <v>0</v>
      </c>
      <c r="F776" s="37">
        <v>-1</v>
      </c>
      <c r="G776" s="37"/>
      <c r="H776" s="37">
        <v>8.6975900000000001E-4</v>
      </c>
      <c r="I776" s="37">
        <v>0</v>
      </c>
      <c r="J776" s="37">
        <v>0</v>
      </c>
    </row>
    <row r="777" spans="1:10" x14ac:dyDescent="0.2">
      <c r="A777" s="37" t="s">
        <v>1798</v>
      </c>
      <c r="B777" s="36">
        <v>44377</v>
      </c>
      <c r="C777" s="37">
        <v>0</v>
      </c>
      <c r="D777" s="37">
        <v>115676</v>
      </c>
      <c r="E777" s="37">
        <v>0.328843775</v>
      </c>
      <c r="F777" s="37">
        <v>0</v>
      </c>
      <c r="G777" s="37" t="s">
        <v>2672</v>
      </c>
      <c r="H777" s="37">
        <v>7.3064619999999997E-3</v>
      </c>
      <c r="I777" s="37">
        <v>2.4026849999999999E-3</v>
      </c>
      <c r="J777" s="37">
        <v>2</v>
      </c>
    </row>
    <row r="778" spans="1:10" x14ac:dyDescent="0.2">
      <c r="A778" s="37" t="s">
        <v>1796</v>
      </c>
      <c r="B778" s="36">
        <v>44377</v>
      </c>
      <c r="C778" s="37">
        <v>30</v>
      </c>
      <c r="D778" s="37">
        <v>30</v>
      </c>
      <c r="E778" s="37">
        <v>0.3</v>
      </c>
      <c r="F778" s="37">
        <v>0.6</v>
      </c>
      <c r="G778" s="37" t="s">
        <v>2673</v>
      </c>
      <c r="H778" s="37">
        <v>8.1136299999999995E-4</v>
      </c>
      <c r="I778" s="37">
        <v>2.0284099999999999E-4</v>
      </c>
      <c r="J778" s="37">
        <v>2</v>
      </c>
    </row>
    <row r="779" spans="1:10" x14ac:dyDescent="0.2">
      <c r="A779" s="37" t="s">
        <v>1788</v>
      </c>
      <c r="B779" s="36">
        <v>44377</v>
      </c>
      <c r="C779" s="37">
        <v>3</v>
      </c>
      <c r="D779" s="37">
        <v>3</v>
      </c>
      <c r="E779" s="37">
        <v>0.03</v>
      </c>
      <c r="F779" s="37">
        <v>0.12</v>
      </c>
      <c r="G779" s="37" t="s">
        <v>2674</v>
      </c>
      <c r="H779" s="37">
        <v>0</v>
      </c>
      <c r="I779" s="37">
        <v>0</v>
      </c>
      <c r="J779" s="37">
        <v>1</v>
      </c>
    </row>
    <row r="780" spans="1:10" x14ac:dyDescent="0.2">
      <c r="A780" s="37" t="s">
        <v>1792</v>
      </c>
      <c r="B780" s="36">
        <v>44377</v>
      </c>
      <c r="C780" s="37">
        <v>0</v>
      </c>
      <c r="D780" s="37">
        <v>0</v>
      </c>
      <c r="E780" s="37">
        <v>0</v>
      </c>
      <c r="F780" s="37">
        <v>0</v>
      </c>
      <c r="G780" s="37" t="s">
        <v>2675</v>
      </c>
      <c r="H780" s="38">
        <v>8.6096599999999998E-5</v>
      </c>
      <c r="I780" s="37">
        <v>0</v>
      </c>
      <c r="J780" s="37">
        <v>1</v>
      </c>
    </row>
    <row r="781" spans="1:10" x14ac:dyDescent="0.2">
      <c r="A781" s="37" t="s">
        <v>1790</v>
      </c>
      <c r="B781" s="36">
        <v>44377</v>
      </c>
      <c r="C781" s="37">
        <v>100</v>
      </c>
      <c r="D781" s="37">
        <v>100</v>
      </c>
      <c r="E781" s="37">
        <v>0.375</v>
      </c>
      <c r="F781" s="37">
        <v>0.5</v>
      </c>
      <c r="G781" s="37" t="s">
        <v>2676</v>
      </c>
      <c r="H781" s="37">
        <v>4.14721E-4</v>
      </c>
      <c r="I781" s="37">
        <v>1.0368E-4</v>
      </c>
      <c r="J781" s="37">
        <v>3</v>
      </c>
    </row>
    <row r="782" spans="1:10" x14ac:dyDescent="0.2">
      <c r="A782" s="37" t="s">
        <v>1803</v>
      </c>
      <c r="B782" s="36">
        <v>44377</v>
      </c>
      <c r="C782" s="37">
        <v>70</v>
      </c>
      <c r="D782" s="37">
        <v>70</v>
      </c>
      <c r="E782" s="37">
        <v>0.7</v>
      </c>
      <c r="F782" s="37">
        <v>0.7</v>
      </c>
      <c r="G782" s="37"/>
      <c r="H782" s="37">
        <v>0</v>
      </c>
      <c r="I782" s="37">
        <v>0</v>
      </c>
      <c r="J782" s="37">
        <v>3</v>
      </c>
    </row>
    <row r="783" spans="1:10" x14ac:dyDescent="0.2">
      <c r="A783" s="37" t="s">
        <v>1805</v>
      </c>
      <c r="B783" s="36">
        <v>44377</v>
      </c>
      <c r="C783" s="37">
        <v>1713</v>
      </c>
      <c r="D783" s="37">
        <v>3111</v>
      </c>
      <c r="E783" s="37">
        <v>0.38887500000000003</v>
      </c>
      <c r="F783" s="37">
        <v>0.85650000000000004</v>
      </c>
      <c r="G783" s="37"/>
      <c r="H783" s="37">
        <v>2.8049800000000001E-4</v>
      </c>
      <c r="I783" s="38">
        <v>6.60222E-5</v>
      </c>
      <c r="J783" s="37">
        <v>3</v>
      </c>
    </row>
    <row r="784" spans="1:10" x14ac:dyDescent="0.2">
      <c r="A784" s="37" t="s">
        <v>1819</v>
      </c>
      <c r="B784" s="36">
        <v>44377</v>
      </c>
      <c r="C784" s="37">
        <v>26939</v>
      </c>
      <c r="D784" s="37">
        <v>54882</v>
      </c>
      <c r="E784" s="37">
        <v>2.2867500000000001</v>
      </c>
      <c r="F784" s="37">
        <v>4.489833333</v>
      </c>
      <c r="G784" s="37" t="s">
        <v>2677</v>
      </c>
      <c r="H784" s="37">
        <v>5.26014E-4</v>
      </c>
      <c r="I784" s="37">
        <v>5.26014E-4</v>
      </c>
      <c r="J784" s="37">
        <v>3</v>
      </c>
    </row>
    <row r="785" spans="1:10" x14ac:dyDescent="0.2">
      <c r="A785" s="37" t="s">
        <v>1813</v>
      </c>
      <c r="B785" s="36">
        <v>44377</v>
      </c>
      <c r="C785" s="37">
        <v>70</v>
      </c>
      <c r="D785" s="37">
        <v>70</v>
      </c>
      <c r="E785" s="37">
        <v>0.33750000000000002</v>
      </c>
      <c r="F785" s="37">
        <v>0.35</v>
      </c>
      <c r="G785" s="37"/>
      <c r="H785" s="37">
        <v>5.5148399999999998E-4</v>
      </c>
      <c r="I785" s="37">
        <v>1.5165799999999999E-4</v>
      </c>
      <c r="J785" s="37">
        <v>3</v>
      </c>
    </row>
    <row r="786" spans="1:10" x14ac:dyDescent="0.2">
      <c r="A786" s="37" t="s">
        <v>1815</v>
      </c>
      <c r="B786" s="36">
        <v>44377</v>
      </c>
      <c r="C786" s="37">
        <v>7124</v>
      </c>
      <c r="D786" s="37">
        <v>24938</v>
      </c>
      <c r="E786" s="37">
        <v>0.24521140599999999</v>
      </c>
      <c r="F786" s="37">
        <v>0.27000189499999999</v>
      </c>
      <c r="G786" s="37"/>
      <c r="H786" s="37">
        <v>6.8667900000000004E-4</v>
      </c>
      <c r="I786" s="37">
        <v>1.26661E-4</v>
      </c>
      <c r="J786" s="37">
        <v>2</v>
      </c>
    </row>
    <row r="787" spans="1:10" x14ac:dyDescent="0.2">
      <c r="A787" s="37" t="s">
        <v>1817</v>
      </c>
      <c r="B787" s="36">
        <v>44377</v>
      </c>
      <c r="C787" s="37">
        <v>3264</v>
      </c>
      <c r="D787" s="37">
        <v>8750</v>
      </c>
      <c r="E787" s="37">
        <v>0.35</v>
      </c>
      <c r="F787" s="37">
        <v>0.59345454499999994</v>
      </c>
      <c r="G787" s="37"/>
      <c r="H787" s="37">
        <v>1.0896900000000001E-4</v>
      </c>
      <c r="I787" s="38">
        <v>2.8750499999999999E-5</v>
      </c>
      <c r="J787" s="37">
        <v>3</v>
      </c>
    </row>
    <row r="788" spans="1:10" x14ac:dyDescent="0.2">
      <c r="A788" s="37" t="s">
        <v>1833</v>
      </c>
      <c r="B788" s="36">
        <v>44377</v>
      </c>
      <c r="C788" s="37">
        <v>4132</v>
      </c>
      <c r="D788" s="37">
        <v>11603</v>
      </c>
      <c r="E788" s="37">
        <v>0.31274932599999999</v>
      </c>
      <c r="F788" s="37">
        <v>0.41821862300000001</v>
      </c>
      <c r="G788" s="37"/>
      <c r="H788" s="37">
        <v>1.04565E-4</v>
      </c>
      <c r="I788" s="38">
        <v>2.1282200000000001E-5</v>
      </c>
      <c r="J788" s="37">
        <v>2</v>
      </c>
    </row>
    <row r="789" spans="1:10" x14ac:dyDescent="0.2">
      <c r="A789" s="37" t="s">
        <v>1821</v>
      </c>
      <c r="B789" s="36">
        <v>44377</v>
      </c>
      <c r="C789" s="37">
        <v>6062</v>
      </c>
      <c r="D789" s="37">
        <v>30929</v>
      </c>
      <c r="E789" s="37">
        <v>0.381839506</v>
      </c>
      <c r="F789" s="37">
        <v>0.38856483600000002</v>
      </c>
      <c r="G789" s="37"/>
      <c r="H789" s="37">
        <v>1.0896900000000001E-4</v>
      </c>
      <c r="I789" s="38">
        <v>3.5725800000000003E-5</v>
      </c>
      <c r="J789" s="37">
        <v>3</v>
      </c>
    </row>
    <row r="790" spans="1:10" x14ac:dyDescent="0.2">
      <c r="A790" s="37" t="s">
        <v>1809</v>
      </c>
      <c r="B790" s="36">
        <v>44377</v>
      </c>
      <c r="C790" s="37">
        <v>1.25</v>
      </c>
      <c r="D790" s="37">
        <v>8.75</v>
      </c>
      <c r="E790" s="37">
        <v>0.29166666699999999</v>
      </c>
      <c r="F790" s="37">
        <v>0.16666666699999999</v>
      </c>
      <c r="G790" s="37"/>
      <c r="H790" s="37">
        <v>1.52056E-4</v>
      </c>
      <c r="I790" s="38">
        <v>3.8013899999999999E-5</v>
      </c>
      <c r="J790" s="37">
        <v>2</v>
      </c>
    </row>
    <row r="791" spans="1:10" x14ac:dyDescent="0.2">
      <c r="A791" s="37" t="s">
        <v>1823</v>
      </c>
      <c r="B791" s="36">
        <v>44377</v>
      </c>
      <c r="C791" s="37">
        <v>854</v>
      </c>
      <c r="D791" s="37">
        <v>3319</v>
      </c>
      <c r="E791" s="37">
        <v>0.30172727300000002</v>
      </c>
      <c r="F791" s="37">
        <v>0.31054545500000003</v>
      </c>
      <c r="G791" s="37"/>
      <c r="H791" s="37">
        <v>3.64829E-4</v>
      </c>
      <c r="I791" s="38">
        <v>9.3528899999999998E-5</v>
      </c>
      <c r="J791" s="37">
        <v>2</v>
      </c>
    </row>
    <row r="792" spans="1:10" x14ac:dyDescent="0.2">
      <c r="A792" s="37" t="s">
        <v>1825</v>
      </c>
      <c r="B792" s="36">
        <v>44377</v>
      </c>
      <c r="C792" s="37">
        <v>134</v>
      </c>
      <c r="D792" s="37">
        <v>134</v>
      </c>
      <c r="E792" s="37">
        <v>0.41749999999999998</v>
      </c>
      <c r="F792" s="37">
        <v>0.67</v>
      </c>
      <c r="G792" s="37"/>
      <c r="H792" s="37">
        <v>4.6820599999999998E-4</v>
      </c>
      <c r="I792" s="37">
        <v>1.2700100000000001E-4</v>
      </c>
      <c r="J792" s="37">
        <v>3</v>
      </c>
    </row>
    <row r="793" spans="1:10" x14ac:dyDescent="0.2">
      <c r="A793" s="37" t="s">
        <v>1843</v>
      </c>
      <c r="B793" s="36">
        <v>44377</v>
      </c>
      <c r="C793" s="37">
        <v>4</v>
      </c>
      <c r="D793" s="37">
        <v>29</v>
      </c>
      <c r="E793" s="37">
        <v>0.28999999999999998</v>
      </c>
      <c r="F793" s="37">
        <v>0.16</v>
      </c>
      <c r="G793" s="37"/>
      <c r="H793" s="37">
        <v>0</v>
      </c>
      <c r="I793" s="37">
        <v>0</v>
      </c>
      <c r="J793" s="37">
        <v>2</v>
      </c>
    </row>
    <row r="794" spans="1:10" x14ac:dyDescent="0.2">
      <c r="A794" s="37" t="s">
        <v>1856</v>
      </c>
      <c r="B794" s="36">
        <v>44377</v>
      </c>
      <c r="C794" s="37">
        <v>28.18</v>
      </c>
      <c r="D794" s="37">
        <v>28.18</v>
      </c>
      <c r="E794" s="37">
        <v>0.28179999999999999</v>
      </c>
      <c r="F794" s="37">
        <v>0.56359999999999999</v>
      </c>
      <c r="G794" s="37" t="s">
        <v>2678</v>
      </c>
      <c r="H794" s="37">
        <v>0</v>
      </c>
      <c r="I794" s="37">
        <v>0</v>
      </c>
      <c r="J794" s="37">
        <v>2</v>
      </c>
    </row>
    <row r="795" spans="1:10" x14ac:dyDescent="0.2">
      <c r="A795" s="37" t="s">
        <v>1846</v>
      </c>
      <c r="B795" s="36">
        <v>44377</v>
      </c>
      <c r="C795" s="37">
        <v>0</v>
      </c>
      <c r="D795" s="37">
        <v>0</v>
      </c>
      <c r="E795" s="37">
        <v>0</v>
      </c>
      <c r="F795" s="37">
        <v>-1</v>
      </c>
      <c r="G795" s="37" t="s">
        <v>2664</v>
      </c>
      <c r="H795" s="37">
        <v>0</v>
      </c>
      <c r="I795" s="37">
        <v>0</v>
      </c>
      <c r="J795" s="37">
        <v>0</v>
      </c>
    </row>
    <row r="796" spans="1:10" x14ac:dyDescent="0.2">
      <c r="A796" s="37" t="s">
        <v>1892</v>
      </c>
      <c r="B796" s="36">
        <v>44377</v>
      </c>
      <c r="C796" s="37">
        <v>76</v>
      </c>
      <c r="D796" s="37">
        <v>76</v>
      </c>
      <c r="E796" s="37">
        <v>0.419230769</v>
      </c>
      <c r="F796" s="37">
        <v>0.58461538499999999</v>
      </c>
      <c r="G796" s="37" t="s">
        <v>2679</v>
      </c>
      <c r="H796" s="37">
        <v>0</v>
      </c>
      <c r="I796" s="37">
        <v>0</v>
      </c>
      <c r="J796" s="37">
        <v>3</v>
      </c>
    </row>
    <row r="797" spans="1:10" x14ac:dyDescent="0.2">
      <c r="A797" s="37" t="s">
        <v>1907</v>
      </c>
      <c r="B797" s="36">
        <v>44377</v>
      </c>
      <c r="C797" s="37">
        <v>-1</v>
      </c>
      <c r="D797" s="37">
        <v>1</v>
      </c>
      <c r="E797" s="37">
        <v>1</v>
      </c>
      <c r="F797" s="37">
        <v>-1</v>
      </c>
      <c r="G797" s="37" t="s">
        <v>2680</v>
      </c>
      <c r="H797" s="37">
        <v>2.4384400000000001E-4</v>
      </c>
      <c r="I797" s="37">
        <v>2.4384400000000001E-4</v>
      </c>
      <c r="J797" s="39">
        <v>3</v>
      </c>
    </row>
    <row r="798" spans="1:10" x14ac:dyDescent="0.2">
      <c r="A798" s="37" t="s">
        <v>1898</v>
      </c>
      <c r="B798" s="36">
        <v>44377</v>
      </c>
      <c r="C798" s="37">
        <v>23</v>
      </c>
      <c r="D798" s="37">
        <v>23</v>
      </c>
      <c r="E798" s="37">
        <v>0.46</v>
      </c>
      <c r="F798" s="37">
        <v>0.65714285699999997</v>
      </c>
      <c r="G798" s="37" t="s">
        <v>2681</v>
      </c>
      <c r="H798" s="37">
        <v>1.4630599999999999E-4</v>
      </c>
      <c r="I798" s="38">
        <v>5.2670200000000003E-5</v>
      </c>
      <c r="J798" s="37">
        <v>3</v>
      </c>
    </row>
    <row r="799" spans="1:10" x14ac:dyDescent="0.2">
      <c r="A799" s="37" t="s">
        <v>1911</v>
      </c>
      <c r="B799" s="36">
        <v>44377</v>
      </c>
      <c r="C799" s="37">
        <v>0.1</v>
      </c>
      <c r="D799" s="37">
        <v>1.1000000000000001</v>
      </c>
      <c r="E799" s="37">
        <v>0.27500000000000002</v>
      </c>
      <c r="F799" s="37">
        <v>0.1</v>
      </c>
      <c r="G799" s="37" t="s">
        <v>2682</v>
      </c>
      <c r="H799" s="37">
        <v>1.9507500000000001E-4</v>
      </c>
      <c r="I799" s="38">
        <v>4.8768699999999999E-5</v>
      </c>
      <c r="J799" s="37">
        <v>2</v>
      </c>
    </row>
    <row r="800" spans="1:10" x14ac:dyDescent="0.2">
      <c r="A800" s="37" t="s">
        <v>1896</v>
      </c>
      <c r="B800" s="36">
        <v>44377</v>
      </c>
      <c r="C800" s="37">
        <v>22</v>
      </c>
      <c r="D800" s="37">
        <v>22</v>
      </c>
      <c r="E800" s="37">
        <v>0.62857142899999996</v>
      </c>
      <c r="F800" s="37">
        <v>0.88</v>
      </c>
      <c r="G800" s="37" t="s">
        <v>2683</v>
      </c>
      <c r="H800" s="37">
        <v>2.4384400000000001E-4</v>
      </c>
      <c r="I800" s="37">
        <v>1.2540500000000001E-4</v>
      </c>
      <c r="J800" s="37">
        <v>3</v>
      </c>
    </row>
    <row r="801" spans="1:10" x14ac:dyDescent="0.2">
      <c r="A801" s="37" t="s">
        <v>1894</v>
      </c>
      <c r="B801" s="36">
        <v>44377</v>
      </c>
      <c r="C801" s="37">
        <v>27</v>
      </c>
      <c r="D801" s="37">
        <v>27</v>
      </c>
      <c r="E801" s="37">
        <v>0.45</v>
      </c>
      <c r="F801" s="37">
        <v>0.64285714299999996</v>
      </c>
      <c r="G801" s="37" t="s">
        <v>2684</v>
      </c>
      <c r="H801" s="37">
        <v>1.4630599999999999E-4</v>
      </c>
      <c r="I801" s="38">
        <v>6.5837800000000002E-5</v>
      </c>
      <c r="J801" s="37">
        <v>3</v>
      </c>
    </row>
    <row r="802" spans="1:10" x14ac:dyDescent="0.2">
      <c r="A802" s="37" t="s">
        <v>1884</v>
      </c>
      <c r="B802" s="36">
        <v>44377</v>
      </c>
      <c r="C802" s="37">
        <v>21</v>
      </c>
      <c r="D802" s="37">
        <v>21</v>
      </c>
      <c r="E802" s="37">
        <v>0.42</v>
      </c>
      <c r="F802" s="37">
        <v>0.6</v>
      </c>
      <c r="G802" s="37" t="s">
        <v>2685</v>
      </c>
      <c r="H802" s="37">
        <v>0</v>
      </c>
      <c r="I802" s="37">
        <v>0</v>
      </c>
      <c r="J802" s="37">
        <v>3</v>
      </c>
    </row>
    <row r="803" spans="1:10" x14ac:dyDescent="0.2">
      <c r="A803" s="37" t="s">
        <v>1905</v>
      </c>
      <c r="B803" s="36">
        <v>44377</v>
      </c>
      <c r="C803" s="37">
        <v>90.9</v>
      </c>
      <c r="D803" s="37">
        <v>90.9</v>
      </c>
      <c r="E803" s="37">
        <v>0.44019230799999998</v>
      </c>
      <c r="F803" s="37">
        <v>0.69923076900000003</v>
      </c>
      <c r="G803" s="37" t="s">
        <v>2686</v>
      </c>
      <c r="H803" s="37">
        <v>4.8768699999999999E-4</v>
      </c>
      <c r="I803" s="37">
        <v>1.7205000000000001E-4</v>
      </c>
      <c r="J803" s="37">
        <v>3</v>
      </c>
    </row>
    <row r="804" spans="1:10" x14ac:dyDescent="0.2">
      <c r="A804" s="37" t="s">
        <v>1886</v>
      </c>
      <c r="B804" s="36">
        <v>44377</v>
      </c>
      <c r="C804" s="37">
        <v>63131</v>
      </c>
      <c r="D804" s="37">
        <v>63131</v>
      </c>
      <c r="E804" s="37">
        <v>0.52609166699999999</v>
      </c>
      <c r="F804" s="37">
        <v>0.75155952400000003</v>
      </c>
      <c r="G804" s="37" t="s">
        <v>2687</v>
      </c>
      <c r="H804" s="37">
        <v>4.8768699999999999E-4</v>
      </c>
      <c r="I804" s="37">
        <v>1.9848500000000001E-4</v>
      </c>
      <c r="J804" s="37">
        <v>3</v>
      </c>
    </row>
    <row r="805" spans="1:10" x14ac:dyDescent="0.2">
      <c r="A805" s="37" t="s">
        <v>1877</v>
      </c>
      <c r="B805" s="36">
        <v>44377</v>
      </c>
      <c r="C805" s="37">
        <v>90.9</v>
      </c>
      <c r="D805" s="37">
        <v>90.9</v>
      </c>
      <c r="E805" s="37">
        <v>0.47687499999999999</v>
      </c>
      <c r="F805" s="37">
        <v>0.75749999999999995</v>
      </c>
      <c r="G805" s="37" t="s">
        <v>2688</v>
      </c>
      <c r="H805" s="37">
        <v>0</v>
      </c>
      <c r="I805" s="37">
        <v>0</v>
      </c>
      <c r="J805" s="37">
        <v>3</v>
      </c>
    </row>
    <row r="806" spans="1:10" x14ac:dyDescent="0.2">
      <c r="A806" s="37" t="s">
        <v>1903</v>
      </c>
      <c r="B806" s="36">
        <v>44377</v>
      </c>
      <c r="C806" s="37">
        <v>1</v>
      </c>
      <c r="D806" s="37">
        <v>1</v>
      </c>
      <c r="E806" s="37">
        <v>0.375</v>
      </c>
      <c r="F806" s="37">
        <v>0.5</v>
      </c>
      <c r="G806" s="37" t="s">
        <v>2689</v>
      </c>
      <c r="H806" s="37">
        <v>1.9507500000000001E-4</v>
      </c>
      <c r="I806" s="38">
        <v>6.0960900000000001E-5</v>
      </c>
      <c r="J806" s="37">
        <v>3</v>
      </c>
    </row>
    <row r="807" spans="1:10" x14ac:dyDescent="0.2">
      <c r="A807" s="37" t="s">
        <v>1882</v>
      </c>
      <c r="B807" s="36">
        <v>44377</v>
      </c>
      <c r="C807" s="37">
        <v>9</v>
      </c>
      <c r="D807" s="37">
        <v>9</v>
      </c>
      <c r="E807" s="37">
        <v>0.3</v>
      </c>
      <c r="F807" s="37">
        <v>0.428571429</v>
      </c>
      <c r="G807" s="37" t="s">
        <v>2690</v>
      </c>
      <c r="H807" s="37">
        <v>1.9507500000000001E-4</v>
      </c>
      <c r="I807" s="38">
        <v>5.8522500000000001E-5</v>
      </c>
      <c r="J807" s="37">
        <v>2</v>
      </c>
    </row>
    <row r="808" spans="1:10" x14ac:dyDescent="0.2">
      <c r="A808" s="37" t="s">
        <v>1879</v>
      </c>
      <c r="B808" s="36">
        <v>44377</v>
      </c>
      <c r="C808" s="37">
        <v>20</v>
      </c>
      <c r="D808" s="37">
        <v>20</v>
      </c>
      <c r="E808" s="37">
        <v>0.571428571</v>
      </c>
      <c r="F808" s="37">
        <v>0.8</v>
      </c>
      <c r="G808" s="37" t="s">
        <v>2691</v>
      </c>
      <c r="H808" s="37">
        <v>1.9507500000000001E-4</v>
      </c>
      <c r="I808" s="37">
        <v>1.11471E-4</v>
      </c>
      <c r="J808" s="37">
        <v>3</v>
      </c>
    </row>
    <row r="809" spans="1:10" x14ac:dyDescent="0.2">
      <c r="A809" s="37" t="s">
        <v>1890</v>
      </c>
      <c r="B809" s="36">
        <v>44377</v>
      </c>
      <c r="C809" s="37">
        <v>36</v>
      </c>
      <c r="D809" s="37">
        <v>36</v>
      </c>
      <c r="E809" s="37">
        <v>0.55384615400000003</v>
      </c>
      <c r="F809" s="37">
        <v>0.78260869600000005</v>
      </c>
      <c r="G809" s="37" t="s">
        <v>2692</v>
      </c>
      <c r="H809" s="37">
        <v>1.4630599999999999E-4</v>
      </c>
      <c r="I809" s="38">
        <v>7.2027700000000002E-5</v>
      </c>
      <c r="J809" s="37">
        <v>3</v>
      </c>
    </row>
    <row r="810" spans="1:10" x14ac:dyDescent="0.2">
      <c r="A810" s="37" t="s">
        <v>1888</v>
      </c>
      <c r="B810" s="36">
        <v>44377</v>
      </c>
      <c r="C810" s="37">
        <v>15</v>
      </c>
      <c r="D810" s="37">
        <v>15</v>
      </c>
      <c r="E810" s="37">
        <v>0.3</v>
      </c>
      <c r="F810" s="37">
        <v>0.428571429</v>
      </c>
      <c r="G810" s="37" t="s">
        <v>2693</v>
      </c>
      <c r="H810" s="37">
        <v>2.4384400000000001E-4</v>
      </c>
      <c r="I810" s="38">
        <v>4.8768699999999999E-5</v>
      </c>
      <c r="J810" s="37">
        <v>2</v>
      </c>
    </row>
    <row r="811" spans="1:10" x14ac:dyDescent="0.2">
      <c r="A811" s="37" t="s">
        <v>1900</v>
      </c>
      <c r="B811" s="36">
        <v>44377</v>
      </c>
      <c r="C811" s="37">
        <v>9</v>
      </c>
      <c r="D811" s="37">
        <v>9</v>
      </c>
      <c r="E811" s="37">
        <v>0.257142857</v>
      </c>
      <c r="F811" s="37">
        <v>0.36</v>
      </c>
      <c r="G811" s="37" t="s">
        <v>2694</v>
      </c>
      <c r="H811" s="37">
        <v>0</v>
      </c>
      <c r="I811" s="37">
        <v>0</v>
      </c>
      <c r="J811" s="37">
        <v>2</v>
      </c>
    </row>
  </sheetData>
  <autoFilter ref="A1:J811" xr:uid="{0AC170BE-7E15-9640-83B7-26AEE4000C4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election activeCell="J57" sqref="J57"/>
    </sheetView>
  </sheetViews>
  <sheetFormatPr baseColWidth="10" defaultRowHeight="16" x14ac:dyDescent="0.2"/>
  <cols>
    <col min="1" max="1" width="17" customWidth="1"/>
    <col min="2" max="2" width="29.83203125" customWidth="1"/>
  </cols>
  <sheetData>
    <row r="1" spans="1:2" x14ac:dyDescent="0.2">
      <c r="A1" s="3" t="s">
        <v>1942</v>
      </c>
      <c r="B1" s="4" t="s">
        <v>1943</v>
      </c>
    </row>
    <row r="2" spans="1:2" x14ac:dyDescent="0.2">
      <c r="A2" s="5">
        <v>0</v>
      </c>
      <c r="B2" s="6" t="s">
        <v>1941</v>
      </c>
    </row>
    <row r="3" spans="1:2" x14ac:dyDescent="0.2">
      <c r="A3" s="7">
        <v>1</v>
      </c>
      <c r="B3" s="8" t="s">
        <v>1940</v>
      </c>
    </row>
    <row r="4" spans="1:2" x14ac:dyDescent="0.2">
      <c r="A4" s="5">
        <v>2</v>
      </c>
      <c r="B4" s="6" t="s">
        <v>1939</v>
      </c>
    </row>
    <row r="5" spans="1:2" ht="17" thickBot="1" x14ac:dyDescent="0.25">
      <c r="A5" s="9">
        <v>3</v>
      </c>
      <c r="B5" s="10" t="s">
        <v>1938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9"/>
  <sheetViews>
    <sheetView workbookViewId="0">
      <pane ySplit="1" topLeftCell="A2" activePane="bottomLeft" state="frozen"/>
      <selection pane="bottomLeft" activeCell="N55" sqref="N55"/>
    </sheetView>
  </sheetViews>
  <sheetFormatPr baseColWidth="10" defaultColWidth="11" defaultRowHeight="16" x14ac:dyDescent="0.2"/>
  <cols>
    <col min="1" max="1" width="15.6640625" style="11" customWidth="1"/>
    <col min="2" max="2" width="11" style="11"/>
    <col min="3" max="3" width="10" style="11" customWidth="1"/>
    <col min="4" max="4" width="19.5" style="11" customWidth="1"/>
    <col min="5" max="6" width="11" style="17"/>
    <col min="7" max="16384" width="11" style="11"/>
  </cols>
  <sheetData>
    <row r="1" spans="1:6" x14ac:dyDescent="0.2">
      <c r="A1" s="11" t="s">
        <v>1959</v>
      </c>
      <c r="B1" s="11" t="s">
        <v>1957</v>
      </c>
      <c r="C1" s="11" t="s">
        <v>1958</v>
      </c>
      <c r="D1" s="11" t="s">
        <v>1944</v>
      </c>
      <c r="E1" s="1" t="s">
        <v>1938</v>
      </c>
      <c r="F1" s="2" t="s">
        <v>1940</v>
      </c>
    </row>
    <row r="2" spans="1:6" x14ac:dyDescent="0.2">
      <c r="A2" s="11">
        <v>2020</v>
      </c>
      <c r="B2" s="13" t="s">
        <v>1945</v>
      </c>
      <c r="C2" s="11">
        <v>1</v>
      </c>
      <c r="D2" s="12" t="str">
        <f t="shared" ref="D2:D49" si="0">B2&amp; " "&amp;A2</f>
        <v>Enero 2020</v>
      </c>
      <c r="E2" s="17">
        <v>1.8749999999999999E-2</v>
      </c>
      <c r="F2" s="17">
        <v>1.2499999999999999E-2</v>
      </c>
    </row>
    <row r="3" spans="1:6" x14ac:dyDescent="0.2">
      <c r="A3" s="11">
        <v>2020</v>
      </c>
      <c r="B3" s="13" t="s">
        <v>1946</v>
      </c>
      <c r="C3" s="11">
        <v>2</v>
      </c>
      <c r="D3" s="12" t="str">
        <f t="shared" si="0"/>
        <v>Febrero 2020</v>
      </c>
      <c r="E3" s="17">
        <v>3.7499999999999999E-2</v>
      </c>
      <c r="F3" s="17">
        <v>2.4999999999999998E-2</v>
      </c>
    </row>
    <row r="4" spans="1:6" x14ac:dyDescent="0.2">
      <c r="A4" s="11">
        <v>2020</v>
      </c>
      <c r="B4" s="13" t="s">
        <v>1947</v>
      </c>
      <c r="C4" s="11">
        <v>3</v>
      </c>
      <c r="D4" s="12" t="str">
        <f t="shared" si="0"/>
        <v>Marzo 2020</v>
      </c>
      <c r="E4" s="17">
        <v>5.6250000000000001E-2</v>
      </c>
      <c r="F4" s="17">
        <v>3.7499999999999999E-2</v>
      </c>
    </row>
    <row r="5" spans="1:6" x14ac:dyDescent="0.2">
      <c r="A5" s="11">
        <v>2020</v>
      </c>
      <c r="B5" s="13" t="s">
        <v>1948</v>
      </c>
      <c r="C5" s="11">
        <v>4</v>
      </c>
      <c r="D5" s="12" t="str">
        <f t="shared" si="0"/>
        <v>Abril 2020</v>
      </c>
      <c r="E5" s="17">
        <v>7.4999999999999997E-2</v>
      </c>
      <c r="F5" s="17">
        <v>4.9999999999999996E-2</v>
      </c>
    </row>
    <row r="6" spans="1:6" x14ac:dyDescent="0.2">
      <c r="A6" s="11">
        <v>2020</v>
      </c>
      <c r="B6" s="13" t="s">
        <v>1949</v>
      </c>
      <c r="C6" s="11">
        <v>5</v>
      </c>
      <c r="D6" s="12" t="str">
        <f t="shared" si="0"/>
        <v>Mayo 2020</v>
      </c>
      <c r="E6" s="17">
        <v>9.375E-2</v>
      </c>
      <c r="F6" s="17">
        <v>6.25E-2</v>
      </c>
    </row>
    <row r="7" spans="1:6" x14ac:dyDescent="0.2">
      <c r="A7" s="11">
        <v>2020</v>
      </c>
      <c r="B7" s="13" t="s">
        <v>1950</v>
      </c>
      <c r="C7" s="11">
        <v>6</v>
      </c>
      <c r="D7" s="12" t="str">
        <f t="shared" si="0"/>
        <v>Junio 2020</v>
      </c>
      <c r="E7" s="17">
        <v>0.1125</v>
      </c>
      <c r="F7" s="17">
        <v>7.4999999999999997E-2</v>
      </c>
    </row>
    <row r="8" spans="1:6" x14ac:dyDescent="0.2">
      <c r="A8" s="11">
        <v>2020</v>
      </c>
      <c r="B8" s="13" t="s">
        <v>1951</v>
      </c>
      <c r="C8" s="11">
        <v>7</v>
      </c>
      <c r="D8" s="12" t="str">
        <f t="shared" si="0"/>
        <v>Julio 2020</v>
      </c>
      <c r="E8" s="17">
        <v>0.13125000000000001</v>
      </c>
      <c r="F8" s="17">
        <v>8.7500000000000008E-2</v>
      </c>
    </row>
    <row r="9" spans="1:6" x14ac:dyDescent="0.2">
      <c r="A9" s="11">
        <v>2020</v>
      </c>
      <c r="B9" s="13" t="s">
        <v>1952</v>
      </c>
      <c r="C9" s="11">
        <v>8</v>
      </c>
      <c r="D9" s="12" t="str">
        <f t="shared" si="0"/>
        <v>Agosto 2020</v>
      </c>
      <c r="E9" s="17">
        <v>0.15</v>
      </c>
      <c r="F9" s="17">
        <v>9.9999999999999992E-2</v>
      </c>
    </row>
    <row r="10" spans="1:6" x14ac:dyDescent="0.2">
      <c r="A10" s="11">
        <v>2020</v>
      </c>
      <c r="B10" s="13" t="s">
        <v>1953</v>
      </c>
      <c r="C10" s="11">
        <v>9</v>
      </c>
      <c r="D10" s="12" t="str">
        <f t="shared" si="0"/>
        <v>Septiembre 2020</v>
      </c>
      <c r="E10" s="17">
        <v>0.16875000000000001</v>
      </c>
      <c r="F10" s="17">
        <v>0.11249999999999999</v>
      </c>
    </row>
    <row r="11" spans="1:6" x14ac:dyDescent="0.2">
      <c r="A11" s="11">
        <v>2020</v>
      </c>
      <c r="B11" s="13" t="s">
        <v>1954</v>
      </c>
      <c r="C11" s="11">
        <v>10</v>
      </c>
      <c r="D11" s="12" t="str">
        <f t="shared" si="0"/>
        <v>Octubre 2020</v>
      </c>
      <c r="E11" s="17">
        <v>0.1875</v>
      </c>
      <c r="F11" s="17">
        <v>0.125</v>
      </c>
    </row>
    <row r="12" spans="1:6" x14ac:dyDescent="0.2">
      <c r="A12" s="11">
        <v>2020</v>
      </c>
      <c r="B12" s="13" t="s">
        <v>1955</v>
      </c>
      <c r="C12" s="11">
        <v>11</v>
      </c>
      <c r="D12" s="12" t="str">
        <f t="shared" si="0"/>
        <v>Noviembre 2020</v>
      </c>
      <c r="E12" s="17">
        <v>0.20624999999999999</v>
      </c>
      <c r="F12" s="17">
        <v>0.13749999999999998</v>
      </c>
    </row>
    <row r="13" spans="1:6" x14ac:dyDescent="0.2">
      <c r="A13" s="11">
        <v>2020</v>
      </c>
      <c r="B13" s="13" t="s">
        <v>1956</v>
      </c>
      <c r="C13" s="11">
        <v>12</v>
      </c>
      <c r="D13" s="12" t="str">
        <f t="shared" si="0"/>
        <v>Diciembre 2020</v>
      </c>
      <c r="E13" s="18">
        <v>0.22500000000000001</v>
      </c>
      <c r="F13" s="18">
        <v>0.15</v>
      </c>
    </row>
    <row r="14" spans="1:6" x14ac:dyDescent="0.2">
      <c r="A14" s="11">
        <v>2021</v>
      </c>
      <c r="B14" s="14" t="s">
        <v>1945</v>
      </c>
      <c r="C14" s="11">
        <v>13</v>
      </c>
      <c r="D14" s="12" t="str">
        <f t="shared" si="0"/>
        <v>Enero 2021</v>
      </c>
      <c r="E14" s="17">
        <v>0.24374999999999999</v>
      </c>
      <c r="F14" s="17">
        <v>0.16249999999999998</v>
      </c>
    </row>
    <row r="15" spans="1:6" x14ac:dyDescent="0.2">
      <c r="A15" s="11">
        <v>2021</v>
      </c>
      <c r="B15" s="14" t="s">
        <v>1946</v>
      </c>
      <c r="C15" s="11">
        <v>14</v>
      </c>
      <c r="D15" s="12" t="str">
        <f t="shared" si="0"/>
        <v>Febrero 2021</v>
      </c>
      <c r="E15" s="17">
        <v>0.26250000000000001</v>
      </c>
      <c r="F15" s="17">
        <v>0.17500000000000002</v>
      </c>
    </row>
    <row r="16" spans="1:6" x14ac:dyDescent="0.2">
      <c r="A16" s="11">
        <v>2021</v>
      </c>
      <c r="B16" s="14" t="s">
        <v>1947</v>
      </c>
      <c r="C16" s="11">
        <v>15</v>
      </c>
      <c r="D16" s="12" t="str">
        <f t="shared" si="0"/>
        <v>Marzo 2021</v>
      </c>
      <c r="E16" s="17">
        <v>0.28125</v>
      </c>
      <c r="F16" s="17">
        <v>0.1875</v>
      </c>
    </row>
    <row r="17" spans="1:6" x14ac:dyDescent="0.2">
      <c r="A17" s="11">
        <v>2021</v>
      </c>
      <c r="B17" s="14" t="s">
        <v>1948</v>
      </c>
      <c r="C17" s="11">
        <v>16</v>
      </c>
      <c r="D17" s="12" t="str">
        <f t="shared" si="0"/>
        <v>Abril 2021</v>
      </c>
      <c r="E17" s="17">
        <v>0.3</v>
      </c>
      <c r="F17" s="17">
        <v>0.19999999999999998</v>
      </c>
    </row>
    <row r="18" spans="1:6" x14ac:dyDescent="0.2">
      <c r="A18" s="11">
        <v>2021</v>
      </c>
      <c r="B18" s="14" t="s">
        <v>1949</v>
      </c>
      <c r="C18" s="11">
        <v>17</v>
      </c>
      <c r="D18" s="12" t="str">
        <f t="shared" si="0"/>
        <v>Mayo 2021</v>
      </c>
      <c r="E18" s="17">
        <v>0.31875000000000003</v>
      </c>
      <c r="F18" s="17">
        <v>0.21249999999999999</v>
      </c>
    </row>
    <row r="19" spans="1:6" x14ac:dyDescent="0.2">
      <c r="A19" s="11">
        <v>2021</v>
      </c>
      <c r="B19" s="14" t="s">
        <v>1950</v>
      </c>
      <c r="C19" s="11">
        <v>18</v>
      </c>
      <c r="D19" s="12" t="str">
        <f t="shared" si="0"/>
        <v>Junio 2021</v>
      </c>
      <c r="E19" s="17">
        <v>0.33750000000000002</v>
      </c>
      <c r="F19" s="17">
        <v>0.22499999999999998</v>
      </c>
    </row>
    <row r="20" spans="1:6" x14ac:dyDescent="0.2">
      <c r="A20" s="11">
        <v>2021</v>
      </c>
      <c r="B20" s="14" t="s">
        <v>1951</v>
      </c>
      <c r="C20" s="11">
        <v>19</v>
      </c>
      <c r="D20" s="12" t="str">
        <f t="shared" si="0"/>
        <v>Julio 2021</v>
      </c>
      <c r="E20" s="17">
        <v>0.35625000000000001</v>
      </c>
      <c r="F20" s="17">
        <v>0.23749999999999999</v>
      </c>
    </row>
    <row r="21" spans="1:6" x14ac:dyDescent="0.2">
      <c r="A21" s="11">
        <v>2021</v>
      </c>
      <c r="B21" s="14" t="s">
        <v>1952</v>
      </c>
      <c r="C21" s="11">
        <v>20</v>
      </c>
      <c r="D21" s="12" t="str">
        <f t="shared" si="0"/>
        <v>Agosto 2021</v>
      </c>
      <c r="E21" s="17">
        <v>0.375</v>
      </c>
      <c r="F21" s="17">
        <v>0.25</v>
      </c>
    </row>
    <row r="22" spans="1:6" x14ac:dyDescent="0.2">
      <c r="A22" s="11">
        <v>2021</v>
      </c>
      <c r="B22" s="14" t="s">
        <v>1953</v>
      </c>
      <c r="C22" s="11">
        <v>21</v>
      </c>
      <c r="D22" s="12" t="str">
        <f t="shared" si="0"/>
        <v>Septiembre 2021</v>
      </c>
      <c r="E22" s="17">
        <v>0.39374999999999999</v>
      </c>
      <c r="F22" s="17">
        <v>0.26250000000000001</v>
      </c>
    </row>
    <row r="23" spans="1:6" x14ac:dyDescent="0.2">
      <c r="A23" s="11">
        <v>2021</v>
      </c>
      <c r="B23" s="14" t="s">
        <v>1954</v>
      </c>
      <c r="C23" s="11">
        <v>22</v>
      </c>
      <c r="D23" s="12" t="str">
        <f t="shared" si="0"/>
        <v>Octubre 2021</v>
      </c>
      <c r="E23" s="17">
        <v>0.41249999999999998</v>
      </c>
      <c r="F23" s="17">
        <v>0.27499999999999997</v>
      </c>
    </row>
    <row r="24" spans="1:6" x14ac:dyDescent="0.2">
      <c r="A24" s="11">
        <v>2021</v>
      </c>
      <c r="B24" s="14" t="s">
        <v>1955</v>
      </c>
      <c r="C24" s="11">
        <v>23</v>
      </c>
      <c r="D24" s="12" t="str">
        <f t="shared" si="0"/>
        <v>Noviembre 2021</v>
      </c>
      <c r="E24" s="17">
        <v>0.43125000000000002</v>
      </c>
      <c r="F24" s="17">
        <v>0.28749999999999998</v>
      </c>
    </row>
    <row r="25" spans="1:6" x14ac:dyDescent="0.2">
      <c r="A25" s="11">
        <v>2021</v>
      </c>
      <c r="B25" s="14" t="s">
        <v>1956</v>
      </c>
      <c r="C25" s="11">
        <v>24</v>
      </c>
      <c r="D25" s="12" t="str">
        <f t="shared" si="0"/>
        <v>Diciembre 2021</v>
      </c>
      <c r="E25" s="17">
        <v>0.45</v>
      </c>
      <c r="F25" s="17">
        <v>0.3</v>
      </c>
    </row>
    <row r="26" spans="1:6" x14ac:dyDescent="0.2">
      <c r="A26" s="11">
        <v>2022</v>
      </c>
      <c r="B26" s="15" t="s">
        <v>1945</v>
      </c>
      <c r="C26" s="11">
        <v>25</v>
      </c>
      <c r="D26" s="12" t="str">
        <f t="shared" si="0"/>
        <v>Enero 2022</v>
      </c>
      <c r="E26" s="17">
        <v>0.46875000000000006</v>
      </c>
      <c r="F26" s="17">
        <v>0.3125</v>
      </c>
    </row>
    <row r="27" spans="1:6" x14ac:dyDescent="0.2">
      <c r="A27" s="11">
        <v>2022</v>
      </c>
      <c r="B27" s="15" t="s">
        <v>1946</v>
      </c>
      <c r="C27" s="11">
        <v>26</v>
      </c>
      <c r="D27" s="12" t="str">
        <f t="shared" si="0"/>
        <v>Febrero 2022</v>
      </c>
      <c r="E27" s="17">
        <v>0.48749999999999999</v>
      </c>
      <c r="F27" s="17">
        <v>0.32499999999999996</v>
      </c>
    </row>
    <row r="28" spans="1:6" x14ac:dyDescent="0.2">
      <c r="A28" s="11">
        <v>2022</v>
      </c>
      <c r="B28" s="15" t="s">
        <v>1947</v>
      </c>
      <c r="C28" s="11">
        <v>27</v>
      </c>
      <c r="D28" s="12" t="str">
        <f t="shared" si="0"/>
        <v>Marzo 2022</v>
      </c>
      <c r="E28" s="17">
        <v>0.50624999999999998</v>
      </c>
      <c r="F28" s="17">
        <v>0.33749999999999997</v>
      </c>
    </row>
    <row r="29" spans="1:6" x14ac:dyDescent="0.2">
      <c r="A29" s="11">
        <v>2022</v>
      </c>
      <c r="B29" s="15" t="s">
        <v>1948</v>
      </c>
      <c r="C29" s="11">
        <v>28</v>
      </c>
      <c r="D29" s="12" t="str">
        <f t="shared" si="0"/>
        <v>Abril 2022</v>
      </c>
      <c r="E29" s="17">
        <v>0.52500000000000002</v>
      </c>
      <c r="F29" s="17">
        <v>0.35000000000000003</v>
      </c>
    </row>
    <row r="30" spans="1:6" x14ac:dyDescent="0.2">
      <c r="A30" s="11">
        <v>2022</v>
      </c>
      <c r="B30" s="15" t="s">
        <v>1949</v>
      </c>
      <c r="C30" s="11">
        <v>29</v>
      </c>
      <c r="D30" s="12" t="str">
        <f t="shared" si="0"/>
        <v>Mayo 2022</v>
      </c>
      <c r="E30" s="17">
        <v>0.54374999999999996</v>
      </c>
      <c r="F30" s="17">
        <v>0.36249999999999999</v>
      </c>
    </row>
    <row r="31" spans="1:6" x14ac:dyDescent="0.2">
      <c r="A31" s="11">
        <v>2022</v>
      </c>
      <c r="B31" s="15" t="s">
        <v>1950</v>
      </c>
      <c r="C31" s="11">
        <v>30</v>
      </c>
      <c r="D31" s="12" t="str">
        <f t="shared" si="0"/>
        <v>Junio 2022</v>
      </c>
      <c r="E31" s="17">
        <v>0.5625</v>
      </c>
      <c r="F31" s="17">
        <v>0.375</v>
      </c>
    </row>
    <row r="32" spans="1:6" x14ac:dyDescent="0.2">
      <c r="A32" s="11">
        <v>2022</v>
      </c>
      <c r="B32" s="15" t="s">
        <v>1951</v>
      </c>
      <c r="C32" s="11">
        <v>31</v>
      </c>
      <c r="D32" s="12" t="str">
        <f t="shared" si="0"/>
        <v>Julio 2022</v>
      </c>
      <c r="E32" s="17">
        <v>0.58125000000000004</v>
      </c>
      <c r="F32" s="17">
        <v>0.38750000000000001</v>
      </c>
    </row>
    <row r="33" spans="1:6" x14ac:dyDescent="0.2">
      <c r="A33" s="11">
        <v>2022</v>
      </c>
      <c r="B33" s="15" t="s">
        <v>1952</v>
      </c>
      <c r="C33" s="11">
        <v>32</v>
      </c>
      <c r="D33" s="12" t="str">
        <f t="shared" si="0"/>
        <v>Agosto 2022</v>
      </c>
      <c r="E33" s="17">
        <v>0.6</v>
      </c>
      <c r="F33" s="17">
        <v>0.39999999999999997</v>
      </c>
    </row>
    <row r="34" spans="1:6" x14ac:dyDescent="0.2">
      <c r="A34" s="11">
        <v>2022</v>
      </c>
      <c r="B34" s="15" t="s">
        <v>1953</v>
      </c>
      <c r="C34" s="11">
        <v>33</v>
      </c>
      <c r="D34" s="12" t="str">
        <f t="shared" si="0"/>
        <v>Septiembre 2022</v>
      </c>
      <c r="E34" s="17">
        <v>0.61875000000000002</v>
      </c>
      <c r="F34" s="17">
        <v>0.41249999999999998</v>
      </c>
    </row>
    <row r="35" spans="1:6" x14ac:dyDescent="0.2">
      <c r="A35" s="11">
        <v>2022</v>
      </c>
      <c r="B35" s="15" t="s">
        <v>1954</v>
      </c>
      <c r="C35" s="11">
        <v>34</v>
      </c>
      <c r="D35" s="12" t="str">
        <f t="shared" si="0"/>
        <v>Octubre 2022</v>
      </c>
      <c r="E35" s="17">
        <v>0.63750000000000007</v>
      </c>
      <c r="F35" s="17">
        <v>0.42499999999999999</v>
      </c>
    </row>
    <row r="36" spans="1:6" x14ac:dyDescent="0.2">
      <c r="A36" s="11">
        <v>2022</v>
      </c>
      <c r="B36" s="15" t="s">
        <v>1955</v>
      </c>
      <c r="C36" s="11">
        <v>35</v>
      </c>
      <c r="D36" s="12" t="str">
        <f t="shared" si="0"/>
        <v>Noviembre 2022</v>
      </c>
      <c r="E36" s="17">
        <v>0.65625</v>
      </c>
      <c r="F36" s="17">
        <v>0.43749999999999994</v>
      </c>
    </row>
    <row r="37" spans="1:6" x14ac:dyDescent="0.2">
      <c r="A37" s="11">
        <v>2022</v>
      </c>
      <c r="B37" s="15" t="s">
        <v>1956</v>
      </c>
      <c r="C37" s="11">
        <v>36</v>
      </c>
      <c r="D37" s="12" t="str">
        <f t="shared" si="0"/>
        <v>Diciembre 2022</v>
      </c>
      <c r="E37" s="17">
        <v>0.67500000000000004</v>
      </c>
      <c r="F37" s="17">
        <v>0.44999999999999996</v>
      </c>
    </row>
    <row r="38" spans="1:6" x14ac:dyDescent="0.2">
      <c r="A38" s="11">
        <v>2023</v>
      </c>
      <c r="B38" s="16" t="s">
        <v>1945</v>
      </c>
      <c r="C38" s="11">
        <v>37</v>
      </c>
      <c r="D38" s="12" t="str">
        <f t="shared" si="0"/>
        <v>Enero 2023</v>
      </c>
      <c r="E38" s="17">
        <v>0.69375000000000009</v>
      </c>
      <c r="F38" s="17">
        <v>0.46250000000000002</v>
      </c>
    </row>
    <row r="39" spans="1:6" x14ac:dyDescent="0.2">
      <c r="A39" s="11">
        <v>2023</v>
      </c>
      <c r="B39" s="16" t="s">
        <v>1946</v>
      </c>
      <c r="C39" s="11">
        <v>38</v>
      </c>
      <c r="D39" s="12" t="str">
        <f t="shared" si="0"/>
        <v>Febrero 2023</v>
      </c>
      <c r="E39" s="17">
        <v>0.71250000000000002</v>
      </c>
      <c r="F39" s="17">
        <v>0.47499999999999998</v>
      </c>
    </row>
    <row r="40" spans="1:6" x14ac:dyDescent="0.2">
      <c r="A40" s="11">
        <v>2023</v>
      </c>
      <c r="B40" s="16" t="s">
        <v>1947</v>
      </c>
      <c r="C40" s="11">
        <v>39</v>
      </c>
      <c r="D40" s="12" t="str">
        <f t="shared" si="0"/>
        <v>Marzo 2023</v>
      </c>
      <c r="E40" s="17">
        <v>0.73125000000000007</v>
      </c>
      <c r="F40" s="17">
        <v>0.48749999999999999</v>
      </c>
    </row>
    <row r="41" spans="1:6" x14ac:dyDescent="0.2">
      <c r="A41" s="11">
        <v>2023</v>
      </c>
      <c r="B41" s="16" t="s">
        <v>1948</v>
      </c>
      <c r="C41" s="11">
        <v>40</v>
      </c>
      <c r="D41" s="12" t="str">
        <f t="shared" si="0"/>
        <v>Abril 2023</v>
      </c>
      <c r="E41" s="17">
        <v>0.75</v>
      </c>
      <c r="F41" s="17">
        <v>0.5</v>
      </c>
    </row>
    <row r="42" spans="1:6" x14ac:dyDescent="0.2">
      <c r="A42" s="11">
        <v>2023</v>
      </c>
      <c r="B42" s="16" t="s">
        <v>1949</v>
      </c>
      <c r="C42" s="11">
        <v>41</v>
      </c>
      <c r="D42" s="12" t="str">
        <f t="shared" si="0"/>
        <v>Mayo 2023</v>
      </c>
      <c r="E42" s="17">
        <v>0.76874999999999993</v>
      </c>
      <c r="F42" s="17">
        <v>0.51249999999999996</v>
      </c>
    </row>
    <row r="43" spans="1:6" x14ac:dyDescent="0.2">
      <c r="A43" s="11">
        <v>2023</v>
      </c>
      <c r="B43" s="16" t="s">
        <v>1950</v>
      </c>
      <c r="C43" s="11">
        <v>42</v>
      </c>
      <c r="D43" s="12" t="str">
        <f t="shared" si="0"/>
        <v>Junio 2023</v>
      </c>
      <c r="E43" s="17">
        <v>0.78749999999999998</v>
      </c>
      <c r="F43" s="17">
        <v>0.52500000000000002</v>
      </c>
    </row>
    <row r="44" spans="1:6" x14ac:dyDescent="0.2">
      <c r="A44" s="11">
        <v>2023</v>
      </c>
      <c r="B44" s="16" t="s">
        <v>1951</v>
      </c>
      <c r="C44" s="11">
        <v>43</v>
      </c>
      <c r="D44" s="12" t="str">
        <f t="shared" si="0"/>
        <v>Julio 2023</v>
      </c>
      <c r="E44" s="17">
        <v>0.80625000000000002</v>
      </c>
      <c r="F44" s="17">
        <v>0.53749999999999998</v>
      </c>
    </row>
    <row r="45" spans="1:6" x14ac:dyDescent="0.2">
      <c r="A45" s="11">
        <v>2023</v>
      </c>
      <c r="B45" s="16" t="s">
        <v>1952</v>
      </c>
      <c r="C45" s="11">
        <v>44</v>
      </c>
      <c r="D45" s="12" t="str">
        <f t="shared" si="0"/>
        <v>Agosto 2023</v>
      </c>
      <c r="E45" s="17">
        <v>0.82499999999999996</v>
      </c>
      <c r="F45" s="17">
        <v>0.54999999999999993</v>
      </c>
    </row>
    <row r="46" spans="1:6" x14ac:dyDescent="0.2">
      <c r="A46" s="11">
        <v>2023</v>
      </c>
      <c r="B46" s="16" t="s">
        <v>1953</v>
      </c>
      <c r="C46" s="11">
        <v>45</v>
      </c>
      <c r="D46" s="12" t="str">
        <f t="shared" si="0"/>
        <v>Septiembre 2023</v>
      </c>
      <c r="E46" s="17">
        <v>0.84375</v>
      </c>
      <c r="F46" s="17">
        <v>0.5625</v>
      </c>
    </row>
    <row r="47" spans="1:6" x14ac:dyDescent="0.2">
      <c r="A47" s="11">
        <v>2023</v>
      </c>
      <c r="B47" s="16" t="s">
        <v>1954</v>
      </c>
      <c r="C47" s="11">
        <v>46</v>
      </c>
      <c r="D47" s="12" t="str">
        <f t="shared" si="0"/>
        <v>Octubre 2023</v>
      </c>
      <c r="E47" s="17">
        <v>0.86250000000000004</v>
      </c>
      <c r="F47" s="17">
        <v>0.57499999999999996</v>
      </c>
    </row>
    <row r="48" spans="1:6" x14ac:dyDescent="0.2">
      <c r="A48" s="11">
        <v>2023</v>
      </c>
      <c r="B48" s="16" t="s">
        <v>1955</v>
      </c>
      <c r="C48" s="11">
        <v>47</v>
      </c>
      <c r="D48" s="12" t="str">
        <f t="shared" si="0"/>
        <v>Noviembre 2023</v>
      </c>
      <c r="E48" s="17">
        <v>0.88124999999999998</v>
      </c>
      <c r="F48" s="17">
        <v>0.58749999999999991</v>
      </c>
    </row>
    <row r="49" spans="1:6" x14ac:dyDescent="0.2">
      <c r="A49" s="11">
        <v>2023</v>
      </c>
      <c r="B49" s="16" t="s">
        <v>1956</v>
      </c>
      <c r="C49" s="11">
        <v>48</v>
      </c>
      <c r="D49" s="12" t="str">
        <f t="shared" si="0"/>
        <v>Diciembre 2023</v>
      </c>
      <c r="E49" s="17">
        <v>0.9</v>
      </c>
      <c r="F49" s="17">
        <v>0.6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D5BB1-B285-6944-A9E8-B00C7B9ED838}">
  <dimension ref="D1:H97"/>
  <sheetViews>
    <sheetView topLeftCell="D1" zoomScale="120" zoomScaleNormal="120" workbookViewId="0">
      <selection activeCell="G111" sqref="G111"/>
    </sheetView>
  </sheetViews>
  <sheetFormatPr baseColWidth="10" defaultRowHeight="16" x14ac:dyDescent="0.2"/>
  <cols>
    <col min="6" max="7" width="73.1640625" bestFit="1" customWidth="1"/>
  </cols>
  <sheetData>
    <row r="1" spans="4:8" x14ac:dyDescent="0.2">
      <c r="D1" s="26" t="s">
        <v>2015</v>
      </c>
      <c r="E1" s="26" t="s">
        <v>2016</v>
      </c>
      <c r="F1" s="26" t="s">
        <v>2017</v>
      </c>
      <c r="G1" s="26" t="s">
        <v>2018</v>
      </c>
      <c r="H1" s="26" t="s">
        <v>2019</v>
      </c>
    </row>
    <row r="2" spans="4:8" x14ac:dyDescent="0.2">
      <c r="D2">
        <v>1</v>
      </c>
      <c r="E2">
        <v>201</v>
      </c>
      <c r="F2" t="s">
        <v>2020</v>
      </c>
      <c r="G2" t="s">
        <v>1927</v>
      </c>
      <c r="H2">
        <v>732</v>
      </c>
    </row>
    <row r="3" spans="4:8" x14ac:dyDescent="0.2">
      <c r="D3">
        <v>2</v>
      </c>
      <c r="E3">
        <v>202</v>
      </c>
      <c r="F3" t="s">
        <v>216</v>
      </c>
      <c r="G3" t="s">
        <v>1928</v>
      </c>
      <c r="H3">
        <v>704</v>
      </c>
    </row>
    <row r="4" spans="4:8" x14ac:dyDescent="0.2">
      <c r="D4">
        <v>3</v>
      </c>
      <c r="E4">
        <v>203</v>
      </c>
      <c r="F4" t="s">
        <v>2021</v>
      </c>
      <c r="G4" t="s">
        <v>2022</v>
      </c>
      <c r="H4">
        <v>712</v>
      </c>
    </row>
    <row r="5" spans="4:8" x14ac:dyDescent="0.2">
      <c r="D5">
        <v>4</v>
      </c>
      <c r="E5">
        <v>204</v>
      </c>
      <c r="F5" t="s">
        <v>2023</v>
      </c>
      <c r="G5" t="s">
        <v>1924</v>
      </c>
      <c r="H5">
        <v>741</v>
      </c>
    </row>
    <row r="6" spans="4:8" x14ac:dyDescent="0.2">
      <c r="D6">
        <v>5</v>
      </c>
      <c r="E6">
        <v>205</v>
      </c>
      <c r="F6" t="s">
        <v>2024</v>
      </c>
      <c r="G6" t="s">
        <v>1922</v>
      </c>
      <c r="H6">
        <v>707</v>
      </c>
    </row>
    <row r="7" spans="4:8" x14ac:dyDescent="0.2">
      <c r="D7">
        <v>6</v>
      </c>
      <c r="E7">
        <v>206</v>
      </c>
      <c r="F7" t="s">
        <v>2025</v>
      </c>
      <c r="G7" t="s">
        <v>1925</v>
      </c>
      <c r="H7">
        <v>743</v>
      </c>
    </row>
    <row r="8" spans="4:8" x14ac:dyDescent="0.2">
      <c r="D8">
        <v>7</v>
      </c>
      <c r="E8">
        <v>207</v>
      </c>
      <c r="F8" t="s">
        <v>313</v>
      </c>
      <c r="G8" t="s">
        <v>1932</v>
      </c>
      <c r="H8">
        <v>711</v>
      </c>
    </row>
    <row r="9" spans="4:8" x14ac:dyDescent="0.2">
      <c r="D9">
        <v>8</v>
      </c>
      <c r="E9">
        <v>208</v>
      </c>
      <c r="F9" t="s">
        <v>2026</v>
      </c>
      <c r="G9" t="s">
        <v>1926</v>
      </c>
      <c r="H9">
        <v>761</v>
      </c>
    </row>
    <row r="10" spans="4:8" x14ac:dyDescent="0.2">
      <c r="D10">
        <v>9</v>
      </c>
      <c r="E10">
        <v>209</v>
      </c>
      <c r="F10" t="s">
        <v>1472</v>
      </c>
      <c r="G10" t="s">
        <v>1921</v>
      </c>
      <c r="H10">
        <v>705</v>
      </c>
    </row>
    <row r="11" spans="4:8" x14ac:dyDescent="0.2">
      <c r="D11">
        <v>10</v>
      </c>
      <c r="E11">
        <v>210</v>
      </c>
      <c r="F11" t="s">
        <v>2027</v>
      </c>
      <c r="G11" t="s">
        <v>2022</v>
      </c>
      <c r="H11">
        <v>712</v>
      </c>
    </row>
    <row r="12" spans="4:8" x14ac:dyDescent="0.2">
      <c r="D12">
        <v>11</v>
      </c>
      <c r="E12">
        <v>213</v>
      </c>
      <c r="F12" t="s">
        <v>2028</v>
      </c>
      <c r="G12" t="s">
        <v>1937</v>
      </c>
      <c r="H12">
        <v>701</v>
      </c>
    </row>
    <row r="13" spans="4:8" x14ac:dyDescent="0.2">
      <c r="D13">
        <v>12</v>
      </c>
      <c r="E13">
        <v>216</v>
      </c>
      <c r="F13" t="s">
        <v>2029</v>
      </c>
      <c r="G13" t="s">
        <v>2030</v>
      </c>
      <c r="H13">
        <v>703</v>
      </c>
    </row>
    <row r="14" spans="4:8" x14ac:dyDescent="0.2">
      <c r="D14">
        <v>13</v>
      </c>
      <c r="E14">
        <v>217</v>
      </c>
      <c r="F14" t="s">
        <v>644</v>
      </c>
      <c r="G14" t="s">
        <v>1933</v>
      </c>
      <c r="H14">
        <v>721</v>
      </c>
    </row>
    <row r="15" spans="4:8" x14ac:dyDescent="0.2">
      <c r="D15">
        <v>14</v>
      </c>
      <c r="E15">
        <v>218</v>
      </c>
      <c r="F15" t="s">
        <v>1190</v>
      </c>
      <c r="G15" t="s">
        <v>1930</v>
      </c>
      <c r="H15">
        <v>742</v>
      </c>
    </row>
    <row r="16" spans="4:8" x14ac:dyDescent="0.2">
      <c r="D16">
        <v>15</v>
      </c>
      <c r="E16">
        <v>219</v>
      </c>
      <c r="F16" t="s">
        <v>100</v>
      </c>
      <c r="G16" t="s">
        <v>1934</v>
      </c>
      <c r="H16">
        <v>713</v>
      </c>
    </row>
    <row r="17" spans="4:8" x14ac:dyDescent="0.2">
      <c r="D17">
        <v>16</v>
      </c>
      <c r="E17">
        <v>220</v>
      </c>
      <c r="F17" t="s">
        <v>620</v>
      </c>
      <c r="G17" t="s">
        <v>848</v>
      </c>
      <c r="H17">
        <v>723</v>
      </c>
    </row>
    <row r="18" spans="4:8" x14ac:dyDescent="0.2">
      <c r="D18">
        <v>17</v>
      </c>
      <c r="E18">
        <v>221</v>
      </c>
      <c r="F18" t="s">
        <v>2031</v>
      </c>
      <c r="G18" t="s">
        <v>2032</v>
      </c>
      <c r="H18">
        <v>733</v>
      </c>
    </row>
    <row r="19" spans="4:8" x14ac:dyDescent="0.2">
      <c r="D19">
        <v>18</v>
      </c>
      <c r="E19">
        <v>222</v>
      </c>
      <c r="F19" t="s">
        <v>2033</v>
      </c>
      <c r="G19" t="s">
        <v>1927</v>
      </c>
      <c r="H19">
        <v>732</v>
      </c>
    </row>
    <row r="20" spans="4:8" x14ac:dyDescent="0.2">
      <c r="D20">
        <v>19</v>
      </c>
      <c r="E20">
        <v>250</v>
      </c>
      <c r="F20" t="s">
        <v>2034</v>
      </c>
      <c r="G20" t="s">
        <v>2035</v>
      </c>
      <c r="H20">
        <v>250</v>
      </c>
    </row>
    <row r="21" spans="4:8" x14ac:dyDescent="0.2">
      <c r="D21">
        <v>20</v>
      </c>
      <c r="E21">
        <v>260</v>
      </c>
      <c r="F21" t="s">
        <v>2036</v>
      </c>
      <c r="G21" t="s">
        <v>2037</v>
      </c>
      <c r="H21">
        <v>260</v>
      </c>
    </row>
    <row r="22" spans="4:8" x14ac:dyDescent="0.2">
      <c r="D22">
        <v>21</v>
      </c>
      <c r="E22">
        <v>270</v>
      </c>
      <c r="F22" t="s">
        <v>2038</v>
      </c>
      <c r="G22" t="s">
        <v>2039</v>
      </c>
      <c r="H22">
        <v>270</v>
      </c>
    </row>
    <row r="23" spans="4:8" x14ac:dyDescent="0.2">
      <c r="D23">
        <v>22</v>
      </c>
      <c r="E23">
        <v>600</v>
      </c>
      <c r="F23" t="s">
        <v>2040</v>
      </c>
      <c r="G23" t="s">
        <v>2040</v>
      </c>
      <c r="H23">
        <v>600</v>
      </c>
    </row>
    <row r="24" spans="4:8" x14ac:dyDescent="0.2">
      <c r="D24">
        <v>23</v>
      </c>
      <c r="E24">
        <v>601</v>
      </c>
      <c r="F24" t="s">
        <v>1502</v>
      </c>
      <c r="G24" t="s">
        <v>1937</v>
      </c>
      <c r="H24">
        <v>701</v>
      </c>
    </row>
    <row r="25" spans="4:8" x14ac:dyDescent="0.2">
      <c r="D25">
        <v>24</v>
      </c>
      <c r="E25">
        <v>602</v>
      </c>
      <c r="F25" t="s">
        <v>1881</v>
      </c>
      <c r="G25" t="s">
        <v>1876</v>
      </c>
      <c r="H25">
        <v>702</v>
      </c>
    </row>
    <row r="26" spans="4:8" x14ac:dyDescent="0.2">
      <c r="D26">
        <v>25</v>
      </c>
      <c r="E26">
        <v>603</v>
      </c>
      <c r="F26" t="s">
        <v>2029</v>
      </c>
      <c r="G26" t="s">
        <v>2030</v>
      </c>
      <c r="H26">
        <v>703</v>
      </c>
    </row>
    <row r="27" spans="4:8" x14ac:dyDescent="0.2">
      <c r="D27">
        <v>26</v>
      </c>
      <c r="E27">
        <v>604</v>
      </c>
      <c r="F27" t="s">
        <v>2026</v>
      </c>
      <c r="G27" t="s">
        <v>1926</v>
      </c>
      <c r="H27">
        <v>761</v>
      </c>
    </row>
    <row r="28" spans="4:8" x14ac:dyDescent="0.2">
      <c r="D28">
        <v>27</v>
      </c>
      <c r="E28">
        <v>605</v>
      </c>
      <c r="F28" t="s">
        <v>1472</v>
      </c>
      <c r="G28" t="s">
        <v>1921</v>
      </c>
      <c r="H28">
        <v>705</v>
      </c>
    </row>
    <row r="29" spans="4:8" x14ac:dyDescent="0.2">
      <c r="D29">
        <v>28</v>
      </c>
      <c r="E29">
        <v>606</v>
      </c>
      <c r="F29" t="s">
        <v>2041</v>
      </c>
      <c r="G29" t="s">
        <v>1928</v>
      </c>
      <c r="H29">
        <v>704</v>
      </c>
    </row>
    <row r="30" spans="4:8" x14ac:dyDescent="0.2">
      <c r="D30">
        <v>29</v>
      </c>
      <c r="E30">
        <v>607</v>
      </c>
      <c r="F30" t="s">
        <v>2042</v>
      </c>
      <c r="G30" t="s">
        <v>1922</v>
      </c>
      <c r="H30">
        <v>707</v>
      </c>
    </row>
    <row r="31" spans="4:8" x14ac:dyDescent="0.2">
      <c r="D31">
        <v>30</v>
      </c>
      <c r="E31">
        <v>610</v>
      </c>
      <c r="F31" t="s">
        <v>2043</v>
      </c>
      <c r="G31" t="s">
        <v>2043</v>
      </c>
      <c r="H31">
        <v>610</v>
      </c>
    </row>
    <row r="32" spans="4:8" x14ac:dyDescent="0.2">
      <c r="D32">
        <v>31</v>
      </c>
      <c r="E32">
        <v>611</v>
      </c>
      <c r="F32" t="s">
        <v>313</v>
      </c>
      <c r="G32" t="s">
        <v>1932</v>
      </c>
      <c r="H32">
        <v>711</v>
      </c>
    </row>
    <row r="33" spans="4:8" x14ac:dyDescent="0.2">
      <c r="D33">
        <v>32</v>
      </c>
      <c r="E33">
        <v>612</v>
      </c>
      <c r="F33" t="s">
        <v>817</v>
      </c>
      <c r="G33" t="s">
        <v>2022</v>
      </c>
      <c r="H33">
        <v>712</v>
      </c>
    </row>
    <row r="34" spans="4:8" x14ac:dyDescent="0.2">
      <c r="D34">
        <v>33</v>
      </c>
      <c r="E34">
        <v>613</v>
      </c>
      <c r="F34" t="s">
        <v>100</v>
      </c>
      <c r="G34" t="s">
        <v>1934</v>
      </c>
      <c r="H34">
        <v>713</v>
      </c>
    </row>
    <row r="35" spans="4:8" x14ac:dyDescent="0.2">
      <c r="D35">
        <v>34</v>
      </c>
      <c r="E35">
        <v>620</v>
      </c>
      <c r="F35" t="s">
        <v>2044</v>
      </c>
      <c r="G35" t="s">
        <v>2044</v>
      </c>
      <c r="H35">
        <v>620</v>
      </c>
    </row>
    <row r="36" spans="4:8" x14ac:dyDescent="0.2">
      <c r="D36">
        <v>35</v>
      </c>
      <c r="E36">
        <v>621</v>
      </c>
      <c r="F36" t="s">
        <v>644</v>
      </c>
      <c r="G36" t="s">
        <v>1933</v>
      </c>
      <c r="H36">
        <v>721</v>
      </c>
    </row>
    <row r="37" spans="4:8" x14ac:dyDescent="0.2">
      <c r="D37">
        <v>36</v>
      </c>
      <c r="E37">
        <v>622</v>
      </c>
      <c r="F37" t="s">
        <v>2045</v>
      </c>
      <c r="G37" t="s">
        <v>2046</v>
      </c>
      <c r="H37">
        <v>722</v>
      </c>
    </row>
    <row r="38" spans="4:8" x14ac:dyDescent="0.2">
      <c r="D38">
        <v>37</v>
      </c>
      <c r="E38">
        <v>623</v>
      </c>
      <c r="F38" t="s">
        <v>620</v>
      </c>
      <c r="G38" t="s">
        <v>848</v>
      </c>
      <c r="H38">
        <v>723</v>
      </c>
    </row>
    <row r="39" spans="4:8" x14ac:dyDescent="0.2">
      <c r="D39">
        <v>38</v>
      </c>
      <c r="E39">
        <v>624</v>
      </c>
      <c r="F39" t="s">
        <v>768</v>
      </c>
      <c r="G39" t="s">
        <v>1931</v>
      </c>
      <c r="H39">
        <v>724</v>
      </c>
    </row>
    <row r="40" spans="4:8" x14ac:dyDescent="0.2">
      <c r="D40">
        <v>39</v>
      </c>
      <c r="E40">
        <v>630</v>
      </c>
      <c r="F40" t="s">
        <v>2047</v>
      </c>
      <c r="G40" t="s">
        <v>2047</v>
      </c>
      <c r="H40">
        <v>630</v>
      </c>
    </row>
    <row r="41" spans="4:8" x14ac:dyDescent="0.2">
      <c r="D41">
        <v>40</v>
      </c>
      <c r="E41">
        <v>631</v>
      </c>
      <c r="F41" t="s">
        <v>2020</v>
      </c>
      <c r="G41" t="s">
        <v>1927</v>
      </c>
      <c r="H41">
        <v>732</v>
      </c>
    </row>
    <row r="42" spans="4:8" x14ac:dyDescent="0.2">
      <c r="D42">
        <v>41</v>
      </c>
      <c r="E42">
        <v>632</v>
      </c>
      <c r="F42" t="s">
        <v>2048</v>
      </c>
      <c r="G42" t="s">
        <v>1927</v>
      </c>
      <c r="H42">
        <v>732</v>
      </c>
    </row>
    <row r="43" spans="4:8" x14ac:dyDescent="0.2">
      <c r="D43">
        <v>42</v>
      </c>
      <c r="E43">
        <v>633</v>
      </c>
      <c r="F43" t="s">
        <v>2049</v>
      </c>
      <c r="G43" t="s">
        <v>2050</v>
      </c>
      <c r="H43">
        <v>706</v>
      </c>
    </row>
    <row r="44" spans="4:8" x14ac:dyDescent="0.2">
      <c r="D44">
        <v>43</v>
      </c>
      <c r="E44">
        <v>634</v>
      </c>
      <c r="F44" t="s">
        <v>2051</v>
      </c>
      <c r="G44" t="s">
        <v>2032</v>
      </c>
      <c r="H44">
        <v>733</v>
      </c>
    </row>
    <row r="45" spans="4:8" x14ac:dyDescent="0.2">
      <c r="D45">
        <v>44</v>
      </c>
      <c r="E45">
        <v>640</v>
      </c>
      <c r="F45" t="s">
        <v>2052</v>
      </c>
      <c r="G45" t="s">
        <v>2052</v>
      </c>
      <c r="H45">
        <v>640</v>
      </c>
    </row>
    <row r="46" spans="4:8" x14ac:dyDescent="0.2">
      <c r="D46">
        <v>45</v>
      </c>
      <c r="E46">
        <v>641</v>
      </c>
      <c r="F46" t="s">
        <v>222</v>
      </c>
      <c r="G46" t="s">
        <v>1924</v>
      </c>
      <c r="H46">
        <v>741</v>
      </c>
    </row>
    <row r="47" spans="4:8" x14ac:dyDescent="0.2">
      <c r="D47">
        <v>46</v>
      </c>
      <c r="E47">
        <v>642</v>
      </c>
      <c r="F47" t="s">
        <v>1190</v>
      </c>
      <c r="G47" t="s">
        <v>1930</v>
      </c>
      <c r="H47">
        <v>742</v>
      </c>
    </row>
    <row r="48" spans="4:8" x14ac:dyDescent="0.2">
      <c r="D48">
        <v>47</v>
      </c>
      <c r="E48">
        <v>643</v>
      </c>
      <c r="F48" t="s">
        <v>1085</v>
      </c>
      <c r="G48" t="s">
        <v>1925</v>
      </c>
      <c r="H48">
        <v>743</v>
      </c>
    </row>
    <row r="49" spans="4:8" x14ac:dyDescent="0.2">
      <c r="D49">
        <v>48</v>
      </c>
      <c r="E49">
        <v>650</v>
      </c>
      <c r="F49" t="s">
        <v>2053</v>
      </c>
      <c r="G49" t="s">
        <v>2053</v>
      </c>
      <c r="H49">
        <v>650</v>
      </c>
    </row>
    <row r="50" spans="4:8" x14ac:dyDescent="0.2">
      <c r="D50">
        <v>49</v>
      </c>
      <c r="E50">
        <v>651</v>
      </c>
      <c r="F50" t="s">
        <v>45</v>
      </c>
      <c r="G50" t="s">
        <v>1935</v>
      </c>
      <c r="H50">
        <v>751</v>
      </c>
    </row>
    <row r="51" spans="4:8" x14ac:dyDescent="0.2">
      <c r="D51">
        <v>50</v>
      </c>
      <c r="E51">
        <v>660</v>
      </c>
      <c r="F51" t="s">
        <v>2054</v>
      </c>
      <c r="G51" t="s">
        <v>2054</v>
      </c>
      <c r="H51">
        <v>660</v>
      </c>
    </row>
    <row r="52" spans="4:8" x14ac:dyDescent="0.2">
      <c r="D52">
        <v>51</v>
      </c>
      <c r="E52">
        <v>661</v>
      </c>
      <c r="F52" t="s">
        <v>1923</v>
      </c>
      <c r="G52" t="s">
        <v>2055</v>
      </c>
      <c r="H52">
        <v>762</v>
      </c>
    </row>
    <row r="53" spans="4:8" x14ac:dyDescent="0.2">
      <c r="D53" s="26">
        <v>52</v>
      </c>
      <c r="E53" s="26">
        <v>701</v>
      </c>
      <c r="F53" s="26" t="s">
        <v>1502</v>
      </c>
      <c r="G53" s="26" t="s">
        <v>1937</v>
      </c>
      <c r="H53" s="26">
        <v>701</v>
      </c>
    </row>
    <row r="54" spans="4:8" x14ac:dyDescent="0.2">
      <c r="D54" s="26">
        <v>53</v>
      </c>
      <c r="E54" s="26">
        <v>702</v>
      </c>
      <c r="F54" s="26" t="s">
        <v>1881</v>
      </c>
      <c r="G54" s="26" t="s">
        <v>1876</v>
      </c>
      <c r="H54" s="26">
        <v>702</v>
      </c>
    </row>
    <row r="55" spans="4:8" x14ac:dyDescent="0.2">
      <c r="D55" s="26">
        <v>54</v>
      </c>
      <c r="E55" s="26">
        <v>703</v>
      </c>
      <c r="F55" s="26" t="s">
        <v>2029</v>
      </c>
      <c r="G55" s="26" t="s">
        <v>2030</v>
      </c>
      <c r="H55" s="26">
        <v>703</v>
      </c>
    </row>
    <row r="56" spans="4:8" x14ac:dyDescent="0.2">
      <c r="D56" s="26">
        <v>55</v>
      </c>
      <c r="E56" s="26">
        <v>704</v>
      </c>
      <c r="F56" s="26" t="s">
        <v>2041</v>
      </c>
      <c r="G56" s="26" t="s">
        <v>1928</v>
      </c>
      <c r="H56" s="26">
        <v>704</v>
      </c>
    </row>
    <row r="57" spans="4:8" x14ac:dyDescent="0.2">
      <c r="D57" s="26">
        <v>56</v>
      </c>
      <c r="E57" s="26">
        <v>705</v>
      </c>
      <c r="F57" s="26" t="s">
        <v>1472</v>
      </c>
      <c r="G57" s="26" t="s">
        <v>1921</v>
      </c>
      <c r="H57" s="26">
        <v>705</v>
      </c>
    </row>
    <row r="58" spans="4:8" x14ac:dyDescent="0.2">
      <c r="D58" s="26">
        <v>57</v>
      </c>
      <c r="E58" s="26">
        <v>706</v>
      </c>
      <c r="F58" s="26" t="s">
        <v>54</v>
      </c>
      <c r="G58" s="26" t="s">
        <v>2050</v>
      </c>
      <c r="H58" s="26">
        <v>706</v>
      </c>
    </row>
    <row r="59" spans="4:8" x14ac:dyDescent="0.2">
      <c r="D59" s="26">
        <v>58</v>
      </c>
      <c r="E59" s="26">
        <v>707</v>
      </c>
      <c r="F59" s="26" t="s">
        <v>2056</v>
      </c>
      <c r="G59" s="26" t="s">
        <v>1922</v>
      </c>
      <c r="H59" s="26">
        <v>707</v>
      </c>
    </row>
    <row r="60" spans="4:8" x14ac:dyDescent="0.2">
      <c r="D60" s="26">
        <v>59</v>
      </c>
      <c r="E60" s="26">
        <v>711</v>
      </c>
      <c r="F60" s="26" t="s">
        <v>313</v>
      </c>
      <c r="G60" s="26" t="s">
        <v>1932</v>
      </c>
      <c r="H60" s="26">
        <v>711</v>
      </c>
    </row>
    <row r="61" spans="4:8" x14ac:dyDescent="0.2">
      <c r="D61" s="26">
        <v>60</v>
      </c>
      <c r="E61" s="26">
        <v>712</v>
      </c>
      <c r="F61" s="26" t="s">
        <v>817</v>
      </c>
      <c r="G61" s="26" t="s">
        <v>2022</v>
      </c>
      <c r="H61" s="26">
        <v>712</v>
      </c>
    </row>
    <row r="62" spans="4:8" x14ac:dyDescent="0.2">
      <c r="D62" s="26">
        <v>61</v>
      </c>
      <c r="E62" s="26">
        <v>713</v>
      </c>
      <c r="F62" s="26" t="s">
        <v>100</v>
      </c>
      <c r="G62" s="26" t="s">
        <v>1934</v>
      </c>
      <c r="H62" s="26">
        <v>713</v>
      </c>
    </row>
    <row r="63" spans="4:8" x14ac:dyDescent="0.2">
      <c r="D63" s="26">
        <v>62</v>
      </c>
      <c r="E63" s="26">
        <v>721</v>
      </c>
      <c r="F63" s="26" t="s">
        <v>644</v>
      </c>
      <c r="G63" s="26" t="s">
        <v>1933</v>
      </c>
      <c r="H63" s="26">
        <v>721</v>
      </c>
    </row>
    <row r="64" spans="4:8" x14ac:dyDescent="0.2">
      <c r="D64" s="26">
        <v>63</v>
      </c>
      <c r="E64" s="26">
        <v>722</v>
      </c>
      <c r="F64" s="26" t="s">
        <v>919</v>
      </c>
      <c r="G64" s="26" t="s">
        <v>2046</v>
      </c>
      <c r="H64" s="26">
        <v>722</v>
      </c>
    </row>
    <row r="65" spans="4:8" x14ac:dyDescent="0.2">
      <c r="D65" s="26">
        <v>64</v>
      </c>
      <c r="E65" s="26">
        <v>723</v>
      </c>
      <c r="F65" s="26" t="s">
        <v>620</v>
      </c>
      <c r="G65" s="26" t="s">
        <v>848</v>
      </c>
      <c r="H65" s="26">
        <v>723</v>
      </c>
    </row>
    <row r="66" spans="4:8" x14ac:dyDescent="0.2">
      <c r="D66" s="26">
        <v>65</v>
      </c>
      <c r="E66" s="26">
        <v>724</v>
      </c>
      <c r="F66" s="26" t="s">
        <v>768</v>
      </c>
      <c r="G66" s="26" t="s">
        <v>1931</v>
      </c>
      <c r="H66" s="26">
        <v>724</v>
      </c>
    </row>
    <row r="67" spans="4:8" x14ac:dyDescent="0.2">
      <c r="D67" s="26">
        <v>66</v>
      </c>
      <c r="E67" s="26">
        <v>731</v>
      </c>
      <c r="F67" s="26" t="s">
        <v>2057</v>
      </c>
      <c r="G67" s="26" t="s">
        <v>2058</v>
      </c>
      <c r="H67" s="26">
        <v>731</v>
      </c>
    </row>
    <row r="68" spans="4:8" x14ac:dyDescent="0.2">
      <c r="D68" s="26">
        <v>67</v>
      </c>
      <c r="E68" s="26">
        <v>732</v>
      </c>
      <c r="F68" s="26" t="s">
        <v>820</v>
      </c>
      <c r="G68" s="26" t="s">
        <v>1927</v>
      </c>
      <c r="H68" s="26">
        <v>732</v>
      </c>
    </row>
    <row r="69" spans="4:8" x14ac:dyDescent="0.2">
      <c r="D69" s="26">
        <v>68</v>
      </c>
      <c r="E69" s="26">
        <v>733</v>
      </c>
      <c r="F69" s="26" t="s">
        <v>2059</v>
      </c>
      <c r="G69" s="26" t="s">
        <v>2032</v>
      </c>
      <c r="H69" s="26">
        <v>733</v>
      </c>
    </row>
    <row r="70" spans="4:8" x14ac:dyDescent="0.2">
      <c r="D70" s="26">
        <v>69</v>
      </c>
      <c r="E70" s="26">
        <v>741</v>
      </c>
      <c r="F70" s="26" t="s">
        <v>222</v>
      </c>
      <c r="G70" s="26" t="s">
        <v>1924</v>
      </c>
      <c r="H70" s="26">
        <v>741</v>
      </c>
    </row>
    <row r="71" spans="4:8" x14ac:dyDescent="0.2">
      <c r="D71" s="26">
        <v>70</v>
      </c>
      <c r="E71" s="26">
        <v>742</v>
      </c>
      <c r="F71" s="26" t="s">
        <v>1190</v>
      </c>
      <c r="G71" s="26" t="s">
        <v>1930</v>
      </c>
      <c r="H71" s="26">
        <v>742</v>
      </c>
    </row>
    <row r="72" spans="4:8" x14ac:dyDescent="0.2">
      <c r="D72" s="26">
        <v>71</v>
      </c>
      <c r="E72" s="26">
        <v>743</v>
      </c>
      <c r="F72" s="26" t="s">
        <v>1085</v>
      </c>
      <c r="G72" s="26" t="s">
        <v>1925</v>
      </c>
      <c r="H72" s="26">
        <v>743</v>
      </c>
    </row>
    <row r="73" spans="4:8" x14ac:dyDescent="0.2">
      <c r="D73" s="26">
        <v>72</v>
      </c>
      <c r="E73" s="26">
        <v>751</v>
      </c>
      <c r="F73" s="26" t="s">
        <v>45</v>
      </c>
      <c r="G73" s="26" t="s">
        <v>1935</v>
      </c>
      <c r="H73" s="26">
        <v>751</v>
      </c>
    </row>
    <row r="74" spans="4:8" x14ac:dyDescent="0.2">
      <c r="D74" s="26">
        <v>73</v>
      </c>
      <c r="E74" s="26">
        <v>761</v>
      </c>
      <c r="F74" s="27" t="s">
        <v>147</v>
      </c>
      <c r="G74" s="26" t="s">
        <v>1926</v>
      </c>
      <c r="H74" s="26">
        <v>761</v>
      </c>
    </row>
    <row r="75" spans="4:8" x14ac:dyDescent="0.2">
      <c r="D75" s="26">
        <v>74</v>
      </c>
      <c r="E75" s="26">
        <v>762</v>
      </c>
      <c r="F75" s="27" t="s">
        <v>1195</v>
      </c>
      <c r="G75" s="26" t="s">
        <v>2055</v>
      </c>
      <c r="H75" s="26">
        <v>762</v>
      </c>
    </row>
    <row r="76" spans="4:8" x14ac:dyDescent="0.2">
      <c r="D76" s="26">
        <v>75</v>
      </c>
      <c r="E76" s="26">
        <v>901</v>
      </c>
      <c r="F76" s="26" t="s">
        <v>2060</v>
      </c>
      <c r="G76" s="26" t="s">
        <v>2061</v>
      </c>
      <c r="H76" s="26">
        <v>901</v>
      </c>
    </row>
    <row r="77" spans="4:8" x14ac:dyDescent="0.2">
      <c r="D77" s="26">
        <v>76</v>
      </c>
      <c r="E77" s="26">
        <v>902</v>
      </c>
      <c r="F77" s="26" t="s">
        <v>126</v>
      </c>
      <c r="G77" s="26" t="s">
        <v>2062</v>
      </c>
      <c r="H77" s="26">
        <v>902</v>
      </c>
    </row>
    <row r="78" spans="4:8" x14ac:dyDescent="0.2">
      <c r="D78" s="26">
        <v>77</v>
      </c>
      <c r="E78" s="26">
        <v>903</v>
      </c>
      <c r="F78" s="26" t="s">
        <v>2063</v>
      </c>
      <c r="G78" s="26" t="s">
        <v>2064</v>
      </c>
      <c r="H78" s="26">
        <v>903</v>
      </c>
    </row>
    <row r="79" spans="4:8" x14ac:dyDescent="0.2">
      <c r="D79" s="26">
        <v>78</v>
      </c>
      <c r="E79" s="26">
        <v>904</v>
      </c>
      <c r="F79" s="26" t="s">
        <v>2065</v>
      </c>
      <c r="G79" s="26" t="s">
        <v>2066</v>
      </c>
      <c r="H79" s="26">
        <v>904</v>
      </c>
    </row>
    <row r="80" spans="4:8" x14ac:dyDescent="0.2">
      <c r="D80" s="26">
        <v>79</v>
      </c>
      <c r="E80" s="26">
        <v>905</v>
      </c>
      <c r="F80" s="26" t="s">
        <v>693</v>
      </c>
      <c r="G80" s="26" t="s">
        <v>693</v>
      </c>
      <c r="H80" s="26">
        <v>905</v>
      </c>
    </row>
    <row r="81" spans="4:8" x14ac:dyDescent="0.2">
      <c r="D81" s="26">
        <v>80</v>
      </c>
      <c r="E81" s="26">
        <v>906</v>
      </c>
      <c r="F81" s="26" t="s">
        <v>2067</v>
      </c>
      <c r="G81" s="26" t="s">
        <v>2067</v>
      </c>
      <c r="H81" s="26">
        <v>906</v>
      </c>
    </row>
    <row r="82" spans="4:8" x14ac:dyDescent="0.2">
      <c r="D82" s="26">
        <v>81</v>
      </c>
      <c r="E82" s="26">
        <v>907</v>
      </c>
      <c r="F82" s="26" t="s">
        <v>2068</v>
      </c>
      <c r="G82" s="26" t="s">
        <v>2068</v>
      </c>
      <c r="H82" s="26">
        <v>907</v>
      </c>
    </row>
    <row r="83" spans="4:8" x14ac:dyDescent="0.2">
      <c r="D83" s="26">
        <v>82</v>
      </c>
      <c r="E83" s="26">
        <v>908</v>
      </c>
      <c r="F83" s="26" t="s">
        <v>527</v>
      </c>
      <c r="G83" s="26" t="s">
        <v>2069</v>
      </c>
      <c r="H83" s="26">
        <v>911</v>
      </c>
    </row>
    <row r="84" spans="4:8" x14ac:dyDescent="0.2">
      <c r="D84" s="26">
        <v>83</v>
      </c>
      <c r="E84" s="26">
        <v>911</v>
      </c>
      <c r="F84" s="26" t="s">
        <v>527</v>
      </c>
      <c r="G84" s="26" t="s">
        <v>2069</v>
      </c>
      <c r="H84" s="26">
        <v>911</v>
      </c>
    </row>
    <row r="85" spans="4:8" x14ac:dyDescent="0.2">
      <c r="D85" s="26">
        <v>84</v>
      </c>
      <c r="E85" s="26">
        <v>912</v>
      </c>
      <c r="F85" s="26" t="s">
        <v>2070</v>
      </c>
      <c r="G85" s="26" t="s">
        <v>2071</v>
      </c>
      <c r="H85" s="26">
        <v>912</v>
      </c>
    </row>
    <row r="86" spans="4:8" x14ac:dyDescent="0.2">
      <c r="D86" s="26">
        <v>85</v>
      </c>
      <c r="E86" s="26">
        <v>914</v>
      </c>
      <c r="F86" s="26" t="s">
        <v>1031</v>
      </c>
      <c r="G86" s="26" t="s">
        <v>1031</v>
      </c>
      <c r="H86" s="26">
        <v>914</v>
      </c>
    </row>
    <row r="87" spans="4:8" x14ac:dyDescent="0.2">
      <c r="D87" s="26">
        <v>86</v>
      </c>
      <c r="E87" s="26">
        <v>915</v>
      </c>
      <c r="F87" s="26" t="s">
        <v>2072</v>
      </c>
      <c r="G87" s="26" t="s">
        <v>2072</v>
      </c>
      <c r="H87" s="26">
        <v>915</v>
      </c>
    </row>
    <row r="88" spans="4:8" x14ac:dyDescent="0.2">
      <c r="D88" s="26">
        <v>87</v>
      </c>
      <c r="E88" s="26">
        <v>917</v>
      </c>
      <c r="F88" s="26" t="s">
        <v>1562</v>
      </c>
      <c r="G88" s="26" t="s">
        <v>1562</v>
      </c>
      <c r="H88" s="26">
        <v>917</v>
      </c>
    </row>
    <row r="89" spans="4:8" x14ac:dyDescent="0.2">
      <c r="D89" s="26">
        <v>88</v>
      </c>
      <c r="E89" s="26">
        <v>918</v>
      </c>
      <c r="F89" s="26" t="s">
        <v>2073</v>
      </c>
      <c r="G89" s="26" t="s">
        <v>2074</v>
      </c>
      <c r="H89" s="26">
        <v>918</v>
      </c>
    </row>
    <row r="90" spans="4:8" x14ac:dyDescent="0.2">
      <c r="D90" s="26">
        <v>89</v>
      </c>
      <c r="E90" s="26">
        <v>753</v>
      </c>
      <c r="F90" s="26" t="s">
        <v>564</v>
      </c>
      <c r="G90" s="26" t="s">
        <v>2075</v>
      </c>
      <c r="H90" s="26">
        <v>753</v>
      </c>
    </row>
    <row r="91" spans="4:8" x14ac:dyDescent="0.2">
      <c r="D91" s="26">
        <v>90</v>
      </c>
      <c r="E91" s="26">
        <v>749</v>
      </c>
      <c r="F91" s="26" t="s">
        <v>2076</v>
      </c>
      <c r="G91" s="26" t="s">
        <v>188</v>
      </c>
      <c r="H91" s="26">
        <v>749</v>
      </c>
    </row>
    <row r="92" spans="4:8" x14ac:dyDescent="0.2">
      <c r="D92" s="26">
        <v>92</v>
      </c>
      <c r="E92" s="26">
        <v>754</v>
      </c>
      <c r="F92" s="26" t="s">
        <v>83</v>
      </c>
      <c r="G92" s="26" t="s">
        <v>83</v>
      </c>
      <c r="H92" s="26">
        <v>754</v>
      </c>
    </row>
    <row r="93" spans="4:8" x14ac:dyDescent="0.2">
      <c r="D93" s="26">
        <v>93</v>
      </c>
      <c r="E93" s="26">
        <v>748</v>
      </c>
      <c r="F93" s="26" t="s">
        <v>1056</v>
      </c>
      <c r="G93" s="26" t="s">
        <v>1056</v>
      </c>
      <c r="H93" s="26">
        <v>748</v>
      </c>
    </row>
    <row r="94" spans="4:8" x14ac:dyDescent="0.2">
      <c r="D94" s="26">
        <v>95</v>
      </c>
      <c r="E94" s="26">
        <v>725</v>
      </c>
      <c r="F94" s="26" t="s">
        <v>2077</v>
      </c>
      <c r="G94" s="26" t="s">
        <v>2078</v>
      </c>
      <c r="H94" s="26">
        <v>725</v>
      </c>
    </row>
    <row r="95" spans="4:8" x14ac:dyDescent="0.2">
      <c r="D95" s="26">
        <v>94</v>
      </c>
      <c r="E95" s="26">
        <v>752</v>
      </c>
      <c r="F95" s="26" t="s">
        <v>1963</v>
      </c>
      <c r="G95" s="26" t="s">
        <v>2079</v>
      </c>
      <c r="H95" s="26">
        <v>752</v>
      </c>
    </row>
    <row r="96" spans="4:8" x14ac:dyDescent="0.2">
      <c r="D96" s="26">
        <v>96</v>
      </c>
      <c r="E96" s="26">
        <v>950</v>
      </c>
      <c r="F96" s="26" t="s">
        <v>221</v>
      </c>
      <c r="G96" s="26" t="s">
        <v>221</v>
      </c>
      <c r="H96" s="26">
        <v>950</v>
      </c>
    </row>
    <row r="97" spans="4:8" x14ac:dyDescent="0.2">
      <c r="D97" s="26">
        <v>97</v>
      </c>
      <c r="E97" s="26">
        <v>951</v>
      </c>
      <c r="F97" s="27" t="s">
        <v>175</v>
      </c>
      <c r="G97" s="26" t="s">
        <v>1929</v>
      </c>
      <c r="H97" s="26">
        <v>951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ReporteSegPIMar31-2021</vt:lpstr>
      <vt:lpstr>Responsables</vt:lpstr>
      <vt:lpstr>Programación</vt:lpstr>
      <vt:lpstr>Seguimiento</vt:lpstr>
      <vt:lpstr>Rangos</vt:lpstr>
      <vt:lpstr>TablaRangos</vt:lpstr>
      <vt:lpstr>Dependencias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2020-12-01T15:32:48Z</dcterms:created>
  <dcterms:modified xsi:type="dcterms:W3CDTF">2021-07-28T20:04:23Z</dcterms:modified>
</cp:coreProperties>
</file>