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s1875231_ed_ac_uk/Documents/Edinburgh/2_Project/6_Methodology/0_Scripts/2_gIMble/2024_May/"/>
    </mc:Choice>
  </mc:AlternateContent>
  <xr:revisionPtr revIDLastSave="202" documentId="8_{040CFACD-256A-1240-9360-8B3A3F6E5C8F}" xr6:coauthVersionLast="47" xr6:coauthVersionMax="47" xr10:uidLastSave="{B54143B3-487A-2348-8BE4-6B063F91050E}"/>
  <bookViews>
    <workbookView xWindow="9200" yWindow="780" windowWidth="22280" windowHeight="14400" xr2:uid="{44347648-E466-B948-B2BC-A261E99DFB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" i="1" l="1"/>
  <c r="F52" i="1"/>
  <c r="F53" i="1"/>
  <c r="F50" i="1"/>
  <c r="E51" i="1"/>
  <c r="E52" i="1"/>
  <c r="E50" i="1"/>
  <c r="F42" i="1"/>
  <c r="F43" i="1"/>
  <c r="F44" i="1"/>
  <c r="F41" i="1"/>
  <c r="E42" i="1"/>
  <c r="E43" i="1"/>
  <c r="E41" i="1"/>
  <c r="F33" i="1"/>
  <c r="F34" i="1"/>
  <c r="F35" i="1"/>
  <c r="F32" i="1"/>
  <c r="E33" i="1"/>
  <c r="E34" i="1"/>
  <c r="E32" i="1"/>
  <c r="F26" i="1"/>
  <c r="F25" i="1"/>
  <c r="E25" i="1"/>
  <c r="F24" i="1"/>
  <c r="E24" i="1"/>
  <c r="F23" i="1"/>
  <c r="E23" i="1"/>
  <c r="F17" i="1"/>
  <c r="E15" i="1"/>
  <c r="E16" i="1"/>
  <c r="E14" i="1"/>
  <c r="F15" i="1"/>
  <c r="F14" i="1"/>
  <c r="F16" i="1"/>
  <c r="F8" i="1"/>
  <c r="B5" i="1"/>
  <c r="F5" i="1" s="1"/>
  <c r="B6" i="1"/>
  <c r="E6" i="1" s="1"/>
  <c r="B7" i="1"/>
  <c r="E7" i="1" s="1"/>
  <c r="B4" i="1"/>
  <c r="E5" i="1" l="1"/>
  <c r="F6" i="1"/>
  <c r="F7" i="1"/>
</calcChain>
</file>

<file path=xl/sharedStrings.xml><?xml version="1.0" encoding="utf-8"?>
<sst xmlns="http://schemas.openxmlformats.org/spreadsheetml/2006/main" count="94" uniqueCount="40">
  <si>
    <t>T</t>
  </si>
  <si>
    <t>C</t>
  </si>
  <si>
    <t>A</t>
  </si>
  <si>
    <t>B</t>
  </si>
  <si>
    <t>makeGRID_min</t>
  </si>
  <si>
    <t>makeGRID_max</t>
  </si>
  <si>
    <t>me</t>
  </si>
  <si>
    <t>est_min</t>
  </si>
  <si>
    <t>est_max</t>
  </si>
  <si>
    <t>Example from gIMble paper</t>
  </si>
  <si>
    <t>Geum_T</t>
  </si>
  <si>
    <t>Geum_C</t>
  </si>
  <si>
    <t>Geum_A</t>
  </si>
  <si>
    <t>Geum_B</t>
  </si>
  <si>
    <t>Geum_me</t>
  </si>
  <si>
    <t>BEST_global</t>
  </si>
  <si>
    <t>Best global model: IM_BA</t>
  </si>
  <si>
    <t>-</t>
  </si>
  <si>
    <t xml:space="preserve"> gIMble 2024-May run</t>
  </si>
  <si>
    <t>PrimDToL_T</t>
  </si>
  <si>
    <t>PrimDToL_C</t>
  </si>
  <si>
    <t>PrimDToL_A</t>
  </si>
  <si>
    <t>PrimDToL_B</t>
  </si>
  <si>
    <t>PrimDToL_me</t>
  </si>
  <si>
    <t>Geum.cf_T</t>
  </si>
  <si>
    <t>Geum.cf_C</t>
  </si>
  <si>
    <t>Geum.cf_A</t>
  </si>
  <si>
    <t>Geum.cf_B</t>
  </si>
  <si>
    <t>Geum.cf_me</t>
  </si>
  <si>
    <t>Lina_T</t>
  </si>
  <si>
    <t>Lina_C</t>
  </si>
  <si>
    <t>Lina_A</t>
  </si>
  <si>
    <t>Lina_B</t>
  </si>
  <si>
    <t>Lina_me</t>
  </si>
  <si>
    <r>
      <t xml:space="preserve">Best global model: </t>
    </r>
    <r>
      <rPr>
        <b/>
        <sz val="12"/>
        <color rgb="FFFF0000"/>
        <rFont val="Calibri (Body)"/>
      </rPr>
      <t>IM_AB</t>
    </r>
  </si>
  <si>
    <t>Prim_T</t>
  </si>
  <si>
    <t>Prim_C</t>
  </si>
  <si>
    <t>Prim_A</t>
  </si>
  <si>
    <t>Prim_B</t>
  </si>
  <si>
    <t>Prim_me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</si>
</sst>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i/>
      <sz val="12"/>
      <color theme="4"/>
      <name val="Calibri"/>
      <family val="2"/>
      <scheme val="minor"/>
    </font>
    <font>
      <i/>
      <sz val="12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3" fontId="0" fillId="0" borderId="0" xfId="0" applyNumberFormat="1"/>
    <xf numFmtId="3" fontId="0" fillId="0" borderId="5" xfId="0" applyNumberFormat="1" applyBorder="1" applyAlignment="1">
      <alignment horizontal="right" vertical="center"/>
    </xf>
    <xf numFmtId="11" fontId="0" fillId="0" borderId="7" xfId="0" applyNumberFormat="1" applyBorder="1"/>
    <xf numFmtId="0" fontId="0" fillId="0" borderId="7" xfId="0" applyBorder="1"/>
    <xf numFmtId="11" fontId="0" fillId="0" borderId="8" xfId="0" applyNumberFormat="1" applyBorder="1"/>
    <xf numFmtId="0" fontId="2" fillId="0" borderId="1" xfId="0" applyFont="1" applyBorder="1" applyAlignment="1">
      <alignment horizontal="center" vertical="center"/>
    </xf>
    <xf numFmtId="3" fontId="2" fillId="0" borderId="2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3" fillId="0" borderId="2" xfId="0" applyNumberFormat="1" applyFont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3" fontId="5" fillId="0" borderId="0" xfId="0" applyNumberFormat="1" applyFont="1" applyAlignment="1">
      <alignment horizontal="right" vertical="center"/>
    </xf>
    <xf numFmtId="0" fontId="3" fillId="0" borderId="4" xfId="0" applyFont="1" applyBorder="1" applyAlignment="1">
      <alignment horizontal="center" vertical="center"/>
    </xf>
    <xf numFmtId="3" fontId="6" fillId="0" borderId="0" xfId="0" applyNumberFormat="1" applyFont="1" applyAlignment="1">
      <alignment horizontal="right" vertical="center"/>
    </xf>
    <xf numFmtId="3" fontId="6" fillId="0" borderId="5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11" fontId="6" fillId="0" borderId="7" xfId="0" applyNumberFormat="1" applyFont="1" applyBorder="1"/>
    <xf numFmtId="3" fontId="6" fillId="0" borderId="7" xfId="0" applyNumberFormat="1" applyFont="1" applyBorder="1" applyAlignment="1">
      <alignment horizontal="right" vertical="center"/>
    </xf>
    <xf numFmtId="0" fontId="6" fillId="0" borderId="7" xfId="0" applyFont="1" applyBorder="1"/>
    <xf numFmtId="11" fontId="6" fillId="0" borderId="8" xfId="0" applyNumberFormat="1" applyFont="1" applyBorder="1"/>
    <xf numFmtId="11" fontId="0" fillId="0" borderId="0" xfId="0" applyNumberFormat="1"/>
    <xf numFmtId="0" fontId="1" fillId="0" borderId="7" xfId="0" applyFont="1" applyBorder="1" applyAlignment="1">
      <alignment horizontal="right"/>
    </xf>
    <xf numFmtId="11" fontId="1" fillId="0" borderId="7" xfId="0" applyNumberFormat="1" applyFont="1" applyBorder="1" applyAlignment="1">
      <alignment horizontal="right"/>
    </xf>
    <xf numFmtId="3" fontId="0" fillId="0" borderId="0" xfId="0" applyNumberFormat="1" applyAlignment="1">
      <alignment horizontal="right" vertical="center"/>
    </xf>
    <xf numFmtId="3" fontId="7" fillId="0" borderId="0" xfId="0" applyNumberFormat="1" applyFont="1" applyAlignment="1">
      <alignment vertical="center"/>
    </xf>
    <xf numFmtId="3" fontId="0" fillId="0" borderId="7" xfId="0" applyNumberForma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11" fontId="6" fillId="0" borderId="7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 vertical="center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3" fontId="0" fillId="0" borderId="5" xfId="0" applyNumberFormat="1" applyBorder="1" applyAlignment="1">
      <alignment horizontal="right"/>
    </xf>
    <xf numFmtId="3" fontId="1" fillId="0" borderId="0" xfId="0" applyNumberFormat="1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472C4"/>
      <color rgb="FF5080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AA142-6711-8A40-9495-A8AFED7A372F}">
  <dimension ref="A1:F53"/>
  <sheetViews>
    <sheetView tabSelected="1" topLeftCell="A31" workbookViewId="0">
      <selection activeCell="B44" sqref="B44"/>
    </sheetView>
  </sheetViews>
  <sheetFormatPr baseColWidth="10" defaultRowHeight="16" x14ac:dyDescent="0.2"/>
  <cols>
    <col min="1" max="1" width="13.5" style="10" customWidth="1"/>
    <col min="2" max="2" width="12.33203125" style="1" customWidth="1"/>
    <col min="3" max="4" width="16.5" style="36" customWidth="1"/>
    <col min="5" max="6" width="16.5" customWidth="1"/>
  </cols>
  <sheetData>
    <row r="1" spans="1:6" x14ac:dyDescent="0.2">
      <c r="A1" s="49" t="s">
        <v>9</v>
      </c>
      <c r="B1" s="49"/>
      <c r="C1" s="49"/>
      <c r="D1" s="49"/>
      <c r="E1" s="49"/>
      <c r="F1" s="49"/>
    </row>
    <row r="2" spans="1:6" ht="17" thickBot="1" x14ac:dyDescent="0.25">
      <c r="A2" s="49" t="s">
        <v>16</v>
      </c>
      <c r="B2" s="49"/>
      <c r="C2" s="49"/>
      <c r="D2" s="49"/>
      <c r="E2" s="49"/>
      <c r="F2" s="49"/>
    </row>
    <row r="3" spans="1:6" x14ac:dyDescent="0.2">
      <c r="A3" s="13"/>
      <c r="B3" s="14" t="s">
        <v>15</v>
      </c>
      <c r="C3" s="33" t="s">
        <v>4</v>
      </c>
      <c r="D3" s="33" t="s">
        <v>5</v>
      </c>
      <c r="E3" s="15" t="s">
        <v>7</v>
      </c>
      <c r="F3" s="16" t="s">
        <v>8</v>
      </c>
    </row>
    <row r="4" spans="1:6" x14ac:dyDescent="0.2">
      <c r="A4" s="17" t="s">
        <v>0</v>
      </c>
      <c r="B4" s="18">
        <f>1.054*1000000*4</f>
        <v>4216000</v>
      </c>
      <c r="C4" s="18">
        <v>4256034</v>
      </c>
      <c r="D4" s="18">
        <v>4256034</v>
      </c>
      <c r="E4" s="41" t="s">
        <v>17</v>
      </c>
      <c r="F4" s="42" t="s">
        <v>17</v>
      </c>
    </row>
    <row r="5" spans="1:6" x14ac:dyDescent="0.2">
      <c r="A5" s="19" t="s">
        <v>1</v>
      </c>
      <c r="B5" s="20">
        <f>9.28*100000</f>
        <v>927999.99999999988</v>
      </c>
      <c r="C5" s="20">
        <v>100000</v>
      </c>
      <c r="D5" s="20">
        <v>2000000</v>
      </c>
      <c r="E5" s="20">
        <f>B5/5</f>
        <v>185599.99999999997</v>
      </c>
      <c r="F5" s="21">
        <f>B5*4</f>
        <v>3711999.9999999995</v>
      </c>
    </row>
    <row r="6" spans="1:6" x14ac:dyDescent="0.2">
      <c r="A6" s="19" t="s">
        <v>2</v>
      </c>
      <c r="B6" s="20">
        <f>1.415*1000000</f>
        <v>1415000</v>
      </c>
      <c r="C6" s="20">
        <v>200000</v>
      </c>
      <c r="D6" s="20">
        <v>3000000</v>
      </c>
      <c r="E6" s="20">
        <f>B6/5</f>
        <v>283000</v>
      </c>
      <c r="F6" s="21">
        <f t="shared" ref="F6" si="0">B6*4</f>
        <v>5660000</v>
      </c>
    </row>
    <row r="7" spans="1:6" x14ac:dyDescent="0.2">
      <c r="A7" s="19" t="s">
        <v>3</v>
      </c>
      <c r="B7" s="20">
        <f>5.49*100000</f>
        <v>549000</v>
      </c>
      <c r="C7" s="20">
        <v>100000</v>
      </c>
      <c r="D7" s="20">
        <v>2000000</v>
      </c>
      <c r="E7" s="20">
        <f>B7/5</f>
        <v>109800</v>
      </c>
      <c r="F7" s="21">
        <f>B7*4</f>
        <v>2196000</v>
      </c>
    </row>
    <row r="8" spans="1:6" ht="17" thickBot="1" x14ac:dyDescent="0.25">
      <c r="A8" s="22" t="s">
        <v>6</v>
      </c>
      <c r="B8" s="23">
        <v>7.4099999999999998E-7</v>
      </c>
      <c r="C8" s="24">
        <v>0</v>
      </c>
      <c r="D8" s="34">
        <v>2.21E-6</v>
      </c>
      <c r="E8" s="25">
        <v>0</v>
      </c>
      <c r="F8" s="26">
        <f>B8*4</f>
        <v>2.9639999999999999E-6</v>
      </c>
    </row>
    <row r="10" spans="1:6" x14ac:dyDescent="0.2">
      <c r="A10" s="48" t="s">
        <v>18</v>
      </c>
      <c r="B10" s="48"/>
      <c r="C10" s="48"/>
      <c r="D10" s="48"/>
      <c r="E10" s="48"/>
      <c r="F10" s="48"/>
    </row>
    <row r="11" spans="1:6" ht="17" thickBot="1" x14ac:dyDescent="0.25">
      <c r="A11" s="48" t="s">
        <v>16</v>
      </c>
      <c r="B11" s="48"/>
      <c r="C11" s="48"/>
      <c r="D11" s="48"/>
      <c r="E11" s="48"/>
      <c r="F11" s="48"/>
    </row>
    <row r="12" spans="1:6" x14ac:dyDescent="0.2">
      <c r="A12" s="6"/>
      <c r="B12" s="7" t="s">
        <v>15</v>
      </c>
      <c r="C12" s="35" t="s">
        <v>4</v>
      </c>
      <c r="D12" s="35" t="s">
        <v>5</v>
      </c>
      <c r="E12" s="11" t="s">
        <v>7</v>
      </c>
      <c r="F12" s="12" t="s">
        <v>8</v>
      </c>
    </row>
    <row r="13" spans="1:6" x14ac:dyDescent="0.2">
      <c r="A13" s="8" t="s">
        <v>10</v>
      </c>
      <c r="B13" s="39">
        <v>890866.04610000004</v>
      </c>
      <c r="C13" s="38" t="s">
        <v>17</v>
      </c>
      <c r="D13" s="38" t="s">
        <v>17</v>
      </c>
      <c r="E13" s="38" t="s">
        <v>17</v>
      </c>
      <c r="F13" s="43" t="s">
        <v>17</v>
      </c>
    </row>
    <row r="14" spans="1:6" x14ac:dyDescent="0.2">
      <c r="A14" s="8" t="s">
        <v>11</v>
      </c>
      <c r="B14" s="1">
        <v>379895.36930000002</v>
      </c>
      <c r="C14" s="40">
        <v>75000</v>
      </c>
      <c r="D14" s="40">
        <v>1600000</v>
      </c>
      <c r="E14" s="30">
        <f>B14/5</f>
        <v>75979.073860000004</v>
      </c>
      <c r="F14" s="2">
        <f>B14*4</f>
        <v>1519581.4772000001</v>
      </c>
    </row>
    <row r="15" spans="1:6" x14ac:dyDescent="0.2">
      <c r="A15" s="8" t="s">
        <v>12</v>
      </c>
      <c r="B15" s="1">
        <v>197291.49170000001</v>
      </c>
      <c r="C15" s="40">
        <v>39000</v>
      </c>
      <c r="D15" s="40">
        <v>800000</v>
      </c>
      <c r="E15" s="30">
        <f t="shared" ref="E15:E16" si="1">B15/5</f>
        <v>39458.298340000001</v>
      </c>
      <c r="F15" s="2">
        <f>B15*4</f>
        <v>789165.96680000005</v>
      </c>
    </row>
    <row r="16" spans="1:6" x14ac:dyDescent="0.2">
      <c r="A16" s="8" t="s">
        <v>13</v>
      </c>
      <c r="B16" s="1">
        <v>1566.7412179999999</v>
      </c>
      <c r="C16" s="40">
        <v>500</v>
      </c>
      <c r="D16" s="40">
        <v>8000</v>
      </c>
      <c r="E16" s="30">
        <f t="shared" si="1"/>
        <v>313.34824359999999</v>
      </c>
      <c r="F16" s="2">
        <f t="shared" ref="F16" si="2">B16*4</f>
        <v>6266.9648719999996</v>
      </c>
    </row>
    <row r="17" spans="1:6" ht="17" thickBot="1" x14ac:dyDescent="0.25">
      <c r="A17" s="9" t="s">
        <v>14</v>
      </c>
      <c r="B17" s="3">
        <v>1.70246E-6</v>
      </c>
      <c r="C17" s="28">
        <v>0</v>
      </c>
      <c r="D17" s="29">
        <v>6.9999999999999999E-6</v>
      </c>
      <c r="E17" s="4">
        <v>0</v>
      </c>
      <c r="F17" s="5">
        <f>B17*4</f>
        <v>6.8098399999999998E-6</v>
      </c>
    </row>
    <row r="18" spans="1:6" x14ac:dyDescent="0.2">
      <c r="B18" s="27"/>
      <c r="D18" s="37"/>
      <c r="F18" s="27"/>
    </row>
    <row r="19" spans="1:6" x14ac:dyDescent="0.2">
      <c r="A19" s="48" t="s">
        <v>18</v>
      </c>
      <c r="B19" s="48"/>
      <c r="C19" s="48"/>
      <c r="D19" s="48"/>
      <c r="E19" s="48"/>
      <c r="F19" s="48"/>
    </row>
    <row r="20" spans="1:6" ht="17" thickBot="1" x14ac:dyDescent="0.25">
      <c r="A20" s="48" t="s">
        <v>16</v>
      </c>
      <c r="B20" s="48"/>
      <c r="C20" s="48"/>
      <c r="D20" s="48"/>
      <c r="E20" s="48"/>
      <c r="F20" s="48"/>
    </row>
    <row r="21" spans="1:6" x14ac:dyDescent="0.2">
      <c r="A21" s="6"/>
      <c r="B21" s="7" t="s">
        <v>15</v>
      </c>
      <c r="C21" s="35" t="s">
        <v>4</v>
      </c>
      <c r="D21" s="35" t="s">
        <v>5</v>
      </c>
      <c r="E21" s="11" t="s">
        <v>7</v>
      </c>
      <c r="F21" s="12" t="s">
        <v>8</v>
      </c>
    </row>
    <row r="22" spans="1:6" x14ac:dyDescent="0.2">
      <c r="A22" s="8" t="s">
        <v>24</v>
      </c>
      <c r="B22" s="39">
        <v>877403.73731634999</v>
      </c>
      <c r="C22" s="38" t="s">
        <v>17</v>
      </c>
      <c r="D22" s="38" t="s">
        <v>17</v>
      </c>
      <c r="E22" s="38" t="s">
        <v>17</v>
      </c>
      <c r="F22" s="43" t="s">
        <v>17</v>
      </c>
    </row>
    <row r="23" spans="1:6" x14ac:dyDescent="0.2">
      <c r="A23" s="8" t="s">
        <v>25</v>
      </c>
      <c r="B23" s="1">
        <v>373185.33322353102</v>
      </c>
      <c r="C23" s="40">
        <v>74000</v>
      </c>
      <c r="D23" s="40">
        <v>1500000</v>
      </c>
      <c r="E23" s="30">
        <f>B23/5</f>
        <v>74637.06664470621</v>
      </c>
      <c r="F23" s="2">
        <f>B23*4</f>
        <v>1492741.3328941241</v>
      </c>
    </row>
    <row r="24" spans="1:6" x14ac:dyDescent="0.2">
      <c r="A24" s="8" t="s">
        <v>26</v>
      </c>
      <c r="B24" s="1">
        <v>209480.44991019301</v>
      </c>
      <c r="C24" s="40">
        <v>40000</v>
      </c>
      <c r="D24" s="40">
        <v>900000</v>
      </c>
      <c r="E24" s="30">
        <f t="shared" ref="E24:E25" si="3">B24/5</f>
        <v>41896.089982038604</v>
      </c>
      <c r="F24" s="2">
        <f>B24*4</f>
        <v>837921.79964077205</v>
      </c>
    </row>
    <row r="25" spans="1:6" x14ac:dyDescent="0.2">
      <c r="A25" s="8" t="s">
        <v>27</v>
      </c>
      <c r="B25" s="1">
        <v>3699.1111681544498</v>
      </c>
      <c r="C25" s="40">
        <v>700</v>
      </c>
      <c r="D25" s="40">
        <v>15000</v>
      </c>
      <c r="E25" s="30">
        <f t="shared" si="3"/>
        <v>739.82223363088997</v>
      </c>
      <c r="F25" s="2">
        <f t="shared" ref="F25" si="4">B25*4</f>
        <v>14796.444672617799</v>
      </c>
    </row>
    <row r="26" spans="1:6" ht="17" thickBot="1" x14ac:dyDescent="0.25">
      <c r="A26" s="9" t="s">
        <v>28</v>
      </c>
      <c r="B26" s="3">
        <v>1.6667152909216699E-6</v>
      </c>
      <c r="C26" s="28">
        <v>0</v>
      </c>
      <c r="D26" s="29">
        <v>6.9999999999999999E-6</v>
      </c>
      <c r="E26" s="4">
        <v>0</v>
      </c>
      <c r="F26" s="5">
        <f>B26*4</f>
        <v>6.6668611636866798E-6</v>
      </c>
    </row>
    <row r="28" spans="1:6" x14ac:dyDescent="0.2">
      <c r="A28" s="48" t="s">
        <v>18</v>
      </c>
      <c r="B28" s="48"/>
      <c r="C28" s="48"/>
      <c r="D28" s="48"/>
      <c r="E28" s="48"/>
      <c r="F28" s="48"/>
    </row>
    <row r="29" spans="1:6" ht="17" thickBot="1" x14ac:dyDescent="0.25">
      <c r="A29" s="48" t="s">
        <v>34</v>
      </c>
      <c r="B29" s="48"/>
      <c r="C29" s="48"/>
      <c r="D29" s="48"/>
      <c r="E29" s="48"/>
      <c r="F29" s="48"/>
    </row>
    <row r="30" spans="1:6" x14ac:dyDescent="0.2">
      <c r="A30" s="6"/>
      <c r="B30" s="7" t="s">
        <v>15</v>
      </c>
      <c r="C30" s="35" t="s">
        <v>4</v>
      </c>
      <c r="D30" s="35" t="s">
        <v>5</v>
      </c>
      <c r="E30" s="11" t="s">
        <v>7</v>
      </c>
      <c r="F30" s="12" t="s">
        <v>8</v>
      </c>
    </row>
    <row r="31" spans="1:6" x14ac:dyDescent="0.2">
      <c r="A31" s="8" t="s">
        <v>29</v>
      </c>
      <c r="B31" s="39">
        <v>934000</v>
      </c>
      <c r="C31" s="38" t="s">
        <v>17</v>
      </c>
      <c r="D31" s="38" t="s">
        <v>17</v>
      </c>
      <c r="E31" s="38" t="s">
        <v>17</v>
      </c>
      <c r="F31" s="43" t="s">
        <v>17</v>
      </c>
    </row>
    <row r="32" spans="1:6" x14ac:dyDescent="0.2">
      <c r="A32" s="8" t="s">
        <v>30</v>
      </c>
      <c r="B32" s="1">
        <v>861373.08252160996</v>
      </c>
      <c r="C32" s="40">
        <v>170000</v>
      </c>
      <c r="D32" s="40">
        <v>3500000</v>
      </c>
      <c r="E32" s="30">
        <f>B32/5</f>
        <v>172274.61650432198</v>
      </c>
      <c r="F32" s="2">
        <f>B32*4</f>
        <v>3445492.3300864398</v>
      </c>
    </row>
    <row r="33" spans="1:6" x14ac:dyDescent="0.2">
      <c r="A33" s="8" t="s">
        <v>31</v>
      </c>
      <c r="B33" s="1">
        <v>353448.04142288299</v>
      </c>
      <c r="C33" s="40">
        <v>70000</v>
      </c>
      <c r="D33" s="40">
        <v>1500000</v>
      </c>
      <c r="E33" s="30">
        <f t="shared" ref="E33:E34" si="5">B33/5</f>
        <v>70689.608284576592</v>
      </c>
      <c r="F33" s="2">
        <f t="shared" ref="F33:F35" si="6">B33*4</f>
        <v>1413792.165691532</v>
      </c>
    </row>
    <row r="34" spans="1:6" x14ac:dyDescent="0.2">
      <c r="A34" s="8" t="s">
        <v>32</v>
      </c>
      <c r="B34" s="31">
        <v>263520.76336311502</v>
      </c>
      <c r="C34" s="40">
        <v>52000</v>
      </c>
      <c r="D34" s="40">
        <v>1100000</v>
      </c>
      <c r="E34" s="30">
        <f t="shared" si="5"/>
        <v>52704.152672623008</v>
      </c>
      <c r="F34" s="2">
        <f t="shared" si="6"/>
        <v>1054083.0534524601</v>
      </c>
    </row>
    <row r="35" spans="1:6" ht="17" thickBot="1" x14ac:dyDescent="0.25">
      <c r="A35" s="9" t="s">
        <v>33</v>
      </c>
      <c r="B35" s="3">
        <v>2.48012449686565E-11</v>
      </c>
      <c r="C35" s="28">
        <v>0</v>
      </c>
      <c r="D35" s="29">
        <v>1E-10</v>
      </c>
      <c r="E35" s="32">
        <v>0</v>
      </c>
      <c r="F35" s="5">
        <f t="shared" si="6"/>
        <v>9.9204979874626002E-11</v>
      </c>
    </row>
    <row r="37" spans="1:6" x14ac:dyDescent="0.2">
      <c r="A37" s="48" t="s">
        <v>18</v>
      </c>
      <c r="B37" s="48"/>
      <c r="C37" s="48"/>
      <c r="D37" s="48"/>
      <c r="E37" s="48"/>
      <c r="F37" s="48"/>
    </row>
    <row r="38" spans="1:6" ht="17" thickBot="1" x14ac:dyDescent="0.25">
      <c r="A38" s="48" t="s">
        <v>34</v>
      </c>
      <c r="B38" s="48"/>
      <c r="C38" s="48"/>
      <c r="D38" s="48"/>
      <c r="E38" s="48"/>
      <c r="F38" s="48"/>
    </row>
    <row r="39" spans="1:6" x14ac:dyDescent="0.2">
      <c r="A39" s="6"/>
      <c r="B39" s="7" t="s">
        <v>15</v>
      </c>
      <c r="C39" s="35" t="s">
        <v>4</v>
      </c>
      <c r="D39" s="35" t="s">
        <v>5</v>
      </c>
      <c r="E39" s="11" t="s">
        <v>7</v>
      </c>
      <c r="F39" s="12" t="s">
        <v>8</v>
      </c>
    </row>
    <row r="40" spans="1:6" x14ac:dyDescent="0.2">
      <c r="A40" s="8" t="s">
        <v>35</v>
      </c>
      <c r="B40" s="39">
        <v>271744</v>
      </c>
      <c r="C40" s="38" t="s">
        <v>17</v>
      </c>
      <c r="D40" s="38" t="s">
        <v>17</v>
      </c>
      <c r="E40" s="38" t="s">
        <v>17</v>
      </c>
      <c r="F40" s="43" t="s">
        <v>17</v>
      </c>
    </row>
    <row r="41" spans="1:6" x14ac:dyDescent="0.2">
      <c r="A41" s="8" t="s">
        <v>36</v>
      </c>
      <c r="B41" s="1">
        <v>481613.61514029303</v>
      </c>
      <c r="C41" s="40">
        <v>95000</v>
      </c>
      <c r="D41" s="40">
        <v>2500000</v>
      </c>
      <c r="E41" s="30">
        <f>B41/5</f>
        <v>96322.723028058608</v>
      </c>
      <c r="F41" s="2">
        <f>B41*5</f>
        <v>2408068.0757014649</v>
      </c>
    </row>
    <row r="42" spans="1:6" x14ac:dyDescent="0.2">
      <c r="A42" s="8" t="s">
        <v>37</v>
      </c>
      <c r="B42" s="1">
        <v>49303</v>
      </c>
      <c r="C42" s="40">
        <v>9700</v>
      </c>
      <c r="D42" s="40">
        <v>260000</v>
      </c>
      <c r="E42" s="30">
        <f t="shared" ref="E42:E43" si="7">B42/5</f>
        <v>9860.6</v>
      </c>
      <c r="F42" s="2">
        <f t="shared" ref="F42:F44" si="8">B42*5</f>
        <v>246515</v>
      </c>
    </row>
    <row r="43" spans="1:6" x14ac:dyDescent="0.2">
      <c r="A43" s="8" t="s">
        <v>38</v>
      </c>
      <c r="B43" s="31">
        <v>55465</v>
      </c>
      <c r="C43" s="40">
        <v>10000</v>
      </c>
      <c r="D43" s="40">
        <v>290000</v>
      </c>
      <c r="E43" s="30">
        <f t="shared" si="7"/>
        <v>11093</v>
      </c>
      <c r="F43" s="2">
        <f t="shared" si="8"/>
        <v>277325</v>
      </c>
    </row>
    <row r="44" spans="1:6" ht="17" thickBot="1" x14ac:dyDescent="0.25">
      <c r="A44" s="9" t="s">
        <v>39</v>
      </c>
      <c r="B44" s="3">
        <v>4.9140155005739099E-11</v>
      </c>
      <c r="C44" s="28">
        <v>0</v>
      </c>
      <c r="D44" s="29">
        <v>3E-10</v>
      </c>
      <c r="E44" s="32">
        <v>0</v>
      </c>
      <c r="F44" s="5">
        <f t="shared" si="8"/>
        <v>2.4570077502869549E-10</v>
      </c>
    </row>
    <row r="46" spans="1:6" ht="17" thickBot="1" x14ac:dyDescent="0.25">
      <c r="A46" s="48" t="s">
        <v>18</v>
      </c>
      <c r="B46" s="48"/>
      <c r="C46" s="48"/>
      <c r="D46" s="48"/>
      <c r="E46" s="48"/>
      <c r="F46" s="48"/>
    </row>
    <row r="47" spans="1:6" ht="17" thickBot="1" x14ac:dyDescent="0.25">
      <c r="A47" s="45" t="s">
        <v>34</v>
      </c>
      <c r="B47" s="46"/>
      <c r="C47" s="46"/>
      <c r="D47" s="46"/>
      <c r="E47" s="46"/>
      <c r="F47" s="47"/>
    </row>
    <row r="48" spans="1:6" x14ac:dyDescent="0.2">
      <c r="A48" s="6"/>
      <c r="B48" s="7" t="s">
        <v>15</v>
      </c>
      <c r="C48" s="35" t="s">
        <v>4</v>
      </c>
      <c r="D48" s="35" t="s">
        <v>5</v>
      </c>
      <c r="E48" s="11" t="s">
        <v>7</v>
      </c>
      <c r="F48" s="12" t="s">
        <v>8</v>
      </c>
    </row>
    <row r="49" spans="1:6" x14ac:dyDescent="0.2">
      <c r="A49" s="8" t="s">
        <v>19</v>
      </c>
      <c r="B49" s="39">
        <v>283028</v>
      </c>
      <c r="C49" s="44" t="s">
        <v>17</v>
      </c>
      <c r="D49" s="44" t="s">
        <v>17</v>
      </c>
      <c r="E49" s="38" t="s">
        <v>17</v>
      </c>
      <c r="F49" s="43" t="s">
        <v>17</v>
      </c>
    </row>
    <row r="50" spans="1:6" x14ac:dyDescent="0.2">
      <c r="A50" s="8" t="s">
        <v>20</v>
      </c>
      <c r="B50" s="1">
        <v>497119.572974724</v>
      </c>
      <c r="C50" s="40">
        <v>98000</v>
      </c>
      <c r="D50" s="40">
        <v>2200000</v>
      </c>
      <c r="E50" s="30">
        <f>B50/5</f>
        <v>99423.914594944799</v>
      </c>
      <c r="F50" s="2">
        <f>B50*4</f>
        <v>1988478.291898896</v>
      </c>
    </row>
    <row r="51" spans="1:6" x14ac:dyDescent="0.2">
      <c r="A51" s="8" t="s">
        <v>21</v>
      </c>
      <c r="B51" s="1">
        <v>62079</v>
      </c>
      <c r="C51" s="40">
        <v>12000</v>
      </c>
      <c r="D51" s="40">
        <v>260000</v>
      </c>
      <c r="E51" s="30">
        <f t="shared" ref="E51:E52" si="9">B51/5</f>
        <v>12415.8</v>
      </c>
      <c r="F51" s="2">
        <f t="shared" ref="F51:F53" si="10">B51*4</f>
        <v>248316</v>
      </c>
    </row>
    <row r="52" spans="1:6" x14ac:dyDescent="0.2">
      <c r="A52" s="8" t="s">
        <v>22</v>
      </c>
      <c r="B52" s="31">
        <v>46214</v>
      </c>
      <c r="C52" s="40">
        <v>9000</v>
      </c>
      <c r="D52" s="40">
        <v>200000</v>
      </c>
      <c r="E52" s="30">
        <f t="shared" si="9"/>
        <v>9242.7999999999993</v>
      </c>
      <c r="F52" s="2">
        <f t="shared" si="10"/>
        <v>184856</v>
      </c>
    </row>
    <row r="53" spans="1:6" ht="17" thickBot="1" x14ac:dyDescent="0.25">
      <c r="A53" s="9" t="s">
        <v>23</v>
      </c>
      <c r="B53" s="3">
        <v>3.6962103193271299E-11</v>
      </c>
      <c r="C53" s="28">
        <v>0</v>
      </c>
      <c r="D53" s="29">
        <v>2.0000000000000001E-10</v>
      </c>
      <c r="E53" s="4">
        <v>0</v>
      </c>
      <c r="F53" s="5">
        <f t="shared" si="10"/>
        <v>1.478484127730852E-10</v>
      </c>
    </row>
  </sheetData>
  <mergeCells count="12">
    <mergeCell ref="A1:F1"/>
    <mergeCell ref="A2:F2"/>
    <mergeCell ref="A10:F10"/>
    <mergeCell ref="A11:F11"/>
    <mergeCell ref="A46:F46"/>
    <mergeCell ref="A47:F47"/>
    <mergeCell ref="A19:F19"/>
    <mergeCell ref="A20:F20"/>
    <mergeCell ref="A28:F28"/>
    <mergeCell ref="A29:F29"/>
    <mergeCell ref="A37:F37"/>
    <mergeCell ref="A38:F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Meng Lu</cp:lastModifiedBy>
  <dcterms:created xsi:type="dcterms:W3CDTF">2024-05-27T10:34:15Z</dcterms:created>
  <dcterms:modified xsi:type="dcterms:W3CDTF">2024-05-28T14:28:21Z</dcterms:modified>
</cp:coreProperties>
</file>