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9927\Desktop\internship\宁聚投资\5. 物业\碧桂园\新\"/>
    </mc:Choice>
  </mc:AlternateContent>
  <xr:revisionPtr revIDLastSave="0" documentId="13_ncr:1_{7545CEAF-72CF-4D02-AD77-F2923E250E65}" xr6:coauthVersionLast="47" xr6:coauthVersionMax="47" xr10:uidLastSave="{00000000-0000-0000-0000-000000000000}"/>
  <bookViews>
    <workbookView xWindow="-90" yWindow="0" windowWidth="11270" windowHeight="15370" xr2:uid="{00000000-000D-0000-FFFF-FFFF00000000}"/>
  </bookViews>
  <sheets>
    <sheet name="碧桂园服务 6098.HK - 盈利预测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F41" i="1" s="1"/>
  <c r="G43" i="1" s="1"/>
  <c r="G40" i="1"/>
  <c r="G41" i="1" s="1"/>
  <c r="E36" i="1"/>
  <c r="F36" i="1"/>
  <c r="C39" i="1"/>
  <c r="D39" i="1"/>
  <c r="E39" i="1"/>
  <c r="F39" i="1"/>
  <c r="B39" i="1"/>
  <c r="G38" i="1"/>
  <c r="D38" i="1"/>
  <c r="E38" i="1"/>
  <c r="F38" i="1"/>
  <c r="C38" i="1"/>
  <c r="C33" i="1"/>
  <c r="D33" i="1"/>
  <c r="E33" i="1"/>
  <c r="F33" i="1"/>
  <c r="C45" i="1"/>
  <c r="D45" i="1"/>
  <c r="E45" i="1"/>
  <c r="F45" i="1"/>
  <c r="C44" i="1"/>
  <c r="C46" i="1" s="1"/>
  <c r="D44" i="1"/>
  <c r="D46" i="1" s="1"/>
  <c r="E44" i="1"/>
  <c r="F44" i="1"/>
  <c r="B45" i="1"/>
  <c r="B44" i="1"/>
  <c r="E17" i="1"/>
  <c r="F17" i="1"/>
  <c r="G17" i="1"/>
  <c r="H17" i="1"/>
  <c r="D17" i="1"/>
  <c r="C17" i="1"/>
  <c r="C19" i="1"/>
  <c r="D19" i="1"/>
  <c r="E19" i="1"/>
  <c r="F19" i="1"/>
  <c r="G19" i="1"/>
  <c r="H19" i="1"/>
  <c r="B19" i="1"/>
  <c r="C25" i="1"/>
  <c r="D25" i="1"/>
  <c r="E25" i="1"/>
  <c r="F25" i="1"/>
  <c r="G25" i="1"/>
  <c r="H25" i="1"/>
  <c r="B25" i="1"/>
  <c r="G42" i="1" l="1"/>
  <c r="E46" i="1"/>
  <c r="F46" i="1"/>
  <c r="J16" i="1"/>
  <c r="J18" i="1" s="1"/>
  <c r="J24" i="1" s="1"/>
  <c r="H43" i="1"/>
  <c r="J32" i="1"/>
  <c r="G35" i="1" s="1"/>
  <c r="H35" i="1" s="1"/>
  <c r="B46" i="1"/>
  <c r="I35" i="1" l="1"/>
  <c r="I37" i="1"/>
  <c r="H37" i="1"/>
  <c r="H38" i="1" l="1"/>
  <c r="H40" i="1"/>
  <c r="I38" i="1"/>
  <c r="I40" i="1"/>
  <c r="I41" i="1" s="1"/>
  <c r="H41" i="1" l="1"/>
  <c r="K16" i="1"/>
  <c r="K18" i="1" s="1"/>
  <c r="K24" i="1" s="1"/>
  <c r="I42" i="1"/>
  <c r="H42" i="1"/>
  <c r="I43" i="1"/>
  <c r="L16" i="1" s="1"/>
  <c r="L18" i="1" s="1"/>
  <c r="L24" i="1" s="1"/>
</calcChain>
</file>

<file path=xl/sharedStrings.xml><?xml version="1.0" encoding="utf-8"?>
<sst xmlns="http://schemas.openxmlformats.org/spreadsheetml/2006/main" count="642" uniqueCount="324">
  <si>
    <t>碧桂园服务 6098.HK - 盈利预测</t>
  </si>
  <si>
    <t>关键指标</t>
  </si>
  <si>
    <t>2020A</t>
  </si>
  <si>
    <t>2021A</t>
  </si>
  <si>
    <t>2022A</t>
  </si>
  <si>
    <t>2023A</t>
  </si>
  <si>
    <t>2024E</t>
  </si>
  <si>
    <t>2025E</t>
  </si>
  <si>
    <t>2026E</t>
  </si>
  <si>
    <t>营业总收入(百万)</t>
  </si>
  <si>
    <t>15,600.42</t>
  </si>
  <si>
    <t>28,843.01</t>
  </si>
  <si>
    <t>41,366.57</t>
  </si>
  <si>
    <t>42,611.51</t>
  </si>
  <si>
    <t>45,129.86</t>
  </si>
  <si>
    <t>47,772.29</t>
  </si>
  <si>
    <t>50,977.33</t>
  </si>
  <si>
    <t/>
  </si>
  <si>
    <t>增长率(%)</t>
  </si>
  <si>
    <t>61.75</t>
  </si>
  <si>
    <t>归母净利润(百万)</t>
  </si>
  <si>
    <t>2,686.13</t>
  </si>
  <si>
    <t>4,033.39</t>
  </si>
  <si>
    <t>1,943.42</t>
  </si>
  <si>
    <t>292.33</t>
  </si>
  <si>
    <t>1,710.29</t>
  </si>
  <si>
    <t>2,205.57</t>
  </si>
  <si>
    <t>2,256.17</t>
  </si>
  <si>
    <t>60.78</t>
  </si>
  <si>
    <t>50.16</t>
  </si>
  <si>
    <t>-51.82</t>
  </si>
  <si>
    <t>-84.96</t>
  </si>
  <si>
    <t>485.04</t>
  </si>
  <si>
    <t>28.96</t>
  </si>
  <si>
    <t>2.29</t>
  </si>
  <si>
    <t>EPS(稀释)</t>
  </si>
  <si>
    <t>0.96</t>
  </si>
  <si>
    <t>1.28</t>
  </si>
  <si>
    <t>0.58</t>
  </si>
  <si>
    <t>0.09</t>
  </si>
  <si>
    <t>0.51</t>
  </si>
  <si>
    <t>0.66</t>
  </si>
  <si>
    <t>0.67</t>
  </si>
  <si>
    <t>ROE(摊薄)(%)</t>
  </si>
  <si>
    <t>18.44</t>
  </si>
  <si>
    <t>11.15</t>
  </si>
  <si>
    <t>5.19</t>
  </si>
  <si>
    <t>0.81</t>
  </si>
  <si>
    <t>4.59</t>
  </si>
  <si>
    <t>5.68</t>
  </si>
  <si>
    <t>5.60</t>
  </si>
  <si>
    <t>ROA(%)</t>
  </si>
  <si>
    <t>16.89</t>
  </si>
  <si>
    <t>11.77</t>
  </si>
  <si>
    <t>5.20</t>
  </si>
  <si>
    <t>1.50</t>
  </si>
  <si>
    <t>2.28</t>
  </si>
  <si>
    <t>2.90</t>
  </si>
  <si>
    <t>2.77</t>
  </si>
  <si>
    <t>PE</t>
  </si>
  <si>
    <t>48.19</t>
  </si>
  <si>
    <t>31.86</t>
  </si>
  <si>
    <t>30.14</t>
  </si>
  <si>
    <t>69.95</t>
  </si>
  <si>
    <t>8.37</t>
  </si>
  <si>
    <t>6.49</t>
  </si>
  <si>
    <t>6.34</t>
  </si>
  <si>
    <t>PEG</t>
  </si>
  <si>
    <t>0.79</t>
  </si>
  <si>
    <t>0.64</t>
  </si>
  <si>
    <t>-0.58</t>
  </si>
  <si>
    <t>-0.82</t>
  </si>
  <si>
    <t>0.02</t>
  </si>
  <si>
    <t>0.22</t>
  </si>
  <si>
    <t>单位(元)</t>
  </si>
  <si>
    <t>预测机构数</t>
  </si>
  <si>
    <t>9</t>
  </si>
  <si>
    <t>4</t>
  </si>
  <si>
    <t>1</t>
  </si>
  <si>
    <t>7</t>
  </si>
  <si>
    <t>6</t>
  </si>
  <si>
    <t>一致预测值</t>
  </si>
  <si>
    <t>1.27</t>
  </si>
  <si>
    <t>1.09</t>
  </si>
  <si>
    <t>0.13</t>
  </si>
  <si>
    <t>中值</t>
  </si>
  <si>
    <t>1.26</t>
  </si>
  <si>
    <t>1.06</t>
  </si>
  <si>
    <t>0.41</t>
  </si>
  <si>
    <t>0.68</t>
  </si>
  <si>
    <t>0.76</t>
  </si>
  <si>
    <t>最大值</t>
  </si>
  <si>
    <t>1.46</t>
  </si>
  <si>
    <t>1.68</t>
  </si>
  <si>
    <t>0.97</t>
  </si>
  <si>
    <t>最小值</t>
  </si>
  <si>
    <t>1.18</t>
  </si>
  <si>
    <t>0.56</t>
  </si>
  <si>
    <t>0.31</t>
  </si>
  <si>
    <t>0.43</t>
  </si>
  <si>
    <t>0.45</t>
  </si>
  <si>
    <t>标准差</t>
  </si>
  <si>
    <t>0.08</t>
  </si>
  <si>
    <t>0.60</t>
  </si>
  <si>
    <t>0.00</t>
  </si>
  <si>
    <t>0.18</t>
  </si>
  <si>
    <t>0.19</t>
  </si>
  <si>
    <t>0.16</t>
  </si>
  <si>
    <t>6月前</t>
  </si>
  <si>
    <t>5月前</t>
  </si>
  <si>
    <t>4月前</t>
  </si>
  <si>
    <t>3月前</t>
  </si>
  <si>
    <t>2月前</t>
  </si>
  <si>
    <t>1月前</t>
  </si>
  <si>
    <t>最新</t>
  </si>
  <si>
    <t>12</t>
  </si>
  <si>
    <t>5</t>
  </si>
  <si>
    <t>3</t>
  </si>
  <si>
    <t>1.22</t>
  </si>
  <si>
    <t>1.24</t>
  </si>
  <si>
    <t>0.63</t>
  </si>
  <si>
    <t>0.49</t>
  </si>
  <si>
    <t>1.19</t>
  </si>
  <si>
    <t>1.21</t>
  </si>
  <si>
    <t>1.49</t>
  </si>
  <si>
    <t>1.36</t>
  </si>
  <si>
    <t>1.16</t>
  </si>
  <si>
    <t>0.83</t>
  </si>
  <si>
    <t>0.20</t>
  </si>
  <si>
    <t>0.47</t>
  </si>
  <si>
    <t>日期</t>
  </si>
  <si>
    <t>上调预测%</t>
  </si>
  <si>
    <t>维持预测%</t>
  </si>
  <si>
    <t>下调预测%</t>
  </si>
  <si>
    <t>EPS</t>
  </si>
  <si>
    <t>2023-09-01</t>
  </si>
  <si>
    <t>--</t>
  </si>
  <si>
    <t>1.00</t>
  </si>
  <si>
    <t>13.00</t>
  </si>
  <si>
    <t>1.39</t>
  </si>
  <si>
    <t>2023-09-08</t>
  </si>
  <si>
    <t>12.00</t>
  </si>
  <si>
    <t>2023-09-15</t>
  </si>
  <si>
    <t>2023-09-22</t>
  </si>
  <si>
    <t>2023-09-29</t>
  </si>
  <si>
    <t>3.00</t>
  </si>
  <si>
    <t>2.00</t>
  </si>
  <si>
    <t>8.00</t>
  </si>
  <si>
    <t>1.29</t>
  </si>
  <si>
    <t>2023-10-06</t>
  </si>
  <si>
    <t>9.00</t>
  </si>
  <si>
    <t>2023-10-13</t>
  </si>
  <si>
    <t>1.25</t>
  </si>
  <si>
    <t>2023-10-20</t>
  </si>
  <si>
    <t>2023-10-27</t>
  </si>
  <si>
    <t>2023-11-03</t>
  </si>
  <si>
    <t>1.23</t>
  </si>
  <si>
    <t>2023-11-10</t>
  </si>
  <si>
    <t>2023-11-17</t>
  </si>
  <si>
    <t>2023-11-24</t>
  </si>
  <si>
    <t>2023-12-01</t>
  </si>
  <si>
    <t>2023-12-08</t>
  </si>
  <si>
    <t>2023-12-15</t>
  </si>
  <si>
    <t>2023-12-22</t>
  </si>
  <si>
    <t>2023-12-29</t>
  </si>
  <si>
    <t>2024-01-05</t>
  </si>
  <si>
    <t>2024-01-12</t>
  </si>
  <si>
    <t>2024-01-19</t>
  </si>
  <si>
    <t>2024-01-26</t>
  </si>
  <si>
    <t>2024-02-02</t>
  </si>
  <si>
    <t>2024-02-09</t>
  </si>
  <si>
    <t>2024-02-16</t>
  </si>
  <si>
    <t>2024-02-23</t>
  </si>
  <si>
    <t>2024-03-01</t>
  </si>
  <si>
    <t>4.00</t>
  </si>
  <si>
    <t>2024-03-08</t>
  </si>
  <si>
    <t>2024-03-15</t>
  </si>
  <si>
    <t>2024-03-22</t>
  </si>
  <si>
    <t>2024-03-29</t>
  </si>
  <si>
    <t>2024-04-05</t>
  </si>
  <si>
    <t>6.00</t>
  </si>
  <si>
    <t>2024-04-12</t>
  </si>
  <si>
    <t>2024-04-19</t>
  </si>
  <si>
    <t>2024-04-26</t>
  </si>
  <si>
    <t>2024-05-03</t>
  </si>
  <si>
    <t>2024-05-10</t>
  </si>
  <si>
    <t>7.00</t>
  </si>
  <si>
    <t>2024-05-17</t>
  </si>
  <si>
    <t>2024-05-24</t>
  </si>
  <si>
    <t>2024-05-31</t>
  </si>
  <si>
    <t>2024-06-07</t>
  </si>
  <si>
    <t>2024-06-14</t>
  </si>
  <si>
    <t>2024-06-21</t>
  </si>
  <si>
    <t>2024-06-28</t>
  </si>
  <si>
    <t>2024-07-05</t>
  </si>
  <si>
    <t>2024-07-12</t>
  </si>
  <si>
    <t>2024-07-19</t>
  </si>
  <si>
    <t>2024-07-26</t>
  </si>
  <si>
    <t>2024-07-29</t>
  </si>
  <si>
    <t>No.</t>
  </si>
  <si>
    <t>研究机构</t>
  </si>
  <si>
    <t>研究员</t>
  </si>
  <si>
    <t>评级</t>
  </si>
  <si>
    <t>目标价</t>
  </si>
  <si>
    <t>近1年收益率 </t>
  </si>
  <si>
    <t>EPS(摊薄)</t>
  </si>
  <si>
    <t>营业收入(百万)</t>
  </si>
  <si>
    <t>研究报告</t>
  </si>
  <si>
    <t>归属母公司净利润(百万)</t>
  </si>
  <si>
    <t xml:space="preserve"> </t>
  </si>
  <si>
    <t> </t>
  </si>
  <si>
    <t>2024-05-04</t>
  </si>
  <si>
    <t>光大证券</t>
  </si>
  <si>
    <t>*何缅南</t>
  </si>
  <si>
    <t>增持</t>
  </si>
  <si>
    <t>-37.68 %</t>
  </si>
  <si>
    <t>45,124.00</t>
  </si>
  <si>
    <t>47,582.00</t>
  </si>
  <si>
    <t>2,230.00</t>
  </si>
  <si>
    <t>2,525.00</t>
  </si>
  <si>
    <t>2</t>
  </si>
  <si>
    <t>2024-04-02</t>
  </si>
  <si>
    <t>中泰证券</t>
  </si>
  <si>
    <t>由子沛</t>
  </si>
  <si>
    <t>买入</t>
  </si>
  <si>
    <t>-36.88 %</t>
  </si>
  <si>
    <t>46,201.00</t>
  </si>
  <si>
    <t>48,045.00</t>
  </si>
  <si>
    <t>1,955.00</t>
  </si>
  <si>
    <t>2,234.00</t>
  </si>
  <si>
    <t>2024-03-31</t>
  </si>
  <si>
    <t>华泰金控</t>
  </si>
  <si>
    <t>陈慎</t>
  </si>
  <si>
    <t>5.04</t>
  </si>
  <si>
    <t>-31.36 %</t>
  </si>
  <si>
    <t>44,753.00</t>
  </si>
  <si>
    <t>48,265.00</t>
  </si>
  <si>
    <t>1,384.00</t>
  </si>
  <si>
    <t>2,278.00</t>
  </si>
  <si>
    <t>2024-03-30</t>
  </si>
  <si>
    <t>海通证券</t>
  </si>
  <si>
    <t>*涂力磊</t>
  </si>
  <si>
    <t>优于大市</t>
  </si>
  <si>
    <t>0.38</t>
  </si>
  <si>
    <t>0.44</t>
  </si>
  <si>
    <t>45,987.00</t>
  </si>
  <si>
    <t>49,745.00</t>
  </si>
  <si>
    <t>1,270.00</t>
  </si>
  <si>
    <t>1,458.00</t>
  </si>
  <si>
    <t>中金公司</t>
  </si>
  <si>
    <t>王翼羽</t>
  </si>
  <si>
    <t>中性</t>
  </si>
  <si>
    <t>5.02</t>
  </si>
  <si>
    <t>0.00 %</t>
  </si>
  <si>
    <t>44,009.00</t>
  </si>
  <si>
    <t>45,291.00</t>
  </si>
  <si>
    <t>2,724.00</t>
  </si>
  <si>
    <t>3,229.00</t>
  </si>
  <si>
    <t>2024-03-28</t>
  </si>
  <si>
    <t>华泰证券</t>
  </si>
  <si>
    <t>2024-03-27</t>
  </si>
  <si>
    <t>国金证券</t>
  </si>
  <si>
    <t>杜昊旻</t>
  </si>
  <si>
    <t>-36.53 %</t>
  </si>
  <si>
    <t>45,082.00</t>
  </si>
  <si>
    <t>47,213.00</t>
  </si>
  <si>
    <t>1,025.00</t>
  </si>
  <si>
    <t>1,437.00</t>
  </si>
  <si>
    <t>倒推得总市值</t>
    <phoneticPr fontId="1" type="noConversion"/>
  </si>
  <si>
    <t>归母净利/总收入</t>
    <phoneticPr fontId="1" type="noConversion"/>
  </si>
  <si>
    <t>业务指标</t>
  </si>
  <si>
    <t>2023-12-31</t>
  </si>
  <si>
    <t>2022-12-31</t>
  </si>
  <si>
    <t>2021-12-31</t>
  </si>
  <si>
    <t>2020-12-31</t>
  </si>
  <si>
    <t>2019-12-31</t>
  </si>
  <si>
    <t>累计值</t>
  </si>
  <si>
    <r>
      <t xml:space="preserve">    除「三供一业」业务外:</t>
    </r>
    <r>
      <rPr>
        <b/>
        <i/>
        <sz val="12"/>
        <color theme="3" tint="0.39997558519241921"/>
        <rFont val="宋体"/>
        <family val="3"/>
        <charset val="134"/>
        <scheme val="minor"/>
      </rPr>
      <t>合同</t>
    </r>
    <r>
      <rPr>
        <sz val="12"/>
        <color theme="1"/>
        <rFont val="宋体"/>
        <family val="2"/>
        <scheme val="minor"/>
      </rPr>
      <t>管理面积(万平方米)</t>
    </r>
    <phoneticPr fontId="1" type="noConversion"/>
  </si>
  <si>
    <t>163,300</t>
  </si>
  <si>
    <t>160,190</t>
  </si>
  <si>
    <t>143,790</t>
  </si>
  <si>
    <t>82,050</t>
  </si>
  <si>
    <t>68,470</t>
  </si>
  <si>
    <r>
      <t xml:space="preserve">    除「三供一业」业务外:</t>
    </r>
    <r>
      <rPr>
        <b/>
        <u/>
        <sz val="12"/>
        <color theme="9" tint="-0.249977111117893"/>
        <rFont val="宋体"/>
        <family val="3"/>
        <charset val="134"/>
        <scheme val="minor"/>
      </rPr>
      <t>收费</t>
    </r>
    <r>
      <rPr>
        <sz val="12"/>
        <color theme="1"/>
        <rFont val="宋体"/>
        <family val="2"/>
        <scheme val="minor"/>
      </rPr>
      <t>管理面积(万平方米)</t>
    </r>
    <phoneticPr fontId="1" type="noConversion"/>
  </si>
  <si>
    <t>95,690</t>
  </si>
  <si>
    <t>86,910</t>
  </si>
  <si>
    <t>76,570</t>
  </si>
  <si>
    <t>37,730</t>
  </si>
  <si>
    <t>27,610</t>
  </si>
  <si>
    <r>
      <t xml:space="preserve">    「三供一业」业务:</t>
    </r>
    <r>
      <rPr>
        <b/>
        <i/>
        <sz val="12"/>
        <color theme="4"/>
        <rFont val="宋体"/>
        <family val="3"/>
        <charset val="134"/>
        <scheme val="minor"/>
      </rPr>
      <t>合同</t>
    </r>
    <r>
      <rPr>
        <sz val="12"/>
        <color theme="1"/>
        <rFont val="宋体"/>
        <family val="2"/>
        <scheme val="minor"/>
      </rPr>
      <t>管理面积(万平方米)</t>
    </r>
    <phoneticPr fontId="1" type="noConversion"/>
  </si>
  <si>
    <t>9,340</t>
  </si>
  <si>
    <t>9,290</t>
  </si>
  <si>
    <t>8,520</t>
  </si>
  <si>
    <t>8,490</t>
  </si>
  <si>
    <r>
      <t xml:space="preserve">    「三供一业」业务:</t>
    </r>
    <r>
      <rPr>
        <b/>
        <u/>
        <sz val="12"/>
        <color theme="9" tint="-0.249977111117893"/>
        <rFont val="宋体"/>
        <family val="3"/>
        <charset val="134"/>
        <scheme val="minor"/>
      </rPr>
      <t>收费</t>
    </r>
    <r>
      <rPr>
        <sz val="12"/>
        <color theme="1"/>
        <rFont val="宋体"/>
        <family val="2"/>
        <scheme val="minor"/>
      </rPr>
      <t>管理面积(万平方米)</t>
    </r>
    <phoneticPr fontId="1" type="noConversion"/>
  </si>
  <si>
    <t>8,860</t>
  </si>
  <si>
    <t>8,810</t>
  </si>
  <si>
    <t xml:space="preserve">    合同管理面积(万平方米)</t>
  </si>
  <si>
    <t xml:space="preserve">    收费管理面积(万平方米)</t>
  </si>
  <si>
    <t xml:space="preserve">    项目城市数量(个)</t>
  </si>
  <si>
    <t>400</t>
  </si>
  <si>
    <t>370</t>
  </si>
  <si>
    <t>360</t>
  </si>
  <si>
    <t>350</t>
  </si>
  <si>
    <t xml:space="preserve">    物业管理数量(个)</t>
  </si>
  <si>
    <t>7,345</t>
  </si>
  <si>
    <t>6,601</t>
  </si>
  <si>
    <t>6,046</t>
  </si>
  <si>
    <t>3,277</t>
  </si>
  <si>
    <t>2,405</t>
  </si>
  <si>
    <t xml:space="preserve">    提供物业管理服务业主及商户数量(万户)</t>
  </si>
  <si>
    <t>841</t>
  </si>
  <si>
    <t>742</t>
  </si>
  <si>
    <t>424</t>
  </si>
  <si>
    <t>346</t>
  </si>
  <si>
    <t>增长率(%)</t>
    <phoneticPr fontId="1" type="noConversion"/>
  </si>
  <si>
    <t>除「三供一业」业务外:收费管理面积 增长率</t>
    <phoneticPr fontId="1" type="noConversion"/>
  </si>
  <si>
    <t>「三供一业」业务:收费管理面积 增长率</t>
    <phoneticPr fontId="1" type="noConversion"/>
  </si>
  <si>
    <r>
      <t>合同</t>
    </r>
    <r>
      <rPr>
        <sz val="12"/>
        <color theme="1"/>
        <rFont val="Segoe UI"/>
        <family val="2"/>
        <charset val="1"/>
      </rPr>
      <t>↔</t>
    </r>
    <r>
      <rPr>
        <sz val="12"/>
        <color theme="1"/>
        <rFont val="宋体"/>
        <family val="2"/>
        <scheme val="minor"/>
      </rPr>
      <t>收费 面积 差值</t>
    </r>
    <phoneticPr fontId="1" type="noConversion"/>
  </si>
  <si>
    <r>
      <t>合同</t>
    </r>
    <r>
      <rPr>
        <sz val="12"/>
        <color theme="1"/>
        <rFont val="Segoe UI"/>
        <family val="2"/>
        <charset val="1"/>
      </rPr>
      <t>↔</t>
    </r>
    <r>
      <rPr>
        <sz val="12"/>
        <color theme="1"/>
        <rFont val="宋体"/>
        <family val="2"/>
        <scheme val="minor"/>
      </rPr>
      <t>收费 面积 总差值</t>
    </r>
    <phoneticPr fontId="1" type="noConversion"/>
  </si>
  <si>
    <t>预测：收费管理面积 获得 收入</t>
    <phoneticPr fontId="1" type="noConversion"/>
  </si>
  <si>
    <t>预测：其他业务总收入</t>
    <phoneticPr fontId="1" type="noConversion"/>
  </si>
  <si>
    <t>预测：其他业务增长率</t>
    <phoneticPr fontId="1" type="noConversion"/>
  </si>
  <si>
    <t>自己预测：其他业务总收入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</si>
</sst>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8" formatCode="0.0000%"/>
  </numFmts>
  <fonts count="8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b/>
      <i/>
      <sz val="12"/>
      <color theme="3" tint="0.39997558519241921"/>
      <name val="宋体"/>
      <family val="3"/>
      <charset val="134"/>
      <scheme val="minor"/>
    </font>
    <font>
      <b/>
      <u/>
      <sz val="12"/>
      <color theme="9" tint="-0.249977111117893"/>
      <name val="宋体"/>
      <family val="3"/>
      <charset val="134"/>
      <scheme val="minor"/>
    </font>
    <font>
      <b/>
      <i/>
      <sz val="12"/>
      <color theme="4"/>
      <name val="宋体"/>
      <family val="3"/>
      <charset val="134"/>
      <scheme val="minor"/>
    </font>
    <font>
      <sz val="12"/>
      <color theme="1"/>
      <name val="Segoe UI"/>
      <family val="2"/>
      <charset val="1"/>
    </font>
    <font>
      <sz val="7"/>
      <color rgb="FFE260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76" fontId="0" fillId="5" borderId="0" xfId="1" applyNumberFormat="1" applyFont="1" applyFill="1" applyAlignment="1"/>
    <xf numFmtId="0" fontId="0" fillId="5" borderId="0" xfId="0" applyFill="1" applyAlignment="1">
      <alignment horizontal="right"/>
    </xf>
    <xf numFmtId="10" fontId="0" fillId="0" borderId="0" xfId="1" applyNumberFormat="1" applyFont="1" applyAlignment="1"/>
    <xf numFmtId="0" fontId="0" fillId="0" borderId="0" xfId="0" applyProtection="1">
      <protection locked="0"/>
    </xf>
    <xf numFmtId="0" fontId="0" fillId="6" borderId="0" xfId="0" applyFill="1"/>
    <xf numFmtId="0" fontId="0" fillId="0" borderId="0" xfId="0"/>
    <xf numFmtId="9" fontId="0" fillId="5" borderId="0" xfId="1" applyFont="1" applyFill="1" applyAlignment="1"/>
    <xf numFmtId="10" fontId="0" fillId="5" borderId="0" xfId="1" applyNumberFormat="1" applyFont="1" applyFill="1" applyAlignment="1"/>
    <xf numFmtId="0" fontId="0" fillId="5" borderId="0" xfId="1" applyNumberFormat="1" applyFont="1" applyFill="1" applyAlignment="1"/>
    <xf numFmtId="0" fontId="0" fillId="7" borderId="0" xfId="0" applyFill="1"/>
    <xf numFmtId="178" fontId="0" fillId="5" borderId="0" xfId="1" applyNumberFormat="1" applyFont="1" applyFill="1" applyAlignment="1"/>
    <xf numFmtId="4" fontId="7" fillId="0" borderId="0" xfId="0" applyNumberFormat="1" applyFo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217026</xdr:colOff>
      <xdr:row>7</xdr:row>
      <xdr:rowOff>189475</xdr:rowOff>
    </xdr:to>
    <xdr:pic>
      <xdr:nvPicPr>
        <xdr:cNvPr id="2" name="imgA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5823"/>
          <a:ext cx="4244051" cy="115746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9</xdr:col>
      <xdr:colOff>550740</xdr:colOff>
      <xdr:row>11</xdr:row>
      <xdr:rowOff>1524</xdr:rowOff>
    </xdr:to>
    <xdr:pic>
      <xdr:nvPicPr>
        <xdr:cNvPr id="3" name="im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8</xdr:col>
      <xdr:colOff>1313516</xdr:colOff>
      <xdr:row>57</xdr:row>
      <xdr:rowOff>0</xdr:rowOff>
    </xdr:to>
    <xdr:pic>
      <xdr:nvPicPr>
        <xdr:cNvPr id="4" name="imgI28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60</xdr:row>
      <xdr:rowOff>0</xdr:rowOff>
    </xdr:from>
    <xdr:to>
      <xdr:col>8</xdr:col>
      <xdr:colOff>1313516</xdr:colOff>
      <xdr:row>67</xdr:row>
      <xdr:rowOff>1522</xdr:rowOff>
    </xdr:to>
    <xdr:pic>
      <xdr:nvPicPr>
        <xdr:cNvPr id="5" name="imgI37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7</xdr:col>
      <xdr:colOff>908291</xdr:colOff>
      <xdr:row>86</xdr:row>
      <xdr:rowOff>2</xdr:rowOff>
    </xdr:to>
    <xdr:pic>
      <xdr:nvPicPr>
        <xdr:cNvPr id="6" name="imgA46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7</xdr:col>
      <xdr:colOff>908291</xdr:colOff>
      <xdr:row>180</xdr:row>
      <xdr:rowOff>0</xdr:rowOff>
    </xdr:to>
    <xdr:pic>
      <xdr:nvPicPr>
        <xdr:cNvPr id="7" name="imgA127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碧桂园服务 6098.HK - 盈利预测"/>
  <dimension ref="A1:N181"/>
  <sheetViews>
    <sheetView tabSelected="1" topLeftCell="A12" zoomScale="92" zoomScaleNormal="85" workbookViewId="0">
      <selection activeCell="B13" sqref="B13"/>
    </sheetView>
  </sheetViews>
  <sheetFormatPr defaultRowHeight="15" x14ac:dyDescent="0.25"/>
  <cols>
    <col min="1" max="1" width="52.83203125" bestFit="1" customWidth="1"/>
    <col min="2" max="3" width="13.25" bestFit="1" customWidth="1"/>
    <col min="4" max="6" width="12.08203125" bestFit="1" customWidth="1"/>
    <col min="7" max="7" width="14.83203125" bestFit="1" customWidth="1"/>
    <col min="8" max="8" width="12.08203125" bestFit="1" customWidth="1"/>
    <col min="9" max="9" width="17.83203125" customWidth="1"/>
    <col min="10" max="10" width="16" bestFit="1" customWidth="1"/>
    <col min="11" max="11" width="12.08203125" bestFit="1" customWidth="1"/>
    <col min="12" max="12" width="14.33203125" customWidth="1"/>
    <col min="13" max="13" width="17.6640625" customWidth="1"/>
    <col min="14" max="14" width="12.08203125" bestFit="1" customWidth="1"/>
  </cols>
  <sheetData>
    <row r="1" spans="1:12" x14ac:dyDescent="0.25">
      <c r="A1" t="s">
        <v>0</v>
      </c>
    </row>
    <row r="2" spans="1:12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</row>
    <row r="3" spans="1:1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12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2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</row>
    <row r="6" spans="1:12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</row>
    <row r="7" spans="1:12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</row>
    <row r="8" spans="1:12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</row>
    <row r="9" spans="1:1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2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</row>
    <row r="11" spans="1:1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2"/>
    </row>
    <row r="12" spans="1:12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1">
        <v>0.04</v>
      </c>
    </row>
    <row r="15" spans="1:12" x14ac:dyDescent="0.25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s="3" t="s">
        <v>6</v>
      </c>
      <c r="G15" t="s">
        <v>7</v>
      </c>
      <c r="H15" t="s">
        <v>8</v>
      </c>
      <c r="J15" s="3" t="s">
        <v>6</v>
      </c>
      <c r="K15" s="3" t="s">
        <v>7</v>
      </c>
      <c r="L15" s="3" t="s">
        <v>8</v>
      </c>
    </row>
    <row r="16" spans="1:12" x14ac:dyDescent="0.25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s="3" t="s">
        <v>14</v>
      </c>
      <c r="G16" t="s">
        <v>15</v>
      </c>
      <c r="H16" t="s">
        <v>16</v>
      </c>
      <c r="I16" t="s">
        <v>9</v>
      </c>
      <c r="J16">
        <f>(G40+G43)*100</f>
        <v>45028.178780000009</v>
      </c>
      <c r="K16">
        <f t="shared" ref="K16:L16" si="0">(H40+H43)*100</f>
        <v>48103.162898307019</v>
      </c>
      <c r="L16">
        <f t="shared" si="0"/>
        <v>50946.586206223357</v>
      </c>
    </row>
    <row r="17" spans="1:12" x14ac:dyDescent="0.25">
      <c r="A17" t="s">
        <v>315</v>
      </c>
      <c r="B17" t="s">
        <v>19</v>
      </c>
      <c r="C17" s="7">
        <f>C16/B16-1</f>
        <v>0.84886112040573258</v>
      </c>
      <c r="D17" s="7">
        <f>D16/C16-1</f>
        <v>0.43419740172748966</v>
      </c>
      <c r="E17" s="7">
        <f t="shared" ref="E17:H17" si="1">E16/D16-1</f>
        <v>3.0095316097032088E-2</v>
      </c>
      <c r="F17" s="7">
        <f t="shared" si="1"/>
        <v>5.9100229022627904E-2</v>
      </c>
      <c r="G17" s="7">
        <f t="shared" si="1"/>
        <v>5.8551699473474939E-2</v>
      </c>
      <c r="H17" s="7">
        <f t="shared" si="1"/>
        <v>6.7089938539684812E-2</v>
      </c>
    </row>
    <row r="18" spans="1:12" x14ac:dyDescent="0.25">
      <c r="A18" s="2" t="s">
        <v>20</v>
      </c>
      <c r="B18" s="2" t="s">
        <v>21</v>
      </c>
      <c r="C18" s="2" t="s">
        <v>22</v>
      </c>
      <c r="D18" s="2" t="s">
        <v>23</v>
      </c>
      <c r="E18" s="2" t="s">
        <v>24</v>
      </c>
      <c r="F18" s="2" t="s">
        <v>25</v>
      </c>
      <c r="G18" s="2" t="s">
        <v>26</v>
      </c>
      <c r="H18" s="2" t="s">
        <v>27</v>
      </c>
      <c r="I18" s="2" t="s">
        <v>20</v>
      </c>
      <c r="J18">
        <f>J16*$K$12</f>
        <v>1801.1271512000003</v>
      </c>
      <c r="K18">
        <f t="shared" ref="K18:L18" si="2">K16*$K$12</f>
        <v>1924.1265159322809</v>
      </c>
      <c r="L18">
        <f t="shared" si="2"/>
        <v>2037.8634482489344</v>
      </c>
    </row>
    <row r="19" spans="1:12" s="4" customFormat="1" x14ac:dyDescent="0.25">
      <c r="A19" s="6" t="s">
        <v>269</v>
      </c>
      <c r="B19" s="5">
        <f>B18/B16</f>
        <v>0.17218318481169098</v>
      </c>
      <c r="C19" s="5">
        <f t="shared" ref="C19:H19" si="3">C18/C16</f>
        <v>0.13983942729971663</v>
      </c>
      <c r="D19" s="5">
        <f t="shared" si="3"/>
        <v>4.6980448221837105E-2</v>
      </c>
      <c r="E19" s="5">
        <f t="shared" si="3"/>
        <v>6.8603529891336865E-3</v>
      </c>
      <c r="F19" s="5">
        <f t="shared" si="3"/>
        <v>3.7897081887690323E-2</v>
      </c>
      <c r="G19" s="5">
        <f t="shared" si="3"/>
        <v>4.6168395946687923E-2</v>
      </c>
      <c r="H19" s="5">
        <f t="shared" si="3"/>
        <v>4.4258300699546248E-2</v>
      </c>
    </row>
    <row r="20" spans="1:12" x14ac:dyDescent="0.25">
      <c r="A20" t="s">
        <v>18</v>
      </c>
      <c r="B20" t="s">
        <v>28</v>
      </c>
      <c r="C20" t="s">
        <v>29</v>
      </c>
      <c r="D20" t="s">
        <v>30</v>
      </c>
      <c r="E20" t="s">
        <v>31</v>
      </c>
      <c r="F20" s="3" t="s">
        <v>32</v>
      </c>
      <c r="G20" t="s">
        <v>33</v>
      </c>
      <c r="H20" t="s">
        <v>34</v>
      </c>
    </row>
    <row r="21" spans="1:12" x14ac:dyDescent="0.25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 s="3" t="s">
        <v>40</v>
      </c>
      <c r="G21" t="s">
        <v>41</v>
      </c>
      <c r="H21" t="s">
        <v>42</v>
      </c>
    </row>
    <row r="22" spans="1:12" x14ac:dyDescent="0.25">
      <c r="A22" t="s">
        <v>43</v>
      </c>
      <c r="B22" t="s">
        <v>44</v>
      </c>
      <c r="C22" t="s">
        <v>45</v>
      </c>
      <c r="D22" t="s">
        <v>46</v>
      </c>
      <c r="E22" t="s">
        <v>47</v>
      </c>
      <c r="F22" s="3" t="s">
        <v>48</v>
      </c>
      <c r="G22" t="s">
        <v>49</v>
      </c>
      <c r="H22" t="s">
        <v>50</v>
      </c>
    </row>
    <row r="23" spans="1:12" x14ac:dyDescent="0.25">
      <c r="A23" t="s">
        <v>51</v>
      </c>
      <c r="B23" t="s">
        <v>52</v>
      </c>
      <c r="C23" t="s">
        <v>53</v>
      </c>
      <c r="D23" t="s">
        <v>54</v>
      </c>
      <c r="E23" t="s">
        <v>55</v>
      </c>
      <c r="F23" s="3" t="s">
        <v>56</v>
      </c>
      <c r="G23" t="s">
        <v>57</v>
      </c>
      <c r="H23" t="s">
        <v>58</v>
      </c>
    </row>
    <row r="24" spans="1:12" x14ac:dyDescent="0.25">
      <c r="A24" s="2" t="s">
        <v>59</v>
      </c>
      <c r="B24" s="2" t="s">
        <v>60</v>
      </c>
      <c r="C24" s="2" t="s">
        <v>61</v>
      </c>
      <c r="D24" s="2" t="s">
        <v>62</v>
      </c>
      <c r="E24" s="2" t="s">
        <v>63</v>
      </c>
      <c r="F24" s="2" t="s">
        <v>64</v>
      </c>
      <c r="G24" s="2" t="s">
        <v>65</v>
      </c>
      <c r="H24" s="2" t="s">
        <v>66</v>
      </c>
      <c r="I24" s="2" t="s">
        <v>59</v>
      </c>
      <c r="J24">
        <f>$I$25/J18</f>
        <v>7.7984578660323054</v>
      </c>
      <c r="K24">
        <f t="shared" ref="K24:L24" si="4">$I$25/K18</f>
        <v>7.2999431605433713</v>
      </c>
      <c r="L24">
        <f t="shared" si="4"/>
        <v>6.8925198163150991</v>
      </c>
    </row>
    <row r="25" spans="1:12" hidden="1" x14ac:dyDescent="0.25">
      <c r="A25" s="1" t="s">
        <v>268</v>
      </c>
      <c r="B25" s="1">
        <f>B18*B24</f>
        <v>129444.6047</v>
      </c>
      <c r="C25" s="1">
        <f t="shared" ref="C25:H25" si="5">C18*C24</f>
        <v>128503.8054</v>
      </c>
      <c r="D25" s="1">
        <f t="shared" si="5"/>
        <v>58574.678800000002</v>
      </c>
      <c r="E25" s="1">
        <f t="shared" si="5"/>
        <v>20448.483499999998</v>
      </c>
      <c r="F25" s="1">
        <f t="shared" si="5"/>
        <v>14315.127299999998</v>
      </c>
      <c r="G25" s="1">
        <f t="shared" si="5"/>
        <v>14314.149300000001</v>
      </c>
      <c r="H25" s="1">
        <f t="shared" si="5"/>
        <v>14304.1178</v>
      </c>
      <c r="I25" s="16">
        <v>14046.0142</v>
      </c>
    </row>
    <row r="26" spans="1:12" x14ac:dyDescent="0.25">
      <c r="A26" t="s">
        <v>67</v>
      </c>
      <c r="B26" t="s">
        <v>68</v>
      </c>
      <c r="C26" t="s">
        <v>69</v>
      </c>
      <c r="D26" t="s">
        <v>70</v>
      </c>
      <c r="E26" t="s">
        <v>71</v>
      </c>
      <c r="F26" s="3" t="s">
        <v>72</v>
      </c>
      <c r="G26" t="s">
        <v>73</v>
      </c>
      <c r="H26" t="s">
        <v>58</v>
      </c>
      <c r="I26" t="s">
        <v>17</v>
      </c>
    </row>
    <row r="28" spans="1:12" ht="14.5" customHeight="1" x14ac:dyDescent="0.25">
      <c r="A28" s="8"/>
    </row>
    <row r="29" spans="1:12" x14ac:dyDescent="0.25">
      <c r="A29" s="9" t="s">
        <v>270</v>
      </c>
      <c r="B29" s="9" t="s">
        <v>275</v>
      </c>
      <c r="C29" s="9" t="s">
        <v>274</v>
      </c>
      <c r="D29" s="9" t="s">
        <v>273</v>
      </c>
      <c r="E29" s="9" t="s">
        <v>272</v>
      </c>
      <c r="F29" s="9" t="s">
        <v>271</v>
      </c>
      <c r="G29" s="14">
        <v>2024</v>
      </c>
      <c r="H29" s="14">
        <v>2025</v>
      </c>
      <c r="I29" s="14">
        <v>2026</v>
      </c>
    </row>
    <row r="30" spans="1:12" x14ac:dyDescent="0.25">
      <c r="A30" s="9" t="s">
        <v>276</v>
      </c>
      <c r="B30" s="9" t="s">
        <v>17</v>
      </c>
      <c r="C30" s="9" t="s">
        <v>17</v>
      </c>
      <c r="D30" s="9" t="s">
        <v>17</v>
      </c>
      <c r="E30" s="9" t="s">
        <v>17</v>
      </c>
      <c r="F30" s="9" t="s">
        <v>17</v>
      </c>
    </row>
    <row r="31" spans="1:12" x14ac:dyDescent="0.25">
      <c r="A31" s="9" t="s">
        <v>277</v>
      </c>
      <c r="B31" s="9" t="s">
        <v>282</v>
      </c>
      <c r="C31" s="9" t="s">
        <v>281</v>
      </c>
      <c r="D31" s="9" t="s">
        <v>280</v>
      </c>
      <c r="E31" s="9" t="s">
        <v>279</v>
      </c>
      <c r="F31" s="9" t="s">
        <v>278</v>
      </c>
    </row>
    <row r="32" spans="1:12" x14ac:dyDescent="0.25">
      <c r="A32" s="9" t="s">
        <v>283</v>
      </c>
      <c r="B32" s="9" t="s">
        <v>288</v>
      </c>
      <c r="C32" s="9" t="s">
        <v>287</v>
      </c>
      <c r="D32" s="9" t="s">
        <v>286</v>
      </c>
      <c r="E32" s="9" t="s">
        <v>285</v>
      </c>
      <c r="F32" s="9" t="s">
        <v>284</v>
      </c>
      <c r="J32">
        <f>(E36+F36)/2</f>
        <v>1.0478788590892321</v>
      </c>
    </row>
    <row r="33" spans="1:11" s="4" customFormat="1" x14ac:dyDescent="0.25">
      <c r="A33" s="4" t="s">
        <v>316</v>
      </c>
      <c r="C33" s="12">
        <f>C32/B32-1</f>
        <v>0.36653386454183257</v>
      </c>
      <c r="D33" s="12">
        <f t="shared" ref="D33:F33" si="6">D32/C32-1</f>
        <v>1.0294195600318048</v>
      </c>
      <c r="E33" s="12">
        <f t="shared" si="6"/>
        <v>0.13503983283270204</v>
      </c>
      <c r="F33" s="12">
        <f t="shared" si="6"/>
        <v>0.10102404786560815</v>
      </c>
      <c r="K33" s="4">
        <v>2.7879999999999999E-2</v>
      </c>
    </row>
    <row r="34" spans="1:11" s="4" customFormat="1" x14ac:dyDescent="0.25">
      <c r="C34" s="12"/>
      <c r="D34" s="12"/>
      <c r="E34" s="12"/>
      <c r="F34" s="12"/>
    </row>
    <row r="35" spans="1:11" x14ac:dyDescent="0.25">
      <c r="A35" s="9" t="s">
        <v>289</v>
      </c>
      <c r="B35" s="9" t="s">
        <v>293</v>
      </c>
      <c r="C35" s="9" t="s">
        <v>292</v>
      </c>
      <c r="D35" s="9" t="s">
        <v>292</v>
      </c>
      <c r="E35" s="9" t="s">
        <v>291</v>
      </c>
      <c r="F35" s="9" t="s">
        <v>290</v>
      </c>
      <c r="G35">
        <f>F35*$J$32</f>
        <v>9787.1885438934278</v>
      </c>
      <c r="H35">
        <f>G35*$J$32</f>
        <v>10255.787965066247</v>
      </c>
      <c r="I35">
        <f t="shared" ref="H35:I35" si="7">H35*$J$32</f>
        <v>10746.823391894695</v>
      </c>
    </row>
    <row r="36" spans="1:11" x14ac:dyDescent="0.25">
      <c r="A36" s="9"/>
      <c r="B36" s="9"/>
      <c r="C36" s="9"/>
      <c r="D36" s="9"/>
      <c r="E36" s="9">
        <f t="shared" ref="E36" si="8">E35/D35</f>
        <v>1.09037558685446</v>
      </c>
      <c r="F36" s="9">
        <f>F35/E35</f>
        <v>1.0053821313240043</v>
      </c>
      <c r="G36">
        <v>0.97899999999999998</v>
      </c>
    </row>
    <row r="37" spans="1:11" x14ac:dyDescent="0.25">
      <c r="A37" s="9" t="s">
        <v>294</v>
      </c>
      <c r="B37" s="9" t="s">
        <v>293</v>
      </c>
      <c r="C37" s="9" t="s">
        <v>292</v>
      </c>
      <c r="D37" s="9" t="s">
        <v>292</v>
      </c>
      <c r="E37" s="9" t="s">
        <v>296</v>
      </c>
      <c r="F37" s="9" t="s">
        <v>295</v>
      </c>
      <c r="G37">
        <v>9148.66</v>
      </c>
      <c r="H37">
        <f>G35*$G$36</f>
        <v>9581.6575844716663</v>
      </c>
      <c r="I37">
        <f>H35*$G$36</f>
        <v>10040.416417799855</v>
      </c>
    </row>
    <row r="38" spans="1:11" s="4" customFormat="1" x14ac:dyDescent="0.25">
      <c r="A38" s="4" t="s">
        <v>317</v>
      </c>
      <c r="C38" s="12">
        <f>C37/B37-1</f>
        <v>3.5335689045936647E-3</v>
      </c>
      <c r="D38" s="12">
        <f t="shared" ref="D38:G38" si="9">D37/C37-1</f>
        <v>0</v>
      </c>
      <c r="E38" s="12">
        <f t="shared" si="9"/>
        <v>3.4037558685446001E-2</v>
      </c>
      <c r="F38" s="12">
        <f t="shared" si="9"/>
        <v>5.6753688989783502E-3</v>
      </c>
      <c r="G38" s="12">
        <f t="shared" si="9"/>
        <v>3.258013544018068E-2</v>
      </c>
      <c r="H38" s="12">
        <f t="shared" ref="H38" si="10">H37/G37-1</f>
        <v>4.7329071631437403E-2</v>
      </c>
      <c r="I38" s="12">
        <f t="shared" ref="I38" si="11">I37/H37-1</f>
        <v>4.787885908923184E-2</v>
      </c>
    </row>
    <row r="39" spans="1:11" s="4" customFormat="1" ht="17.5" x14ac:dyDescent="0.45">
      <c r="A39" s="4" t="s">
        <v>318</v>
      </c>
      <c r="B39" s="4">
        <f>B35-B37</f>
        <v>0</v>
      </c>
      <c r="C39" s="4">
        <f t="shared" ref="C39:F39" si="12">C35-C37</f>
        <v>0</v>
      </c>
      <c r="D39" s="4">
        <f t="shared" si="12"/>
        <v>0</v>
      </c>
      <c r="E39" s="4">
        <f t="shared" si="12"/>
        <v>480</v>
      </c>
      <c r="F39" s="4">
        <f t="shared" si="12"/>
        <v>480</v>
      </c>
      <c r="G39" s="12"/>
    </row>
    <row r="40" spans="1:11" s="4" customFormat="1" x14ac:dyDescent="0.25">
      <c r="A40" s="4" t="s">
        <v>320</v>
      </c>
      <c r="F40" s="13">
        <f>F37*$K$33</f>
        <v>247.01679999999999</v>
      </c>
      <c r="G40" s="13">
        <f>G37*$K$33</f>
        <v>255.06464079999998</v>
      </c>
      <c r="H40" s="13">
        <f t="shared" ref="H40:I40" si="13">H37*$K$33</f>
        <v>267.13661345507006</v>
      </c>
      <c r="I40" s="13">
        <f t="shared" si="13"/>
        <v>279.92680972825997</v>
      </c>
    </row>
    <row r="41" spans="1:11" s="4" customFormat="1" x14ac:dyDescent="0.25">
      <c r="A41" s="4" t="s">
        <v>321</v>
      </c>
      <c r="F41" s="13">
        <f>E16/100-F40</f>
        <v>179.09830000000005</v>
      </c>
      <c r="G41" s="13">
        <f t="shared" ref="G41:I41" si="14">F16/100-G40</f>
        <v>196.23395920000004</v>
      </c>
      <c r="H41" s="13">
        <f t="shared" si="14"/>
        <v>210.58628654492992</v>
      </c>
      <c r="I41" s="13">
        <f t="shared" si="14"/>
        <v>229.84649027174004</v>
      </c>
    </row>
    <row r="42" spans="1:11" s="4" customFormat="1" x14ac:dyDescent="0.25">
      <c r="A42" s="4" t="s">
        <v>322</v>
      </c>
      <c r="F42" s="13"/>
      <c r="G42" s="15">
        <f>G41/F41-1</f>
        <v>9.5677397272894149E-2</v>
      </c>
      <c r="H42" s="15">
        <f t="shared" ref="H42:I42" si="15">H41/G41-1</f>
        <v>7.3138856309279854E-2</v>
      </c>
      <c r="I42" s="15">
        <f t="shared" si="15"/>
        <v>9.1459914331605052E-2</v>
      </c>
      <c r="J42" s="11">
        <v>0.09</v>
      </c>
    </row>
    <row r="43" spans="1:11" s="4" customFormat="1" x14ac:dyDescent="0.25">
      <c r="A43" s="4" t="s">
        <v>323</v>
      </c>
      <c r="F43" s="13"/>
      <c r="G43" s="13">
        <f>F41*(1+$J$42)</f>
        <v>195.21714700000007</v>
      </c>
      <c r="H43" s="13">
        <f t="shared" ref="H43:I43" si="16">G41*(1+$J$42)</f>
        <v>213.89501552800007</v>
      </c>
      <c r="I43" s="13">
        <f t="shared" si="16"/>
        <v>229.53905233397361</v>
      </c>
    </row>
    <row r="44" spans="1:11" x14ac:dyDescent="0.25">
      <c r="A44" s="9" t="s">
        <v>297</v>
      </c>
      <c r="B44" s="9">
        <f>B31+B35</f>
        <v>76960</v>
      </c>
      <c r="C44" s="9">
        <f t="shared" ref="C44:F44" si="17">C31+C35</f>
        <v>90570</v>
      </c>
      <c r="D44" s="9">
        <f t="shared" si="17"/>
        <v>152310</v>
      </c>
      <c r="E44" s="9">
        <f t="shared" si="17"/>
        <v>169480</v>
      </c>
      <c r="F44" s="9">
        <f t="shared" si="17"/>
        <v>172640</v>
      </c>
    </row>
    <row r="45" spans="1:11" x14ac:dyDescent="0.25">
      <c r="A45" s="9" t="s">
        <v>298</v>
      </c>
      <c r="B45" s="9">
        <f>B32+B37</f>
        <v>36100</v>
      </c>
      <c r="C45" s="9">
        <f t="shared" ref="C45:F45" si="18">C32+C37</f>
        <v>46250</v>
      </c>
      <c r="D45" s="9">
        <f t="shared" si="18"/>
        <v>85090</v>
      </c>
      <c r="E45" s="9">
        <f t="shared" si="18"/>
        <v>95720</v>
      </c>
      <c r="F45" s="9">
        <f t="shared" si="18"/>
        <v>104550</v>
      </c>
    </row>
    <row r="46" spans="1:11" ht="17.5" x14ac:dyDescent="0.45">
      <c r="A46" s="4" t="s">
        <v>319</v>
      </c>
      <c r="B46" s="4">
        <f>B44-B45</f>
        <v>40860</v>
      </c>
      <c r="C46" s="4">
        <f t="shared" ref="C46:F46" si="19">C44-C45</f>
        <v>44320</v>
      </c>
      <c r="D46" s="4">
        <f t="shared" si="19"/>
        <v>67220</v>
      </c>
      <c r="E46" s="4">
        <f t="shared" si="19"/>
        <v>73760</v>
      </c>
      <c r="F46" s="4">
        <f t="shared" si="19"/>
        <v>68090</v>
      </c>
    </row>
    <row r="47" spans="1:11" x14ac:dyDescent="0.25">
      <c r="A47" s="9" t="s">
        <v>299</v>
      </c>
      <c r="B47" s="9" t="s">
        <v>303</v>
      </c>
      <c r="C47" s="9" t="s">
        <v>302</v>
      </c>
      <c r="D47" s="9" t="s">
        <v>301</v>
      </c>
      <c r="E47" s="9" t="s">
        <v>300</v>
      </c>
      <c r="F47" s="9" t="s">
        <v>17</v>
      </c>
    </row>
    <row r="48" spans="1:11" x14ac:dyDescent="0.25">
      <c r="A48" s="9" t="s">
        <v>304</v>
      </c>
      <c r="B48" s="9" t="s">
        <v>309</v>
      </c>
      <c r="C48" s="9" t="s">
        <v>308</v>
      </c>
      <c r="D48" s="9" t="s">
        <v>307</v>
      </c>
      <c r="E48" s="9" t="s">
        <v>306</v>
      </c>
      <c r="F48" s="9" t="s">
        <v>305</v>
      </c>
    </row>
    <row r="49" spans="1:10" x14ac:dyDescent="0.25">
      <c r="A49" s="9" t="s">
        <v>310</v>
      </c>
      <c r="B49" s="9" t="s">
        <v>314</v>
      </c>
      <c r="C49" s="9" t="s">
        <v>313</v>
      </c>
      <c r="D49" s="9" t="s">
        <v>312</v>
      </c>
      <c r="E49" s="9" t="s">
        <v>311</v>
      </c>
      <c r="F49" s="9" t="s">
        <v>17</v>
      </c>
    </row>
    <row r="51" spans="1:10" x14ac:dyDescent="0.25">
      <c r="A51" t="s">
        <v>74</v>
      </c>
      <c r="B51" t="s">
        <v>3</v>
      </c>
      <c r="C51" t="s">
        <v>4</v>
      </c>
      <c r="D51" t="s">
        <v>5</v>
      </c>
      <c r="E51" t="s">
        <v>6</v>
      </c>
      <c r="F51" t="s">
        <v>7</v>
      </c>
      <c r="G51" t="s">
        <v>8</v>
      </c>
      <c r="I51" s="10"/>
      <c r="J51" s="10"/>
    </row>
    <row r="52" spans="1:10" x14ac:dyDescent="0.25">
      <c r="A52" t="s">
        <v>75</v>
      </c>
      <c r="B52" t="s">
        <v>76</v>
      </c>
      <c r="C52" t="s">
        <v>77</v>
      </c>
      <c r="D52" t="s">
        <v>78</v>
      </c>
      <c r="E52" t="s">
        <v>79</v>
      </c>
      <c r="F52" t="s">
        <v>79</v>
      </c>
      <c r="G52" t="s">
        <v>80</v>
      </c>
      <c r="I52" s="10"/>
      <c r="J52" s="10"/>
    </row>
    <row r="53" spans="1:10" x14ac:dyDescent="0.25">
      <c r="A53" t="s">
        <v>81</v>
      </c>
      <c r="B53" t="s">
        <v>82</v>
      </c>
      <c r="C53" t="s">
        <v>83</v>
      </c>
      <c r="D53" t="s">
        <v>84</v>
      </c>
      <c r="E53" t="s">
        <v>40</v>
      </c>
      <c r="F53" t="s">
        <v>41</v>
      </c>
      <c r="G53" t="s">
        <v>42</v>
      </c>
      <c r="I53" s="10"/>
      <c r="J53" s="10"/>
    </row>
    <row r="54" spans="1:10" x14ac:dyDescent="0.25">
      <c r="A54" t="s">
        <v>85</v>
      </c>
      <c r="B54" t="s">
        <v>86</v>
      </c>
      <c r="C54" t="s">
        <v>87</v>
      </c>
      <c r="D54" t="s">
        <v>84</v>
      </c>
      <c r="E54" t="s">
        <v>88</v>
      </c>
      <c r="F54" t="s">
        <v>89</v>
      </c>
      <c r="G54" t="s">
        <v>90</v>
      </c>
      <c r="I54" s="10"/>
      <c r="J54" s="10"/>
    </row>
    <row r="55" spans="1:10" x14ac:dyDescent="0.25">
      <c r="A55" t="s">
        <v>91</v>
      </c>
      <c r="B55" t="s">
        <v>92</v>
      </c>
      <c r="C55" t="s">
        <v>93</v>
      </c>
      <c r="D55" t="s">
        <v>84</v>
      </c>
      <c r="E55" t="s">
        <v>47</v>
      </c>
      <c r="F55" t="s">
        <v>94</v>
      </c>
      <c r="G55" t="s">
        <v>47</v>
      </c>
      <c r="I55" s="10"/>
      <c r="J55" s="10"/>
    </row>
    <row r="56" spans="1:10" x14ac:dyDescent="0.25">
      <c r="A56" t="s">
        <v>95</v>
      </c>
      <c r="B56" t="s">
        <v>96</v>
      </c>
      <c r="C56" t="s">
        <v>97</v>
      </c>
      <c r="D56" t="s">
        <v>84</v>
      </c>
      <c r="E56" t="s">
        <v>98</v>
      </c>
      <c r="F56" t="s">
        <v>99</v>
      </c>
      <c r="G56" t="s">
        <v>100</v>
      </c>
      <c r="I56" s="10"/>
      <c r="J56" s="10"/>
    </row>
    <row r="57" spans="1:10" x14ac:dyDescent="0.25">
      <c r="A57" t="s">
        <v>101</v>
      </c>
      <c r="B57" t="s">
        <v>102</v>
      </c>
      <c r="C57" t="s">
        <v>103</v>
      </c>
      <c r="D57" t="s">
        <v>104</v>
      </c>
      <c r="E57" t="s">
        <v>105</v>
      </c>
      <c r="F57" t="s">
        <v>106</v>
      </c>
      <c r="G57" t="s">
        <v>107</v>
      </c>
      <c r="I57" s="10"/>
      <c r="J57" s="10"/>
    </row>
    <row r="58" spans="1:10" x14ac:dyDescent="0.25">
      <c r="I58" s="10"/>
      <c r="J58" s="10"/>
    </row>
    <row r="60" spans="1:10" x14ac:dyDescent="0.25">
      <c r="A60" t="s">
        <v>6</v>
      </c>
      <c r="B60" t="s">
        <v>108</v>
      </c>
      <c r="C60" t="s">
        <v>109</v>
      </c>
      <c r="D60" t="s">
        <v>110</v>
      </c>
      <c r="E60" t="s">
        <v>111</v>
      </c>
      <c r="F60" t="s">
        <v>112</v>
      </c>
      <c r="G60" t="s">
        <v>113</v>
      </c>
      <c r="H60" t="s">
        <v>114</v>
      </c>
      <c r="I60" s="10"/>
      <c r="J60" s="10"/>
    </row>
    <row r="61" spans="1:10" x14ac:dyDescent="0.25">
      <c r="A61" t="s">
        <v>75</v>
      </c>
      <c r="B61" t="s">
        <v>115</v>
      </c>
      <c r="C61" t="s">
        <v>116</v>
      </c>
      <c r="D61" t="s">
        <v>117</v>
      </c>
      <c r="E61" t="s">
        <v>80</v>
      </c>
      <c r="F61" t="s">
        <v>79</v>
      </c>
      <c r="G61" t="s">
        <v>79</v>
      </c>
      <c r="H61" t="s">
        <v>79</v>
      </c>
      <c r="I61" s="10"/>
      <c r="J61" s="10"/>
    </row>
    <row r="62" spans="1:10" x14ac:dyDescent="0.25">
      <c r="A62" t="s">
        <v>81</v>
      </c>
      <c r="B62" t="s">
        <v>118</v>
      </c>
      <c r="C62" t="s">
        <v>119</v>
      </c>
      <c r="D62" t="s">
        <v>120</v>
      </c>
      <c r="E62" t="s">
        <v>121</v>
      </c>
      <c r="F62" t="s">
        <v>40</v>
      </c>
      <c r="G62" t="s">
        <v>40</v>
      </c>
      <c r="H62" t="s">
        <v>40</v>
      </c>
      <c r="I62" s="10"/>
      <c r="J62" s="10"/>
    </row>
    <row r="63" spans="1:10" x14ac:dyDescent="0.25">
      <c r="A63" t="s">
        <v>85</v>
      </c>
      <c r="B63" t="s">
        <v>122</v>
      </c>
      <c r="C63" t="s">
        <v>123</v>
      </c>
      <c r="D63" t="s">
        <v>88</v>
      </c>
      <c r="E63" t="s">
        <v>88</v>
      </c>
      <c r="F63" t="s">
        <v>88</v>
      </c>
      <c r="G63" t="s">
        <v>88</v>
      </c>
      <c r="H63" t="s">
        <v>88</v>
      </c>
      <c r="I63" s="10"/>
      <c r="J63" s="10"/>
    </row>
    <row r="64" spans="1:10" x14ac:dyDescent="0.25">
      <c r="A64" t="s">
        <v>91</v>
      </c>
      <c r="B64" t="s">
        <v>124</v>
      </c>
      <c r="C64" t="s">
        <v>125</v>
      </c>
      <c r="D64" t="s">
        <v>126</v>
      </c>
      <c r="E64" t="s">
        <v>47</v>
      </c>
      <c r="F64" t="s">
        <v>47</v>
      </c>
      <c r="G64" t="s">
        <v>47</v>
      </c>
      <c r="H64" t="s">
        <v>47</v>
      </c>
      <c r="I64" s="10"/>
      <c r="J64" s="10"/>
    </row>
    <row r="65" spans="1:10" x14ac:dyDescent="0.25">
      <c r="A65" t="s">
        <v>95</v>
      </c>
      <c r="B65" t="s">
        <v>127</v>
      </c>
      <c r="C65" t="s">
        <v>126</v>
      </c>
      <c r="D65" t="s">
        <v>98</v>
      </c>
      <c r="E65" t="s">
        <v>98</v>
      </c>
      <c r="F65" t="s">
        <v>98</v>
      </c>
      <c r="G65" t="s">
        <v>98</v>
      </c>
      <c r="H65" t="s">
        <v>98</v>
      </c>
      <c r="I65" s="10"/>
      <c r="J65" s="10"/>
    </row>
    <row r="66" spans="1:10" x14ac:dyDescent="0.25">
      <c r="A66" t="s">
        <v>101</v>
      </c>
      <c r="B66" t="s">
        <v>128</v>
      </c>
      <c r="C66" t="s">
        <v>39</v>
      </c>
      <c r="D66" t="s">
        <v>129</v>
      </c>
      <c r="E66" t="s">
        <v>106</v>
      </c>
      <c r="F66" t="s">
        <v>105</v>
      </c>
      <c r="G66" t="s">
        <v>105</v>
      </c>
      <c r="H66" t="s">
        <v>105</v>
      </c>
      <c r="I66" s="10"/>
      <c r="J66" s="10"/>
    </row>
    <row r="67" spans="1:10" x14ac:dyDescent="0.25">
      <c r="I67" s="10"/>
      <c r="J67" s="10"/>
    </row>
    <row r="68" spans="1:10" x14ac:dyDescent="0.25">
      <c r="I68" s="10"/>
      <c r="J68" s="10"/>
    </row>
    <row r="69" spans="1:10" x14ac:dyDescent="0.25">
      <c r="A69" s="10"/>
      <c r="B69" s="10"/>
      <c r="C69" s="10"/>
      <c r="D69" s="10"/>
      <c r="E69" s="10"/>
      <c r="F69" s="10"/>
      <c r="G69" s="10"/>
      <c r="H69" s="10"/>
    </row>
    <row r="70" spans="1:10" x14ac:dyDescent="0.25">
      <c r="A70" s="10"/>
      <c r="B70" s="10"/>
      <c r="C70" s="10"/>
      <c r="D70" s="10"/>
      <c r="E70" s="10"/>
      <c r="F70" s="10"/>
      <c r="G70" s="10"/>
      <c r="H70" s="10"/>
    </row>
    <row r="71" spans="1:10" x14ac:dyDescent="0.25">
      <c r="A71" s="10"/>
      <c r="B71" s="10"/>
      <c r="C71" s="10"/>
      <c r="D71" s="10"/>
      <c r="E71" s="10"/>
      <c r="F71" s="10"/>
      <c r="G71" s="10"/>
      <c r="H71" s="10"/>
    </row>
    <row r="72" spans="1:10" x14ac:dyDescent="0.25">
      <c r="A72" s="10"/>
      <c r="B72" s="10"/>
      <c r="C72" s="10"/>
      <c r="D72" s="10"/>
      <c r="E72" s="10"/>
      <c r="F72" s="10"/>
      <c r="G72" s="10"/>
      <c r="H72" s="10"/>
    </row>
    <row r="73" spans="1:10" x14ac:dyDescent="0.25">
      <c r="A73" s="10"/>
      <c r="B73" s="10"/>
      <c r="C73" s="10"/>
      <c r="D73" s="10"/>
      <c r="E73" s="10"/>
      <c r="F73" s="10"/>
      <c r="G73" s="10"/>
      <c r="H73" s="10"/>
    </row>
    <row r="74" spans="1:10" x14ac:dyDescent="0.25">
      <c r="A74" s="10"/>
      <c r="B74" s="10"/>
      <c r="C74" s="10"/>
      <c r="D74" s="10"/>
      <c r="E74" s="10"/>
      <c r="F74" s="10"/>
      <c r="G74" s="10"/>
      <c r="H74" s="10"/>
    </row>
    <row r="75" spans="1:10" x14ac:dyDescent="0.25">
      <c r="A75" s="10"/>
      <c r="B75" s="10"/>
      <c r="C75" s="10"/>
      <c r="D75" s="10"/>
      <c r="E75" s="10"/>
      <c r="F75" s="10"/>
      <c r="G75" s="10"/>
      <c r="H75" s="10"/>
    </row>
    <row r="76" spans="1:10" x14ac:dyDescent="0.25">
      <c r="A76" s="10"/>
      <c r="B76" s="10"/>
      <c r="C76" s="10"/>
      <c r="D76" s="10"/>
      <c r="E76" s="10"/>
      <c r="F76" s="10"/>
      <c r="G76" s="10"/>
      <c r="H76" s="10"/>
    </row>
    <row r="77" spans="1:10" x14ac:dyDescent="0.25">
      <c r="A77" s="10"/>
      <c r="B77" s="10"/>
      <c r="C77" s="10"/>
      <c r="D77" s="10"/>
      <c r="E77" s="10"/>
      <c r="F77" s="10"/>
      <c r="G77" s="10"/>
      <c r="H77" s="10"/>
    </row>
    <row r="78" spans="1:10" x14ac:dyDescent="0.25">
      <c r="A78" s="10"/>
      <c r="B78" s="10"/>
      <c r="C78" s="10"/>
      <c r="D78" s="10"/>
      <c r="E78" s="10"/>
      <c r="F78" s="10"/>
      <c r="G78" s="10"/>
      <c r="H78" s="10"/>
    </row>
    <row r="79" spans="1:10" x14ac:dyDescent="0.25">
      <c r="A79" s="10"/>
      <c r="B79" s="10"/>
      <c r="C79" s="10"/>
      <c r="D79" s="10"/>
      <c r="E79" s="10"/>
      <c r="F79" s="10"/>
      <c r="G79" s="10"/>
      <c r="H79" s="10"/>
    </row>
    <row r="80" spans="1:10" x14ac:dyDescent="0.25">
      <c r="A80" s="10"/>
      <c r="B80" s="10"/>
      <c r="C80" s="10"/>
      <c r="D80" s="10"/>
      <c r="E80" s="10"/>
      <c r="F80" s="10"/>
      <c r="G80" s="10"/>
      <c r="H80" s="10"/>
    </row>
    <row r="81" spans="1:8" x14ac:dyDescent="0.25">
      <c r="A81" s="10"/>
      <c r="B81" s="10"/>
      <c r="C81" s="10"/>
      <c r="D81" s="10"/>
      <c r="E81" s="10"/>
      <c r="F81" s="10"/>
      <c r="G81" s="10"/>
      <c r="H81" s="10"/>
    </row>
    <row r="82" spans="1:8" x14ac:dyDescent="0.25">
      <c r="A82" s="10"/>
      <c r="B82" s="10"/>
      <c r="C82" s="10"/>
      <c r="D82" s="10"/>
      <c r="E82" s="10"/>
      <c r="F82" s="10"/>
      <c r="G82" s="10"/>
      <c r="H82" s="10"/>
    </row>
    <row r="83" spans="1:8" x14ac:dyDescent="0.25">
      <c r="A83" s="10"/>
      <c r="B83" s="10"/>
      <c r="C83" s="10"/>
      <c r="D83" s="10"/>
      <c r="E83" s="10"/>
      <c r="F83" s="10"/>
      <c r="G83" s="10"/>
      <c r="H83" s="10"/>
    </row>
    <row r="84" spans="1:8" x14ac:dyDescent="0.25">
      <c r="A84" s="10"/>
      <c r="B84" s="10"/>
      <c r="C84" s="10"/>
      <c r="D84" s="10"/>
      <c r="E84" s="10"/>
      <c r="F84" s="10"/>
      <c r="G84" s="10"/>
      <c r="H84" s="10"/>
    </row>
    <row r="85" spans="1:8" x14ac:dyDescent="0.25">
      <c r="A85" s="10"/>
      <c r="B85" s="10"/>
      <c r="C85" s="10"/>
      <c r="D85" s="10"/>
      <c r="E85" s="10"/>
      <c r="F85" s="10"/>
      <c r="G85" s="10"/>
      <c r="H85" s="10"/>
    </row>
    <row r="86" spans="1:8" x14ac:dyDescent="0.25">
      <c r="A86" s="10"/>
      <c r="B86" s="10"/>
      <c r="C86" s="10"/>
      <c r="D86" s="10"/>
      <c r="E86" s="10"/>
      <c r="F86" s="10"/>
      <c r="G86" s="10"/>
      <c r="H86" s="10"/>
    </row>
    <row r="87" spans="1:8" x14ac:dyDescent="0.25">
      <c r="A87" s="10"/>
      <c r="B87" s="10"/>
      <c r="C87" s="10"/>
      <c r="D87" s="10"/>
      <c r="E87" s="10"/>
      <c r="F87" s="10"/>
      <c r="G87" s="10"/>
      <c r="H87" s="10"/>
    </row>
    <row r="88" spans="1:8" x14ac:dyDescent="0.25">
      <c r="A88" t="s">
        <v>130</v>
      </c>
      <c r="B88" t="s">
        <v>131</v>
      </c>
      <c r="C88" t="s">
        <v>132</v>
      </c>
      <c r="D88" t="s">
        <v>133</v>
      </c>
      <c r="E88" t="s">
        <v>134</v>
      </c>
    </row>
    <row r="89" spans="1:8" x14ac:dyDescent="0.25">
      <c r="A89" t="s">
        <v>135</v>
      </c>
      <c r="B89" t="s">
        <v>136</v>
      </c>
      <c r="C89" t="s">
        <v>137</v>
      </c>
      <c r="D89" t="s">
        <v>138</v>
      </c>
      <c r="E89" t="s">
        <v>139</v>
      </c>
    </row>
    <row r="90" spans="1:8" x14ac:dyDescent="0.25">
      <c r="A90" t="s">
        <v>140</v>
      </c>
      <c r="B90" t="s">
        <v>137</v>
      </c>
      <c r="C90" t="s">
        <v>136</v>
      </c>
      <c r="D90" t="s">
        <v>141</v>
      </c>
      <c r="E90" t="s">
        <v>118</v>
      </c>
    </row>
    <row r="91" spans="1:8" x14ac:dyDescent="0.25">
      <c r="A91" t="s">
        <v>142</v>
      </c>
      <c r="B91" t="s">
        <v>137</v>
      </c>
      <c r="C91" t="s">
        <v>136</v>
      </c>
      <c r="D91" t="s">
        <v>138</v>
      </c>
      <c r="E91" t="s">
        <v>86</v>
      </c>
    </row>
    <row r="92" spans="1:8" x14ac:dyDescent="0.25">
      <c r="A92" t="s">
        <v>143</v>
      </c>
      <c r="B92" t="s">
        <v>137</v>
      </c>
      <c r="C92" t="s">
        <v>136</v>
      </c>
      <c r="D92" t="s">
        <v>138</v>
      </c>
      <c r="E92" t="s">
        <v>82</v>
      </c>
    </row>
    <row r="93" spans="1:8" x14ac:dyDescent="0.25">
      <c r="A93" t="s">
        <v>144</v>
      </c>
      <c r="B93" t="s">
        <v>145</v>
      </c>
      <c r="C93" t="s">
        <v>146</v>
      </c>
      <c r="D93" t="s">
        <v>147</v>
      </c>
      <c r="E93" t="s">
        <v>148</v>
      </c>
    </row>
    <row r="94" spans="1:8" x14ac:dyDescent="0.25">
      <c r="A94" t="s">
        <v>149</v>
      </c>
      <c r="B94" t="s">
        <v>146</v>
      </c>
      <c r="C94" t="s">
        <v>146</v>
      </c>
      <c r="D94" t="s">
        <v>150</v>
      </c>
      <c r="E94" t="s">
        <v>82</v>
      </c>
    </row>
    <row r="95" spans="1:8" x14ac:dyDescent="0.25">
      <c r="A95" t="s">
        <v>151</v>
      </c>
      <c r="B95" t="s">
        <v>146</v>
      </c>
      <c r="C95" t="s">
        <v>146</v>
      </c>
      <c r="D95" t="s">
        <v>147</v>
      </c>
      <c r="E95" t="s">
        <v>152</v>
      </c>
    </row>
    <row r="96" spans="1:8" x14ac:dyDescent="0.25">
      <c r="A96" t="s">
        <v>153</v>
      </c>
      <c r="B96" t="s">
        <v>146</v>
      </c>
      <c r="C96" t="s">
        <v>146</v>
      </c>
      <c r="D96" t="s">
        <v>147</v>
      </c>
      <c r="E96" t="s">
        <v>152</v>
      </c>
    </row>
    <row r="97" spans="1:5" x14ac:dyDescent="0.25">
      <c r="A97" t="s">
        <v>154</v>
      </c>
      <c r="B97" t="s">
        <v>146</v>
      </c>
      <c r="C97" t="s">
        <v>146</v>
      </c>
      <c r="D97" t="s">
        <v>147</v>
      </c>
      <c r="E97" t="s">
        <v>152</v>
      </c>
    </row>
    <row r="98" spans="1:5" x14ac:dyDescent="0.25">
      <c r="A98" t="s">
        <v>155</v>
      </c>
      <c r="B98" t="s">
        <v>146</v>
      </c>
      <c r="C98" t="s">
        <v>146</v>
      </c>
      <c r="D98" t="s">
        <v>147</v>
      </c>
      <c r="E98" t="s">
        <v>156</v>
      </c>
    </row>
    <row r="99" spans="1:5" x14ac:dyDescent="0.25">
      <c r="A99" t="s">
        <v>157</v>
      </c>
      <c r="B99" t="s">
        <v>146</v>
      </c>
      <c r="C99" t="s">
        <v>146</v>
      </c>
      <c r="D99" t="s">
        <v>147</v>
      </c>
      <c r="E99" t="s">
        <v>156</v>
      </c>
    </row>
    <row r="100" spans="1:5" x14ac:dyDescent="0.25">
      <c r="A100" t="s">
        <v>158</v>
      </c>
      <c r="B100" t="s">
        <v>146</v>
      </c>
      <c r="C100" t="s">
        <v>146</v>
      </c>
      <c r="D100" t="s">
        <v>147</v>
      </c>
      <c r="E100" t="s">
        <v>156</v>
      </c>
    </row>
    <row r="101" spans="1:5" x14ac:dyDescent="0.25">
      <c r="A101" t="s">
        <v>159</v>
      </c>
      <c r="B101" t="s">
        <v>146</v>
      </c>
      <c r="C101" t="s">
        <v>146</v>
      </c>
      <c r="D101" t="s">
        <v>147</v>
      </c>
      <c r="E101" t="s">
        <v>156</v>
      </c>
    </row>
    <row r="102" spans="1:5" x14ac:dyDescent="0.25">
      <c r="A102" t="s">
        <v>160</v>
      </c>
      <c r="B102" t="s">
        <v>146</v>
      </c>
      <c r="C102" t="s">
        <v>146</v>
      </c>
      <c r="D102" t="s">
        <v>147</v>
      </c>
      <c r="E102" t="s">
        <v>156</v>
      </c>
    </row>
    <row r="103" spans="1:5" x14ac:dyDescent="0.25">
      <c r="A103" t="s">
        <v>161</v>
      </c>
      <c r="B103" t="s">
        <v>146</v>
      </c>
      <c r="C103" t="s">
        <v>146</v>
      </c>
      <c r="D103" t="s">
        <v>147</v>
      </c>
      <c r="E103" t="s">
        <v>156</v>
      </c>
    </row>
    <row r="104" spans="1:5" x14ac:dyDescent="0.25">
      <c r="A104" t="s">
        <v>162</v>
      </c>
      <c r="B104" t="s">
        <v>146</v>
      </c>
      <c r="C104" t="s">
        <v>146</v>
      </c>
      <c r="D104" t="s">
        <v>147</v>
      </c>
      <c r="E104" t="s">
        <v>156</v>
      </c>
    </row>
    <row r="105" spans="1:5" x14ac:dyDescent="0.25">
      <c r="A105" t="s">
        <v>163</v>
      </c>
      <c r="B105" t="s">
        <v>146</v>
      </c>
      <c r="C105" t="s">
        <v>146</v>
      </c>
      <c r="D105" t="s">
        <v>147</v>
      </c>
      <c r="E105" t="s">
        <v>118</v>
      </c>
    </row>
    <row r="106" spans="1:5" x14ac:dyDescent="0.25">
      <c r="A106" t="s">
        <v>164</v>
      </c>
      <c r="B106" t="s">
        <v>146</v>
      </c>
      <c r="C106" t="s">
        <v>146</v>
      </c>
      <c r="D106" t="s">
        <v>147</v>
      </c>
      <c r="E106" t="s">
        <v>118</v>
      </c>
    </row>
    <row r="107" spans="1:5" x14ac:dyDescent="0.25">
      <c r="A107" t="s">
        <v>165</v>
      </c>
      <c r="B107" t="s">
        <v>146</v>
      </c>
      <c r="C107" t="s">
        <v>146</v>
      </c>
      <c r="D107" t="s">
        <v>147</v>
      </c>
      <c r="E107" t="s">
        <v>118</v>
      </c>
    </row>
    <row r="108" spans="1:5" x14ac:dyDescent="0.25">
      <c r="A108" t="s">
        <v>166</v>
      </c>
      <c r="B108" t="s">
        <v>146</v>
      </c>
      <c r="C108" t="s">
        <v>146</v>
      </c>
      <c r="D108" t="s">
        <v>147</v>
      </c>
      <c r="E108" t="s">
        <v>118</v>
      </c>
    </row>
    <row r="109" spans="1:5" x14ac:dyDescent="0.25">
      <c r="A109" t="s">
        <v>167</v>
      </c>
      <c r="B109" t="s">
        <v>146</v>
      </c>
      <c r="C109" t="s">
        <v>146</v>
      </c>
      <c r="D109" t="s">
        <v>147</v>
      </c>
      <c r="E109" t="s">
        <v>118</v>
      </c>
    </row>
    <row r="110" spans="1:5" x14ac:dyDescent="0.25">
      <c r="A110" t="s">
        <v>168</v>
      </c>
      <c r="B110" t="s">
        <v>146</v>
      </c>
      <c r="C110" t="s">
        <v>146</v>
      </c>
      <c r="D110" t="s">
        <v>147</v>
      </c>
      <c r="E110" t="s">
        <v>118</v>
      </c>
    </row>
    <row r="111" spans="1:5" x14ac:dyDescent="0.25">
      <c r="A111" t="s">
        <v>169</v>
      </c>
      <c r="B111" t="s">
        <v>146</v>
      </c>
      <c r="C111" t="s">
        <v>146</v>
      </c>
      <c r="D111" t="s">
        <v>147</v>
      </c>
      <c r="E111" t="s">
        <v>118</v>
      </c>
    </row>
    <row r="112" spans="1:5" x14ac:dyDescent="0.25">
      <c r="A112" t="s">
        <v>170</v>
      </c>
      <c r="B112" t="s">
        <v>146</v>
      </c>
      <c r="C112" t="s">
        <v>146</v>
      </c>
      <c r="D112" t="s">
        <v>147</v>
      </c>
      <c r="E112" t="s">
        <v>118</v>
      </c>
    </row>
    <row r="113" spans="1:5" x14ac:dyDescent="0.25">
      <c r="A113" t="s">
        <v>171</v>
      </c>
      <c r="B113" t="s">
        <v>146</v>
      </c>
      <c r="C113" t="s">
        <v>146</v>
      </c>
      <c r="D113" t="s">
        <v>147</v>
      </c>
      <c r="E113" t="s">
        <v>118</v>
      </c>
    </row>
    <row r="114" spans="1:5" x14ac:dyDescent="0.25">
      <c r="A114" t="s">
        <v>172</v>
      </c>
      <c r="B114" t="s">
        <v>146</v>
      </c>
      <c r="C114" t="s">
        <v>146</v>
      </c>
      <c r="D114" t="s">
        <v>147</v>
      </c>
      <c r="E114" t="s">
        <v>118</v>
      </c>
    </row>
    <row r="115" spans="1:5" x14ac:dyDescent="0.25">
      <c r="A115" t="s">
        <v>173</v>
      </c>
      <c r="B115" t="s">
        <v>137</v>
      </c>
      <c r="C115" t="s">
        <v>136</v>
      </c>
      <c r="D115" t="s">
        <v>174</v>
      </c>
      <c r="E115" t="s">
        <v>119</v>
      </c>
    </row>
    <row r="116" spans="1:5" x14ac:dyDescent="0.25">
      <c r="A116" t="s">
        <v>175</v>
      </c>
      <c r="B116" t="s">
        <v>137</v>
      </c>
      <c r="C116" t="s">
        <v>136</v>
      </c>
      <c r="D116" t="s">
        <v>137</v>
      </c>
      <c r="E116" t="s">
        <v>86</v>
      </c>
    </row>
    <row r="117" spans="1:5" x14ac:dyDescent="0.25">
      <c r="A117" t="s">
        <v>176</v>
      </c>
      <c r="B117" t="s">
        <v>136</v>
      </c>
      <c r="C117" t="s">
        <v>136</v>
      </c>
      <c r="D117" t="s">
        <v>137</v>
      </c>
      <c r="E117" t="s">
        <v>126</v>
      </c>
    </row>
    <row r="118" spans="1:5" x14ac:dyDescent="0.25">
      <c r="A118" t="s">
        <v>177</v>
      </c>
      <c r="B118" t="s">
        <v>136</v>
      </c>
      <c r="C118" t="s">
        <v>136</v>
      </c>
      <c r="D118" t="s">
        <v>137</v>
      </c>
      <c r="E118" t="s">
        <v>126</v>
      </c>
    </row>
    <row r="119" spans="1:5" x14ac:dyDescent="0.25">
      <c r="A119" t="s">
        <v>178</v>
      </c>
      <c r="B119" t="s">
        <v>136</v>
      </c>
      <c r="C119" t="s">
        <v>136</v>
      </c>
      <c r="D119" t="s">
        <v>145</v>
      </c>
      <c r="E119" t="s">
        <v>120</v>
      </c>
    </row>
    <row r="120" spans="1:5" x14ac:dyDescent="0.25">
      <c r="A120" t="s">
        <v>179</v>
      </c>
      <c r="B120" t="s">
        <v>136</v>
      </c>
      <c r="C120" t="s">
        <v>136</v>
      </c>
      <c r="D120" t="s">
        <v>180</v>
      </c>
      <c r="E120" t="s">
        <v>121</v>
      </c>
    </row>
    <row r="121" spans="1:5" x14ac:dyDescent="0.25">
      <c r="A121" t="s">
        <v>181</v>
      </c>
      <c r="B121" t="s">
        <v>136</v>
      </c>
      <c r="C121" t="s">
        <v>136</v>
      </c>
      <c r="D121" t="s">
        <v>180</v>
      </c>
      <c r="E121" t="s">
        <v>121</v>
      </c>
    </row>
    <row r="122" spans="1:5" x14ac:dyDescent="0.25">
      <c r="A122" t="s">
        <v>182</v>
      </c>
      <c r="B122" t="s">
        <v>136</v>
      </c>
      <c r="C122" t="s">
        <v>136</v>
      </c>
      <c r="D122" t="s">
        <v>180</v>
      </c>
      <c r="E122" t="s">
        <v>121</v>
      </c>
    </row>
    <row r="123" spans="1:5" x14ac:dyDescent="0.25">
      <c r="A123" t="s">
        <v>183</v>
      </c>
      <c r="B123" t="s">
        <v>136</v>
      </c>
      <c r="C123" t="s">
        <v>136</v>
      </c>
      <c r="D123" t="s">
        <v>180</v>
      </c>
      <c r="E123" t="s">
        <v>121</v>
      </c>
    </row>
    <row r="124" spans="1:5" x14ac:dyDescent="0.25">
      <c r="A124" t="s">
        <v>184</v>
      </c>
      <c r="B124" t="s">
        <v>136</v>
      </c>
      <c r="C124" t="s">
        <v>136</v>
      </c>
      <c r="D124" t="s">
        <v>180</v>
      </c>
      <c r="E124" t="s">
        <v>121</v>
      </c>
    </row>
    <row r="125" spans="1:5" x14ac:dyDescent="0.25">
      <c r="A125" t="s">
        <v>185</v>
      </c>
      <c r="B125" t="s">
        <v>136</v>
      </c>
      <c r="C125" t="s">
        <v>136</v>
      </c>
      <c r="D125" t="s">
        <v>186</v>
      </c>
      <c r="E125" t="s">
        <v>40</v>
      </c>
    </row>
    <row r="126" spans="1:5" x14ac:dyDescent="0.25">
      <c r="A126" t="s">
        <v>187</v>
      </c>
      <c r="B126" t="s">
        <v>136</v>
      </c>
      <c r="C126" t="s">
        <v>136</v>
      </c>
      <c r="D126" t="s">
        <v>186</v>
      </c>
      <c r="E126" t="s">
        <v>40</v>
      </c>
    </row>
    <row r="127" spans="1:5" x14ac:dyDescent="0.25">
      <c r="A127" t="s">
        <v>188</v>
      </c>
      <c r="B127" t="s">
        <v>136</v>
      </c>
      <c r="C127" t="s">
        <v>136</v>
      </c>
      <c r="D127" t="s">
        <v>186</v>
      </c>
      <c r="E127" t="s">
        <v>40</v>
      </c>
    </row>
    <row r="128" spans="1:5" x14ac:dyDescent="0.25">
      <c r="A128" t="s">
        <v>189</v>
      </c>
      <c r="B128" t="s">
        <v>136</v>
      </c>
      <c r="C128" t="s">
        <v>136</v>
      </c>
      <c r="D128" t="s">
        <v>186</v>
      </c>
      <c r="E128" t="s">
        <v>40</v>
      </c>
    </row>
    <row r="129" spans="1:14" x14ac:dyDescent="0.25">
      <c r="A129" t="s">
        <v>190</v>
      </c>
      <c r="B129" t="s">
        <v>136</v>
      </c>
      <c r="C129" t="s">
        <v>136</v>
      </c>
      <c r="D129" t="s">
        <v>186</v>
      </c>
      <c r="E129" t="s">
        <v>40</v>
      </c>
      <c r="K129" t="s">
        <v>207</v>
      </c>
      <c r="L129" t="s">
        <v>208</v>
      </c>
      <c r="M129" t="s">
        <v>17</v>
      </c>
    </row>
    <row r="130" spans="1:14" x14ac:dyDescent="0.25">
      <c r="A130" t="s">
        <v>191</v>
      </c>
      <c r="B130" t="s">
        <v>136</v>
      </c>
      <c r="C130" t="s">
        <v>136</v>
      </c>
      <c r="D130" t="s">
        <v>186</v>
      </c>
      <c r="E130" t="s">
        <v>40</v>
      </c>
      <c r="K130" t="s">
        <v>209</v>
      </c>
      <c r="L130" t="s">
        <v>7</v>
      </c>
      <c r="M130" t="s">
        <v>6</v>
      </c>
      <c r="N130" t="s">
        <v>7</v>
      </c>
    </row>
    <row r="131" spans="1:14" x14ac:dyDescent="0.25">
      <c r="A131" t="s">
        <v>192</v>
      </c>
      <c r="B131" t="s">
        <v>136</v>
      </c>
      <c r="C131" t="s">
        <v>136</v>
      </c>
      <c r="D131" t="s">
        <v>186</v>
      </c>
      <c r="E131" t="s">
        <v>40</v>
      </c>
      <c r="K131" t="s">
        <v>210</v>
      </c>
      <c r="L131" t="s">
        <v>210</v>
      </c>
      <c r="M131" t="s">
        <v>210</v>
      </c>
      <c r="N131" t="s">
        <v>210</v>
      </c>
    </row>
    <row r="132" spans="1:14" x14ac:dyDescent="0.25">
      <c r="A132" t="s">
        <v>193</v>
      </c>
      <c r="B132" t="s">
        <v>136</v>
      </c>
      <c r="C132" t="s">
        <v>136</v>
      </c>
      <c r="D132" t="s">
        <v>186</v>
      </c>
      <c r="E132" t="s">
        <v>40</v>
      </c>
      <c r="K132" t="s">
        <v>217</v>
      </c>
      <c r="L132" t="s">
        <v>218</v>
      </c>
      <c r="M132" t="s">
        <v>219</v>
      </c>
      <c r="N132" t="s">
        <v>17</v>
      </c>
    </row>
    <row r="133" spans="1:14" x14ac:dyDescent="0.25">
      <c r="A133" t="s">
        <v>194</v>
      </c>
      <c r="B133" t="s">
        <v>136</v>
      </c>
      <c r="C133" t="s">
        <v>136</v>
      </c>
      <c r="D133" t="s">
        <v>186</v>
      </c>
      <c r="E133" t="s">
        <v>40</v>
      </c>
      <c r="K133" t="s">
        <v>227</v>
      </c>
      <c r="L133" t="s">
        <v>228</v>
      </c>
      <c r="M133" t="s">
        <v>229</v>
      </c>
      <c r="N133" t="s">
        <v>17</v>
      </c>
    </row>
    <row r="134" spans="1:14" x14ac:dyDescent="0.25">
      <c r="A134" t="s">
        <v>195</v>
      </c>
      <c r="B134" t="s">
        <v>136</v>
      </c>
      <c r="C134" t="s">
        <v>136</v>
      </c>
      <c r="D134" t="s">
        <v>186</v>
      </c>
      <c r="E134" t="s">
        <v>40</v>
      </c>
      <c r="K134" t="s">
        <v>236</v>
      </c>
      <c r="L134" t="s">
        <v>237</v>
      </c>
      <c r="M134" t="s">
        <v>238</v>
      </c>
      <c r="N134" t="s">
        <v>17</v>
      </c>
    </row>
    <row r="135" spans="1:14" x14ac:dyDescent="0.25">
      <c r="A135" t="s">
        <v>196</v>
      </c>
      <c r="B135" t="s">
        <v>136</v>
      </c>
      <c r="C135" t="s">
        <v>136</v>
      </c>
      <c r="D135" t="s">
        <v>186</v>
      </c>
      <c r="E135" t="s">
        <v>40</v>
      </c>
      <c r="K135" t="s">
        <v>246</v>
      </c>
      <c r="L135" t="s">
        <v>247</v>
      </c>
      <c r="M135" t="s">
        <v>248</v>
      </c>
      <c r="N135" t="s">
        <v>17</v>
      </c>
    </row>
    <row r="136" spans="1:14" x14ac:dyDescent="0.25">
      <c r="A136" t="s">
        <v>197</v>
      </c>
      <c r="B136" t="s">
        <v>136</v>
      </c>
      <c r="C136" t="s">
        <v>136</v>
      </c>
      <c r="D136" t="s">
        <v>186</v>
      </c>
      <c r="E136" t="s">
        <v>40</v>
      </c>
      <c r="K136" t="s">
        <v>255</v>
      </c>
      <c r="L136" t="s">
        <v>256</v>
      </c>
      <c r="M136" t="s">
        <v>257</v>
      </c>
      <c r="N136" t="s">
        <v>17</v>
      </c>
    </row>
    <row r="137" spans="1:14" x14ac:dyDescent="0.25">
      <c r="A137" t="s">
        <v>198</v>
      </c>
      <c r="B137" t="s">
        <v>136</v>
      </c>
      <c r="C137" t="s">
        <v>136</v>
      </c>
      <c r="D137" t="s">
        <v>186</v>
      </c>
      <c r="E137" t="s">
        <v>40</v>
      </c>
      <c r="K137" t="s">
        <v>236</v>
      </c>
      <c r="L137" t="s">
        <v>237</v>
      </c>
      <c r="M137" t="s">
        <v>238</v>
      </c>
      <c r="N137" t="s">
        <v>17</v>
      </c>
    </row>
    <row r="138" spans="1:14" x14ac:dyDescent="0.25">
      <c r="K138" t="s">
        <v>265</v>
      </c>
      <c r="L138" t="s">
        <v>266</v>
      </c>
      <c r="M138" t="s">
        <v>267</v>
      </c>
      <c r="N138" t="s">
        <v>17</v>
      </c>
    </row>
    <row r="140" spans="1:14" x14ac:dyDescent="0.25">
      <c r="A140" t="s">
        <v>199</v>
      </c>
      <c r="B140" t="s">
        <v>130</v>
      </c>
      <c r="C140" t="s">
        <v>200</v>
      </c>
      <c r="D140" t="s">
        <v>201</v>
      </c>
      <c r="E140" t="s">
        <v>202</v>
      </c>
      <c r="F140" t="s">
        <v>203</v>
      </c>
      <c r="G140" t="s">
        <v>204</v>
      </c>
      <c r="H140" t="s">
        <v>205</v>
      </c>
      <c r="I140" t="s">
        <v>17</v>
      </c>
      <c r="J140" t="s">
        <v>206</v>
      </c>
    </row>
    <row r="141" spans="1:14" x14ac:dyDescent="0.25">
      <c r="A141" t="s">
        <v>209</v>
      </c>
      <c r="B141" t="s">
        <v>209</v>
      </c>
      <c r="C141" t="s">
        <v>209</v>
      </c>
      <c r="D141" t="s">
        <v>209</v>
      </c>
      <c r="E141" t="s">
        <v>209</v>
      </c>
      <c r="F141" t="s">
        <v>209</v>
      </c>
      <c r="G141" t="s">
        <v>209</v>
      </c>
      <c r="H141" t="s">
        <v>6</v>
      </c>
      <c r="I141" t="s">
        <v>7</v>
      </c>
      <c r="J141" t="s">
        <v>6</v>
      </c>
    </row>
    <row r="142" spans="1:14" x14ac:dyDescent="0.25">
      <c r="A142" t="s">
        <v>210</v>
      </c>
      <c r="B142" t="s">
        <v>210</v>
      </c>
      <c r="C142" t="s">
        <v>210</v>
      </c>
      <c r="D142" t="s">
        <v>210</v>
      </c>
      <c r="E142" t="s">
        <v>210</v>
      </c>
      <c r="F142" t="s">
        <v>210</v>
      </c>
      <c r="G142" t="s">
        <v>210</v>
      </c>
      <c r="H142" t="s">
        <v>210</v>
      </c>
      <c r="I142" t="s">
        <v>210</v>
      </c>
      <c r="J142" t="s">
        <v>210</v>
      </c>
    </row>
    <row r="143" spans="1:14" x14ac:dyDescent="0.25">
      <c r="A143" t="s">
        <v>78</v>
      </c>
      <c r="B143" t="s">
        <v>211</v>
      </c>
      <c r="C143" t="s">
        <v>212</v>
      </c>
      <c r="D143" t="s">
        <v>213</v>
      </c>
      <c r="E143" t="s">
        <v>214</v>
      </c>
      <c r="F143" t="s">
        <v>136</v>
      </c>
      <c r="G143" t="s">
        <v>215</v>
      </c>
      <c r="H143" t="s">
        <v>42</v>
      </c>
      <c r="I143" t="s">
        <v>90</v>
      </c>
      <c r="J143" t="s">
        <v>216</v>
      </c>
    </row>
    <row r="144" spans="1:14" x14ac:dyDescent="0.25">
      <c r="A144" t="s">
        <v>220</v>
      </c>
      <c r="B144" t="s">
        <v>221</v>
      </c>
      <c r="C144" t="s">
        <v>222</v>
      </c>
      <c r="D144" t="s">
        <v>223</v>
      </c>
      <c r="E144" t="s">
        <v>224</v>
      </c>
      <c r="F144" t="s">
        <v>136</v>
      </c>
      <c r="G144" t="s">
        <v>225</v>
      </c>
      <c r="H144" t="s">
        <v>38</v>
      </c>
      <c r="I144" t="s">
        <v>42</v>
      </c>
      <c r="J144" t="s">
        <v>226</v>
      </c>
    </row>
    <row r="145" spans="1:10" x14ac:dyDescent="0.25">
      <c r="A145" t="s">
        <v>117</v>
      </c>
      <c r="B145" t="s">
        <v>230</v>
      </c>
      <c r="C145" t="s">
        <v>231</v>
      </c>
      <c r="D145" t="s">
        <v>232</v>
      </c>
      <c r="E145" t="s">
        <v>214</v>
      </c>
      <c r="F145" t="s">
        <v>233</v>
      </c>
      <c r="G145" t="s">
        <v>234</v>
      </c>
      <c r="H145" t="s">
        <v>88</v>
      </c>
      <c r="I145" t="s">
        <v>89</v>
      </c>
      <c r="J145" t="s">
        <v>235</v>
      </c>
    </row>
    <row r="146" spans="1:10" x14ac:dyDescent="0.25">
      <c r="A146" t="s">
        <v>77</v>
      </c>
      <c r="B146" t="s">
        <v>239</v>
      </c>
      <c r="C146" t="s">
        <v>240</v>
      </c>
      <c r="D146" t="s">
        <v>241</v>
      </c>
      <c r="E146" t="s">
        <v>242</v>
      </c>
      <c r="F146" t="s">
        <v>136</v>
      </c>
      <c r="G146" t="s">
        <v>136</v>
      </c>
      <c r="H146" t="s">
        <v>243</v>
      </c>
      <c r="I146" t="s">
        <v>244</v>
      </c>
      <c r="J146" t="s">
        <v>245</v>
      </c>
    </row>
    <row r="147" spans="1:10" x14ac:dyDescent="0.25">
      <c r="A147" t="s">
        <v>116</v>
      </c>
      <c r="B147" t="s">
        <v>239</v>
      </c>
      <c r="C147" t="s">
        <v>249</v>
      </c>
      <c r="D147" t="s">
        <v>250</v>
      </c>
      <c r="E147" t="s">
        <v>251</v>
      </c>
      <c r="F147" t="s">
        <v>252</v>
      </c>
      <c r="G147" t="s">
        <v>253</v>
      </c>
      <c r="H147" t="s">
        <v>47</v>
      </c>
      <c r="I147" t="s">
        <v>94</v>
      </c>
      <c r="J147" t="s">
        <v>254</v>
      </c>
    </row>
    <row r="148" spans="1:10" x14ac:dyDescent="0.25">
      <c r="A148" t="s">
        <v>80</v>
      </c>
      <c r="B148" t="s">
        <v>258</v>
      </c>
      <c r="C148" t="s">
        <v>259</v>
      </c>
      <c r="D148" t="s">
        <v>232</v>
      </c>
      <c r="E148" t="s">
        <v>214</v>
      </c>
      <c r="F148" t="s">
        <v>233</v>
      </c>
      <c r="G148" t="s">
        <v>234</v>
      </c>
      <c r="H148" t="s">
        <v>88</v>
      </c>
      <c r="I148" t="s">
        <v>89</v>
      </c>
      <c r="J148" t="s">
        <v>235</v>
      </c>
    </row>
    <row r="149" spans="1:10" x14ac:dyDescent="0.25">
      <c r="A149" t="s">
        <v>79</v>
      </c>
      <c r="B149" t="s">
        <v>260</v>
      </c>
      <c r="C149" t="s">
        <v>261</v>
      </c>
      <c r="D149" t="s">
        <v>262</v>
      </c>
      <c r="E149" t="s">
        <v>214</v>
      </c>
      <c r="F149" t="s">
        <v>136</v>
      </c>
      <c r="G149" t="s">
        <v>263</v>
      </c>
      <c r="H149" t="s">
        <v>98</v>
      </c>
      <c r="I149" t="s">
        <v>99</v>
      </c>
      <c r="J149" t="s">
        <v>264</v>
      </c>
    </row>
    <row r="150" spans="1:10" x14ac:dyDescent="0.25">
      <c r="A150" s="10"/>
      <c r="B150" s="10"/>
      <c r="C150" s="10"/>
      <c r="D150" s="10"/>
      <c r="E150" s="10"/>
      <c r="F150" s="10"/>
      <c r="G150" s="10"/>
      <c r="H150" s="10"/>
    </row>
    <row r="151" spans="1:10" x14ac:dyDescent="0.25">
      <c r="A151" s="10"/>
      <c r="B151" s="10"/>
      <c r="C151" s="10"/>
      <c r="D151" s="10"/>
      <c r="E151" s="10"/>
      <c r="F151" s="10"/>
      <c r="G151" s="10"/>
      <c r="H151" s="10"/>
    </row>
    <row r="152" spans="1:10" x14ac:dyDescent="0.25">
      <c r="A152" s="10"/>
      <c r="B152" s="10"/>
      <c r="C152" s="10"/>
      <c r="D152" s="10"/>
      <c r="E152" s="10"/>
      <c r="F152" s="10"/>
      <c r="G152" s="10"/>
      <c r="H152" s="10"/>
    </row>
    <row r="153" spans="1:10" x14ac:dyDescent="0.25">
      <c r="A153" s="10"/>
      <c r="B153" s="10"/>
      <c r="C153" s="10"/>
      <c r="D153" s="10"/>
      <c r="E153" s="10"/>
      <c r="F153" s="10"/>
      <c r="G153" s="10"/>
      <c r="H153" s="10"/>
    </row>
    <row r="154" spans="1:10" x14ac:dyDescent="0.25">
      <c r="A154" s="10"/>
      <c r="B154" s="10"/>
      <c r="C154" s="10"/>
      <c r="D154" s="10"/>
      <c r="E154" s="10"/>
      <c r="F154" s="10"/>
      <c r="G154" s="10"/>
      <c r="H154" s="10"/>
    </row>
    <row r="155" spans="1:10" x14ac:dyDescent="0.25">
      <c r="A155" s="10"/>
      <c r="B155" s="10"/>
      <c r="C155" s="10"/>
      <c r="D155" s="10"/>
      <c r="E155" s="10"/>
      <c r="F155" s="10"/>
      <c r="G155" s="10"/>
      <c r="H155" s="10"/>
    </row>
    <row r="156" spans="1:10" x14ac:dyDescent="0.25">
      <c r="A156" s="10"/>
      <c r="B156" s="10"/>
      <c r="C156" s="10"/>
      <c r="D156" s="10"/>
      <c r="E156" s="10"/>
      <c r="F156" s="10"/>
      <c r="G156" s="10"/>
      <c r="H156" s="10"/>
    </row>
    <row r="157" spans="1:10" x14ac:dyDescent="0.25">
      <c r="A157" s="10"/>
      <c r="B157" s="10"/>
      <c r="C157" s="10"/>
      <c r="D157" s="10"/>
      <c r="E157" s="10"/>
      <c r="F157" s="10"/>
      <c r="G157" s="10"/>
      <c r="H157" s="10"/>
    </row>
    <row r="158" spans="1:10" x14ac:dyDescent="0.25">
      <c r="A158" s="10"/>
      <c r="B158" s="10"/>
      <c r="C158" s="10"/>
      <c r="D158" s="10"/>
      <c r="E158" s="10"/>
      <c r="F158" s="10"/>
      <c r="G158" s="10"/>
      <c r="H158" s="10"/>
    </row>
    <row r="159" spans="1:10" x14ac:dyDescent="0.25">
      <c r="A159" s="10"/>
      <c r="B159" s="10"/>
      <c r="C159" s="10"/>
      <c r="D159" s="10"/>
      <c r="E159" s="10"/>
      <c r="F159" s="10"/>
      <c r="G159" s="10"/>
      <c r="H159" s="10"/>
    </row>
    <row r="160" spans="1:10" x14ac:dyDescent="0.25">
      <c r="A160" s="10"/>
      <c r="B160" s="10"/>
      <c r="C160" s="10"/>
      <c r="D160" s="10"/>
      <c r="E160" s="10"/>
      <c r="F160" s="10"/>
      <c r="G160" s="10"/>
      <c r="H160" s="10"/>
    </row>
    <row r="161" spans="1:8" x14ac:dyDescent="0.25">
      <c r="A161" s="10"/>
      <c r="B161" s="10"/>
      <c r="C161" s="10"/>
      <c r="D161" s="10"/>
      <c r="E161" s="10"/>
      <c r="F161" s="10"/>
      <c r="G161" s="10"/>
      <c r="H161" s="10"/>
    </row>
    <row r="162" spans="1:8" x14ac:dyDescent="0.25">
      <c r="A162" s="10"/>
      <c r="B162" s="10"/>
      <c r="C162" s="10"/>
      <c r="D162" s="10"/>
      <c r="E162" s="10"/>
      <c r="F162" s="10"/>
      <c r="G162" s="10"/>
      <c r="H162" s="10"/>
    </row>
    <row r="163" spans="1:8" x14ac:dyDescent="0.25">
      <c r="A163" s="10"/>
      <c r="B163" s="10"/>
      <c r="C163" s="10"/>
      <c r="D163" s="10"/>
      <c r="E163" s="10"/>
      <c r="F163" s="10"/>
      <c r="G163" s="10"/>
      <c r="H163" s="10"/>
    </row>
    <row r="164" spans="1:8" x14ac:dyDescent="0.25">
      <c r="A164" s="10"/>
      <c r="B164" s="10"/>
      <c r="C164" s="10"/>
      <c r="D164" s="10"/>
      <c r="E164" s="10"/>
      <c r="F164" s="10"/>
      <c r="G164" s="10"/>
      <c r="H164" s="10"/>
    </row>
    <row r="165" spans="1:8" x14ac:dyDescent="0.25">
      <c r="A165" s="10"/>
      <c r="B165" s="10"/>
      <c r="C165" s="10"/>
      <c r="D165" s="10"/>
      <c r="E165" s="10"/>
      <c r="F165" s="10"/>
      <c r="G165" s="10"/>
      <c r="H165" s="10"/>
    </row>
    <row r="166" spans="1:8" x14ac:dyDescent="0.25">
      <c r="A166" s="10"/>
      <c r="B166" s="10"/>
      <c r="C166" s="10"/>
      <c r="D166" s="10"/>
      <c r="E166" s="10"/>
      <c r="F166" s="10"/>
      <c r="G166" s="10"/>
      <c r="H166" s="10"/>
    </row>
    <row r="167" spans="1:8" x14ac:dyDescent="0.25">
      <c r="A167" s="10"/>
      <c r="B167" s="10"/>
      <c r="C167" s="10"/>
      <c r="D167" s="10"/>
      <c r="E167" s="10"/>
      <c r="F167" s="10"/>
      <c r="G167" s="10"/>
      <c r="H167" s="10"/>
    </row>
    <row r="168" spans="1:8" x14ac:dyDescent="0.25">
      <c r="A168" s="10"/>
      <c r="B168" s="10"/>
      <c r="C168" s="10"/>
      <c r="D168" s="10"/>
      <c r="E168" s="10"/>
      <c r="F168" s="10"/>
      <c r="G168" s="10"/>
      <c r="H168" s="10"/>
    </row>
    <row r="169" spans="1:8" x14ac:dyDescent="0.25">
      <c r="A169" s="10"/>
      <c r="B169" s="10"/>
      <c r="C169" s="10"/>
      <c r="D169" s="10"/>
      <c r="E169" s="10"/>
      <c r="F169" s="10"/>
      <c r="G169" s="10"/>
      <c r="H169" s="10"/>
    </row>
    <row r="170" spans="1:8" x14ac:dyDescent="0.25">
      <c r="A170" s="10"/>
      <c r="B170" s="10"/>
      <c r="C170" s="10"/>
      <c r="D170" s="10"/>
      <c r="E170" s="10"/>
      <c r="F170" s="10"/>
      <c r="G170" s="10"/>
      <c r="H170" s="10"/>
    </row>
    <row r="171" spans="1:8" x14ac:dyDescent="0.25">
      <c r="A171" s="10"/>
      <c r="B171" s="10"/>
      <c r="C171" s="10"/>
      <c r="D171" s="10"/>
      <c r="E171" s="10"/>
      <c r="F171" s="10"/>
      <c r="G171" s="10"/>
      <c r="H171" s="10"/>
    </row>
    <row r="172" spans="1:8" x14ac:dyDescent="0.25">
      <c r="A172" s="10"/>
      <c r="B172" s="10"/>
      <c r="C172" s="10"/>
      <c r="D172" s="10"/>
      <c r="E172" s="10"/>
      <c r="F172" s="10"/>
      <c r="G172" s="10"/>
      <c r="H172" s="10"/>
    </row>
    <row r="173" spans="1:8" x14ac:dyDescent="0.25">
      <c r="A173" s="10"/>
      <c r="B173" s="10"/>
      <c r="C173" s="10"/>
      <c r="D173" s="10"/>
      <c r="E173" s="10"/>
      <c r="F173" s="10"/>
      <c r="G173" s="10"/>
      <c r="H173" s="10"/>
    </row>
    <row r="174" spans="1:8" x14ac:dyDescent="0.25">
      <c r="A174" s="10"/>
      <c r="B174" s="10"/>
      <c r="C174" s="10"/>
      <c r="D174" s="10"/>
      <c r="E174" s="10"/>
      <c r="F174" s="10"/>
      <c r="G174" s="10"/>
      <c r="H174" s="10"/>
    </row>
    <row r="175" spans="1:8" x14ac:dyDescent="0.25">
      <c r="A175" s="10"/>
      <c r="B175" s="10"/>
      <c r="C175" s="10"/>
      <c r="D175" s="10"/>
      <c r="E175" s="10"/>
      <c r="F175" s="10"/>
      <c r="G175" s="10"/>
      <c r="H175" s="10"/>
    </row>
    <row r="176" spans="1:8" x14ac:dyDescent="0.25">
      <c r="A176" s="10"/>
      <c r="B176" s="10"/>
      <c r="C176" s="10"/>
      <c r="D176" s="10"/>
      <c r="E176" s="10"/>
      <c r="F176" s="10"/>
      <c r="G176" s="10"/>
      <c r="H176" s="10"/>
    </row>
    <row r="177" spans="1:8" x14ac:dyDescent="0.25">
      <c r="A177" s="10"/>
      <c r="B177" s="10"/>
      <c r="C177" s="10"/>
      <c r="D177" s="10"/>
      <c r="E177" s="10"/>
      <c r="F177" s="10"/>
      <c r="G177" s="10"/>
      <c r="H177" s="10"/>
    </row>
    <row r="178" spans="1:8" x14ac:dyDescent="0.25">
      <c r="A178" s="10"/>
      <c r="B178" s="10"/>
      <c r="C178" s="10"/>
      <c r="D178" s="10"/>
      <c r="E178" s="10"/>
      <c r="F178" s="10"/>
      <c r="G178" s="10"/>
      <c r="H178" s="10"/>
    </row>
    <row r="179" spans="1:8" x14ac:dyDescent="0.25">
      <c r="A179" s="10"/>
      <c r="B179" s="10"/>
      <c r="C179" s="10"/>
      <c r="D179" s="10"/>
      <c r="E179" s="10"/>
      <c r="F179" s="10"/>
      <c r="G179" s="10"/>
      <c r="H179" s="10"/>
    </row>
    <row r="180" spans="1:8" x14ac:dyDescent="0.25">
      <c r="A180" s="10"/>
      <c r="B180" s="10"/>
      <c r="C180" s="10"/>
      <c r="D180" s="10"/>
      <c r="E180" s="10"/>
      <c r="F180" s="10"/>
      <c r="G180" s="10"/>
      <c r="H180" s="10"/>
    </row>
    <row r="181" spans="1:8" x14ac:dyDescent="0.25">
      <c r="A181" s="10"/>
      <c r="B181" s="10"/>
      <c r="C181" s="10"/>
      <c r="D181" s="10"/>
      <c r="E181" s="10"/>
      <c r="F181" s="10"/>
      <c r="G181" s="10"/>
      <c r="H181" s="10"/>
    </row>
  </sheetData>
  <mergeCells count="6">
    <mergeCell ref="A150:H181"/>
    <mergeCell ref="A2:D12"/>
    <mergeCell ref="E2:J12"/>
    <mergeCell ref="I51:J58"/>
    <mergeCell ref="I60:J68"/>
    <mergeCell ref="A69:H8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碧桂园服务 6098.HK - 盈利预测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碧桂园服务 6098.HK - 盈利预测</dc:title>
  <dc:creator>Wind</dc:creator>
  <cp:keywords>Wind;万得;基金研究</cp:keywords>
  <cp:lastModifiedBy>Menger Gilmour</cp:lastModifiedBy>
  <dcterms:modified xsi:type="dcterms:W3CDTF">2024-07-30T04:16:50Z</dcterms:modified>
</cp:coreProperties>
</file>