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费用率" sheetId="4" r:id="rId1"/>
    <sheet name="应收预付 应付预收" sheetId="5" r:id="rId2"/>
    <sheet name="长期投资收益率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<sst xmlns="http://schemas.openxmlformats.org/spreadsheetml/2006/main" count="80" uniqueCount="63">
  <si>
    <t>融创服务[1516.HK] - ARD.利润表 (单位 : 万元 , CNY)</t>
  </si>
  <si>
    <t>2017-12-31</t>
  </si>
  <si>
    <t>2018-12-31</t>
  </si>
  <si>
    <t>2019-12-31</t>
  </si>
  <si>
    <t>2020-12-31</t>
  </si>
  <si>
    <t>2021-12-31</t>
  </si>
  <si>
    <t>2022-12-31</t>
  </si>
  <si>
    <t>2023-12-31</t>
  </si>
  <si>
    <t>报告期</t>
  </si>
  <si>
    <t>年报</t>
  </si>
  <si>
    <t>报表类型</t>
  </si>
  <si>
    <t>合并报表</t>
  </si>
  <si>
    <t>营业收入</t>
  </si>
  <si>
    <t>营业成本</t>
  </si>
  <si>
    <t>毛利</t>
  </si>
  <si>
    <t>管理费用</t>
  </si>
  <si>
    <t>销售费用</t>
  </si>
  <si>
    <t>金融资产减值</t>
  </si>
  <si>
    <t>商誉及无形资产的减值损失</t>
  </si>
  <si>
    <t>其他收入/(支出)净额-经营</t>
  </si>
  <si>
    <t>其他经营净收益</t>
  </si>
  <si>
    <t>营业利润</t>
  </si>
  <si>
    <t xml:space="preserve">        财务收入</t>
  </si>
  <si>
    <t xml:space="preserve">        财务费用</t>
  </si>
  <si>
    <t>财务收入/(费用)净额</t>
  </si>
  <si>
    <t>分占使用权益法入账之合营企业除税后利润净额</t>
  </si>
  <si>
    <t>除税前溢利</t>
  </si>
  <si>
    <t>所得税</t>
  </si>
  <si>
    <t>净利润(含少数股东权益)</t>
  </si>
  <si>
    <t>净利润(不含少数股东权益)</t>
  </si>
  <si>
    <t>少数股东损益</t>
  </si>
  <si>
    <t>综合收益总额</t>
  </si>
  <si>
    <t>综合收益总额(母公司)</t>
  </si>
  <si>
    <t>综合收益总额(少数股东)</t>
  </si>
  <si>
    <t>职工薪酬</t>
  </si>
  <si>
    <t>折旧及摊销</t>
  </si>
  <si>
    <t>核心利润</t>
  </si>
  <si>
    <t>注：</t>
  </si>
  <si>
    <t>核心利润=营业收入-营业成本-税金及附加-销售费用-管理费用-财务费用</t>
  </si>
  <si>
    <t>管理费用率</t>
  </si>
  <si>
    <t>销售费用率</t>
  </si>
  <si>
    <t>财务费用率</t>
  </si>
  <si>
    <t>总费用率</t>
  </si>
  <si>
    <t>毛利率</t>
  </si>
  <si>
    <t>营业利润率</t>
  </si>
  <si>
    <t>核心利润率</t>
  </si>
  <si>
    <r>
      <rPr>
        <b/>
        <sz val="10"/>
        <color theme="1"/>
        <rFont val="宋体"/>
        <charset val="134"/>
      </rPr>
      <t>项目</t>
    </r>
  </si>
  <si>
    <r>
      <rPr>
        <sz val="10"/>
        <color rgb="FF000000"/>
        <rFont val="宋体"/>
        <charset val="134"/>
      </rPr>
      <t>上市前</t>
    </r>
  </si>
  <si>
    <r>
      <rPr>
        <sz val="10"/>
        <color rgb="FF000000"/>
        <rFont val="宋体"/>
        <charset val="134"/>
      </rPr>
      <t>上市后</t>
    </r>
  </si>
  <si>
    <r>
      <rPr>
        <sz val="10"/>
        <color rgb="FF000000"/>
        <rFont val="宋体"/>
        <charset val="134"/>
      </rPr>
      <t>贸易及其他应收款项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万元</t>
    </r>
    <r>
      <rPr>
        <sz val="10"/>
        <color rgb="FF000000"/>
        <rFont val="Arial"/>
        <charset val="134"/>
      </rPr>
      <t>)</t>
    </r>
  </si>
  <si>
    <r>
      <rPr>
        <sz val="10"/>
        <color rgb="FF000000"/>
        <rFont val="宋体"/>
        <charset val="134"/>
      </rPr>
      <t>预付款项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万元</t>
    </r>
    <r>
      <rPr>
        <sz val="10"/>
        <color rgb="FF000000"/>
        <rFont val="Arial"/>
        <charset val="134"/>
      </rPr>
      <t>)</t>
    </r>
  </si>
  <si>
    <r>
      <rPr>
        <b/>
        <sz val="10"/>
        <color rgb="FF000000"/>
        <rFont val="宋体"/>
        <charset val="134"/>
      </rPr>
      <t>应收预付合计</t>
    </r>
    <r>
      <rPr>
        <b/>
        <sz val="10"/>
        <color rgb="FF000000"/>
        <rFont val="Arial"/>
        <charset val="134"/>
      </rPr>
      <t>(</t>
    </r>
    <r>
      <rPr>
        <b/>
        <sz val="10"/>
        <color rgb="FF000000"/>
        <rFont val="宋体"/>
        <charset val="134"/>
      </rPr>
      <t>万元</t>
    </r>
    <r>
      <rPr>
        <b/>
        <sz val="10"/>
        <color rgb="FF000000"/>
        <rFont val="Arial"/>
        <charset val="134"/>
      </rPr>
      <t>)</t>
    </r>
  </si>
  <si>
    <r>
      <rPr>
        <sz val="10"/>
        <color rgb="FF000000"/>
        <rFont val="宋体"/>
        <charset val="134"/>
      </rPr>
      <t>贸易及其他应付款项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万元</t>
    </r>
    <r>
      <rPr>
        <sz val="10"/>
        <color rgb="FF000000"/>
        <rFont val="Arial"/>
        <charset val="134"/>
      </rPr>
      <t>)</t>
    </r>
  </si>
  <si>
    <r>
      <rPr>
        <sz val="10"/>
        <color rgb="FF000000"/>
        <rFont val="宋体"/>
        <charset val="134"/>
      </rPr>
      <t>合约负债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万元</t>
    </r>
    <r>
      <rPr>
        <sz val="10"/>
        <color rgb="FF000000"/>
        <rFont val="Arial"/>
        <charset val="134"/>
      </rPr>
      <t>)</t>
    </r>
  </si>
  <si>
    <r>
      <rPr>
        <b/>
        <sz val="10"/>
        <color theme="1"/>
        <rFont val="宋体"/>
        <charset val="134"/>
      </rPr>
      <t>应付预收合计</t>
    </r>
    <r>
      <rPr>
        <b/>
        <sz val="10"/>
        <color theme="1"/>
        <rFont val="Arial"/>
        <charset val="134"/>
      </rPr>
      <t>(</t>
    </r>
    <r>
      <rPr>
        <b/>
        <sz val="10"/>
        <color theme="1"/>
        <rFont val="宋体"/>
        <charset val="134"/>
      </rPr>
      <t>万元</t>
    </r>
    <r>
      <rPr>
        <b/>
        <sz val="10"/>
        <color theme="1"/>
        <rFont val="Arial"/>
        <charset val="134"/>
      </rPr>
      <t>)</t>
    </r>
  </si>
  <si>
    <r>
      <rPr>
        <b/>
        <sz val="10"/>
        <color rgb="FFFF0000"/>
        <rFont val="宋体"/>
        <charset val="134"/>
      </rPr>
      <t>应付预收</t>
    </r>
    <r>
      <rPr>
        <b/>
        <sz val="10"/>
        <color rgb="FFFF0000"/>
        <rFont val="Arial"/>
        <charset val="134"/>
      </rPr>
      <t>-</t>
    </r>
    <r>
      <rPr>
        <b/>
        <sz val="10"/>
        <color rgb="FFFF0000"/>
        <rFont val="宋体"/>
        <charset val="134"/>
      </rPr>
      <t>应收预付</t>
    </r>
    <r>
      <rPr>
        <b/>
        <sz val="10"/>
        <color rgb="FFFF0000"/>
        <rFont val="Arial"/>
        <charset val="134"/>
      </rPr>
      <t>(</t>
    </r>
    <r>
      <rPr>
        <b/>
        <sz val="10"/>
        <color rgb="FFFF0000"/>
        <rFont val="宋体"/>
        <charset val="134"/>
      </rPr>
      <t>万元</t>
    </r>
    <r>
      <rPr>
        <b/>
        <sz val="10"/>
        <color rgb="FFFF0000"/>
        <rFont val="Arial"/>
        <charset val="134"/>
      </rPr>
      <t>)</t>
    </r>
  </si>
  <si>
    <t>ROE 平均</t>
  </si>
  <si>
    <t>市值</t>
  </si>
  <si>
    <t>净利</t>
  </si>
  <si>
    <t>分红</t>
  </si>
  <si>
    <t>PE</t>
  </si>
  <si>
    <t>分红率</t>
  </si>
  <si>
    <t>长期投资收益率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</si>
</sst>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"/>
    <numFmt numFmtId="177" formatCode="0.00_ "/>
    <numFmt numFmtId="178" formatCode="##,##0.00"/>
    <numFmt numFmtId="179" formatCode="###,##0.00"/>
  </numFmts>
  <fonts count="37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b/>
      <sz val="12"/>
      <color indexed="8"/>
      <name val="Calibri"/>
      <charset val="134"/>
    </font>
    <font>
      <sz val="11"/>
      <color indexed="8"/>
      <name val="宋体"/>
      <charset val="134"/>
      <scheme val="minor"/>
    </font>
    <font>
      <sz val="11"/>
      <color theme="1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</font>
    <font>
      <b/>
      <sz val="10"/>
      <color rgb="FFFF0000"/>
      <name val="宋体"/>
      <charset val="134"/>
    </font>
    <font>
      <b/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Arial"/>
      <charset val="134"/>
    </font>
    <font>
      <b/>
      <sz val="10"/>
      <color theme="1"/>
      <name val="宋体"/>
      <charset val="134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b/>
      <sz val="10"/>
      <color rgb="FFFF000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0" borderId="0"/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76" fontId="3" fillId="0" borderId="0" xfId="0" applyNumberFormat="1" applyFont="1" applyFill="1" applyAlignment="1"/>
    <xf numFmtId="177" fontId="3" fillId="0" borderId="0" xfId="0" applyNumberFormat="1" applyFont="1" applyFill="1" applyAlignment="1">
      <alignment vertical="center"/>
    </xf>
    <xf numFmtId="10" fontId="3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>
      <alignment vertical="center"/>
    </xf>
    <xf numFmtId="3" fontId="5" fillId="0" borderId="0" xfId="49" applyNumberFormat="1" applyFont="1" applyAlignment="1">
      <alignment horizontal="center"/>
    </xf>
    <xf numFmtId="0" fontId="5" fillId="0" borderId="0" xfId="49" applyNumberFormat="1" applyFont="1" applyAlignment="1">
      <alignment horizontal="center"/>
    </xf>
    <xf numFmtId="0" fontId="6" fillId="0" borderId="0" xfId="49" applyFont="1" applyFill="1" applyAlignment="1"/>
    <xf numFmtId="178" fontId="6" fillId="0" borderId="0" xfId="49" applyNumberFormat="1" applyFont="1" applyFill="1" applyAlignment="1">
      <alignment horizontal="right"/>
    </xf>
    <xf numFmtId="0" fontId="7" fillId="0" borderId="0" xfId="49" applyFont="1" applyFill="1" applyAlignment="1"/>
    <xf numFmtId="178" fontId="7" fillId="0" borderId="0" xfId="49" applyNumberFormat="1" applyFont="1" applyFill="1" applyAlignment="1">
      <alignment horizontal="right"/>
    </xf>
    <xf numFmtId="0" fontId="5" fillId="0" borderId="0" xfId="0" applyFont="1">
      <alignment vertical="center"/>
    </xf>
    <xf numFmtId="4" fontId="8" fillId="0" borderId="0" xfId="0" applyNumberFormat="1" applyFont="1">
      <alignment vertical="center"/>
    </xf>
    <xf numFmtId="0" fontId="9" fillId="0" borderId="0" xfId="0" applyFont="1">
      <alignment vertical="center"/>
    </xf>
    <xf numFmtId="4" fontId="10" fillId="0" borderId="0" xfId="0" applyNumberFormat="1" applyFont="1">
      <alignment vertical="center"/>
    </xf>
    <xf numFmtId="0" fontId="0" fillId="0" borderId="0" xfId="0" applyFont="1" applyFill="1" applyAlignment="1">
      <alignment vertical="center"/>
    </xf>
    <xf numFmtId="0" fontId="11" fillId="0" borderId="0" xfId="0" applyFont="1" applyFill="1" applyAlignment="1"/>
    <xf numFmtId="179" fontId="11" fillId="0" borderId="0" xfId="0" applyNumberFormat="1" applyFont="1" applyFill="1" applyAlignment="1"/>
    <xf numFmtId="0" fontId="12" fillId="0" borderId="0" xfId="0" applyFont="1" applyFill="1" applyAlignment="1"/>
    <xf numFmtId="177" fontId="11" fillId="0" borderId="0" xfId="0" applyNumberFormat="1" applyFont="1" applyFill="1" applyAlignment="1"/>
    <xf numFmtId="10" fontId="11" fillId="0" borderId="0" xfId="0" applyNumberFormat="1" applyFont="1" applyFill="1" applyAlignment="1"/>
    <xf numFmtId="0" fontId="0" fillId="2" borderId="0" xfId="0" applyFont="1" applyFill="1" applyAlignment="1">
      <alignment horizontal="right" vertical="center"/>
    </xf>
    <xf numFmtId="0" fontId="0" fillId="0" borderId="0" xfId="0" applyFont="1" applyFill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1428750</xdr:colOff>
      <xdr:row>9</xdr:row>
      <xdr:rowOff>171450</xdr:rowOff>
    </xdr:from>
    <xdr:to>
      <xdr:col>2</xdr:col>
      <xdr:colOff>626745</xdr:colOff>
      <xdr:row>30</xdr:row>
      <xdr:rowOff>135890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428750" y="1743075"/>
          <a:ext cx="3882390" cy="37553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workbookViewId="0">
      <selection activeCell="A1" sqref="A1"/>
    </sheetView>
  </sheetViews>
  <sheetFormatPr defaultColWidth="9" defaultRowHeight="13.5"/>
  <cols>
    <col min="1" max="1" width="51.5083333333333" style="19"/>
    <col min="2" max="8" width="14.125" style="19"/>
    <col min="9" max="16384" width="9" style="19"/>
  </cols>
  <sheetData>
    <row r="1" spans="1:8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</row>
    <row r="2" spans="1:8">
      <c r="A2" s="20" t="s">
        <v>8</v>
      </c>
      <c r="B2" s="20" t="s">
        <v>9</v>
      </c>
      <c r="C2" s="20" t="s">
        <v>9</v>
      </c>
      <c r="D2" s="20" t="s">
        <v>9</v>
      </c>
      <c r="E2" s="20" t="s">
        <v>9</v>
      </c>
      <c r="F2" s="20" t="s">
        <v>9</v>
      </c>
      <c r="G2" s="20" t="s">
        <v>9</v>
      </c>
      <c r="H2" s="20" t="s">
        <v>9</v>
      </c>
    </row>
    <row r="3" spans="1:8">
      <c r="A3" s="20" t="s">
        <v>10</v>
      </c>
      <c r="B3" s="20" t="s">
        <v>11</v>
      </c>
      <c r="C3" s="20" t="s">
        <v>11</v>
      </c>
      <c r="D3" s="20" t="s">
        <v>11</v>
      </c>
      <c r="E3" s="20" t="s">
        <v>11</v>
      </c>
      <c r="F3" s="20" t="s">
        <v>11</v>
      </c>
      <c r="G3" s="20" t="s">
        <v>11</v>
      </c>
      <c r="H3" s="20" t="s">
        <v>11</v>
      </c>
    </row>
    <row r="4" spans="1:8">
      <c r="A4" s="20" t="s">
        <v>12</v>
      </c>
      <c r="B4" s="21">
        <v>111152.5</v>
      </c>
      <c r="C4" s="21">
        <v>184154.2</v>
      </c>
      <c r="D4" s="21">
        <v>282737.4</v>
      </c>
      <c r="E4" s="21">
        <v>462250.9</v>
      </c>
      <c r="F4" s="21">
        <v>790367.4</v>
      </c>
      <c r="G4" s="21">
        <v>712616.1</v>
      </c>
      <c r="H4" s="21">
        <v>700951.7</v>
      </c>
    </row>
    <row r="5" spans="1:8">
      <c r="A5" s="20" t="s">
        <v>13</v>
      </c>
      <c r="B5" s="21">
        <v>-87821.4</v>
      </c>
      <c r="C5" s="21">
        <v>-141758.9</v>
      </c>
      <c r="D5" s="21">
        <v>-210708</v>
      </c>
      <c r="E5" s="21">
        <v>-334736.7</v>
      </c>
      <c r="F5" s="21">
        <v>-541270.4</v>
      </c>
      <c r="G5" s="21">
        <v>-552172.2</v>
      </c>
      <c r="H5" s="21">
        <v>-534165.7</v>
      </c>
    </row>
    <row r="6" spans="1:8">
      <c r="A6" s="20" t="s">
        <v>14</v>
      </c>
      <c r="B6" s="21">
        <v>23331.1</v>
      </c>
      <c r="C6" s="21">
        <v>42395.3</v>
      </c>
      <c r="D6" s="21">
        <v>72029.4</v>
      </c>
      <c r="E6" s="21">
        <v>127514.2</v>
      </c>
      <c r="F6" s="21">
        <v>249097</v>
      </c>
      <c r="G6" s="21">
        <v>160443.9</v>
      </c>
      <c r="H6" s="21">
        <v>166786</v>
      </c>
    </row>
    <row r="7" spans="1:8">
      <c r="A7" s="20" t="s">
        <v>15</v>
      </c>
      <c r="B7" s="21">
        <v>-19627.5</v>
      </c>
      <c r="C7" s="21">
        <v>-29437.7</v>
      </c>
      <c r="D7" s="21">
        <v>-38312.8</v>
      </c>
      <c r="E7" s="21">
        <v>-49601.3</v>
      </c>
      <c r="F7" s="21">
        <v>-74921.7</v>
      </c>
      <c r="G7" s="21">
        <v>-74366.6</v>
      </c>
      <c r="H7" s="21">
        <v>-63427.2</v>
      </c>
    </row>
    <row r="8" spans="1:8">
      <c r="A8" s="20" t="s">
        <v>16</v>
      </c>
      <c r="B8" s="21">
        <v>-9.6</v>
      </c>
      <c r="C8" s="21">
        <v>-370.8</v>
      </c>
      <c r="D8" s="21">
        <v>-1866.9</v>
      </c>
      <c r="E8" s="21">
        <v>-2877.2</v>
      </c>
      <c r="F8" s="21">
        <v>-6870.3</v>
      </c>
      <c r="G8" s="21">
        <v>-9948.7</v>
      </c>
      <c r="H8" s="21">
        <v>-6284.6</v>
      </c>
    </row>
    <row r="9" spans="1:8">
      <c r="A9" s="20" t="s">
        <v>17</v>
      </c>
      <c r="B9" s="21">
        <v>-146.3</v>
      </c>
      <c r="C9" s="21">
        <v>-153.5</v>
      </c>
      <c r="D9" s="21">
        <v>-275.9</v>
      </c>
      <c r="E9" s="21">
        <v>-1495.4</v>
      </c>
      <c r="F9" s="21">
        <v>-19551.2</v>
      </c>
      <c r="G9" s="21">
        <v>-154207.8</v>
      </c>
      <c r="H9" s="21">
        <v>-85019.2</v>
      </c>
    </row>
    <row r="10" spans="1:8">
      <c r="A10" s="20" t="s">
        <v>18</v>
      </c>
      <c r="B10" s="20"/>
      <c r="C10" s="20"/>
      <c r="D10" s="20"/>
      <c r="E10" s="20"/>
      <c r="F10" s="20"/>
      <c r="G10" s="20"/>
      <c r="H10" s="21">
        <v>-47934.3</v>
      </c>
    </row>
    <row r="11" spans="1:8">
      <c r="A11" s="20" t="s">
        <v>19</v>
      </c>
      <c r="B11" s="21">
        <v>8553.5</v>
      </c>
      <c r="C11" s="21">
        <v>4591.3</v>
      </c>
      <c r="D11" s="21">
        <v>3660.4</v>
      </c>
      <c r="E11" s="21">
        <v>5677</v>
      </c>
      <c r="F11" s="21">
        <v>6715.9</v>
      </c>
      <c r="G11" s="21">
        <v>10629.4</v>
      </c>
      <c r="H11" s="21">
        <v>6836.9</v>
      </c>
    </row>
    <row r="12" spans="1:8">
      <c r="A12" s="20" t="s">
        <v>20</v>
      </c>
      <c r="B12" s="21">
        <v>1629.4</v>
      </c>
      <c r="C12" s="21">
        <v>250.5</v>
      </c>
      <c r="D12" s="21">
        <v>415.9</v>
      </c>
      <c r="E12" s="21">
        <v>1101.8</v>
      </c>
      <c r="F12" s="21">
        <v>9208.1</v>
      </c>
      <c r="G12" s="21">
        <v>-5565.3</v>
      </c>
      <c r="H12" s="21">
        <v>-12200.4</v>
      </c>
    </row>
    <row r="13" spans="1:8">
      <c r="A13" s="20" t="s">
        <v>21</v>
      </c>
      <c r="B13" s="21">
        <v>13730.6</v>
      </c>
      <c r="C13" s="21">
        <v>17275.1</v>
      </c>
      <c r="D13" s="21">
        <v>35650.1</v>
      </c>
      <c r="E13" s="21">
        <v>80319.1</v>
      </c>
      <c r="F13" s="21">
        <v>163677.8</v>
      </c>
      <c r="G13" s="21">
        <v>-73015.1</v>
      </c>
      <c r="H13" s="21">
        <v>-41242.8</v>
      </c>
    </row>
    <row r="14" spans="1:8">
      <c r="A14" s="20" t="s">
        <v>22</v>
      </c>
      <c r="B14" s="21">
        <v>25.3</v>
      </c>
      <c r="C14" s="21">
        <v>47.4</v>
      </c>
      <c r="D14" s="21">
        <v>136.5</v>
      </c>
      <c r="E14" s="21">
        <v>1256.6</v>
      </c>
      <c r="F14" s="21">
        <v>14471.2</v>
      </c>
      <c r="G14" s="21">
        <v>8367.8</v>
      </c>
      <c r="H14" s="21">
        <v>6227.9</v>
      </c>
    </row>
    <row r="15" spans="1:8">
      <c r="A15" s="20" t="s">
        <v>23</v>
      </c>
      <c r="B15" s="21">
        <v>-8334.2</v>
      </c>
      <c r="C15" s="21">
        <v>-4512.5</v>
      </c>
      <c r="D15" s="21">
        <v>-1322.8</v>
      </c>
      <c r="E15" s="21">
        <v>-209.6</v>
      </c>
      <c r="F15" s="21">
        <v>-701.6</v>
      </c>
      <c r="G15" s="21">
        <v>-602.6</v>
      </c>
      <c r="H15" s="21">
        <v>-676.1</v>
      </c>
    </row>
    <row r="16" spans="1:8">
      <c r="A16" s="22" t="s">
        <v>24</v>
      </c>
      <c r="B16" s="21">
        <v>-8308.9</v>
      </c>
      <c r="C16" s="21">
        <v>-4465.1</v>
      </c>
      <c r="D16" s="21">
        <v>-1186.3</v>
      </c>
      <c r="E16" s="21">
        <v>1047</v>
      </c>
      <c r="F16" s="21">
        <v>13769.6</v>
      </c>
      <c r="G16" s="21">
        <v>7765.2</v>
      </c>
      <c r="H16" s="21">
        <v>5551.8</v>
      </c>
    </row>
    <row r="17" spans="1:8">
      <c r="A17" s="20" t="s">
        <v>25</v>
      </c>
      <c r="B17" s="20"/>
      <c r="C17" s="21">
        <v>88.3</v>
      </c>
      <c r="D17" s="21">
        <v>128.9</v>
      </c>
      <c r="E17" s="21">
        <v>857.2</v>
      </c>
      <c r="F17" s="21">
        <v>1050.1</v>
      </c>
      <c r="G17" s="21">
        <v>1144.6</v>
      </c>
      <c r="H17" s="21">
        <v>531.9</v>
      </c>
    </row>
    <row r="18" spans="1:8">
      <c r="A18" s="20" t="s">
        <v>26</v>
      </c>
      <c r="B18" s="21">
        <v>5421.7</v>
      </c>
      <c r="C18" s="21">
        <v>12898.3</v>
      </c>
      <c r="D18" s="21">
        <v>34592.7</v>
      </c>
      <c r="E18" s="21">
        <v>82223.3</v>
      </c>
      <c r="F18" s="21">
        <v>178497.5</v>
      </c>
      <c r="G18" s="21">
        <v>-64105.3</v>
      </c>
      <c r="H18" s="21">
        <v>-35159.1</v>
      </c>
    </row>
    <row r="19" spans="1:8">
      <c r="A19" s="20" t="s">
        <v>27</v>
      </c>
      <c r="B19" s="21">
        <v>-1125.9</v>
      </c>
      <c r="C19" s="21">
        <v>-3067.6</v>
      </c>
      <c r="D19" s="21">
        <v>-7602.9</v>
      </c>
      <c r="E19" s="21">
        <v>-19653.9</v>
      </c>
      <c r="F19" s="21">
        <v>-42648.1</v>
      </c>
      <c r="G19" s="21">
        <v>17865.7</v>
      </c>
      <c r="H19" s="21">
        <v>-4159.2</v>
      </c>
    </row>
    <row r="20" spans="1:8">
      <c r="A20" s="22" t="s">
        <v>28</v>
      </c>
      <c r="B20" s="21">
        <v>4295.8</v>
      </c>
      <c r="C20" s="21">
        <v>9830.7</v>
      </c>
      <c r="D20" s="21">
        <v>26989.8</v>
      </c>
      <c r="E20" s="21">
        <v>62569.4</v>
      </c>
      <c r="F20" s="21">
        <v>135849.4</v>
      </c>
      <c r="G20" s="21">
        <v>-46239.6</v>
      </c>
      <c r="H20" s="21">
        <v>-39318.3</v>
      </c>
    </row>
    <row r="21" spans="1:8">
      <c r="A21" s="22" t="s">
        <v>29</v>
      </c>
      <c r="B21" s="20"/>
      <c r="C21" s="20"/>
      <c r="D21" s="20"/>
      <c r="E21" s="20"/>
      <c r="F21" s="20"/>
      <c r="G21" s="20"/>
      <c r="H21" s="20"/>
    </row>
    <row r="22" spans="1:8">
      <c r="A22" s="22" t="s">
        <v>30</v>
      </c>
      <c r="B22" s="20"/>
      <c r="C22" s="20"/>
      <c r="D22" s="20"/>
      <c r="E22" s="20"/>
      <c r="F22" s="20"/>
      <c r="G22" s="20"/>
      <c r="H22" s="20"/>
    </row>
    <row r="23" spans="1:8">
      <c r="A23" s="22" t="s">
        <v>31</v>
      </c>
      <c r="B23" s="21">
        <v>4295.8</v>
      </c>
      <c r="C23" s="21">
        <v>9830.7</v>
      </c>
      <c r="D23" s="21">
        <v>26989.8</v>
      </c>
      <c r="E23" s="21">
        <v>62569.4</v>
      </c>
      <c r="F23" s="21">
        <v>135849.4</v>
      </c>
      <c r="G23" s="21">
        <v>-46239.6</v>
      </c>
      <c r="H23" s="21">
        <v>-39318.3</v>
      </c>
    </row>
    <row r="24" spans="1:8">
      <c r="A24" s="22" t="s">
        <v>32</v>
      </c>
      <c r="B24" s="21">
        <v>4295.8</v>
      </c>
      <c r="C24" s="21">
        <v>9830.7</v>
      </c>
      <c r="D24" s="21">
        <v>26989.8</v>
      </c>
      <c r="E24" s="21">
        <v>60086.2</v>
      </c>
      <c r="F24" s="21">
        <v>127632.6</v>
      </c>
      <c r="G24" s="21">
        <v>-48190.2</v>
      </c>
      <c r="H24" s="21">
        <v>-43506.8</v>
      </c>
    </row>
    <row r="25" spans="1:8">
      <c r="A25" s="22" t="s">
        <v>33</v>
      </c>
      <c r="B25" s="20"/>
      <c r="C25" s="20"/>
      <c r="D25" s="20"/>
      <c r="E25" s="21">
        <v>2483.2</v>
      </c>
      <c r="F25" s="21">
        <v>8216.8</v>
      </c>
      <c r="G25" s="21">
        <v>1950.6</v>
      </c>
      <c r="H25" s="21">
        <v>4188.5</v>
      </c>
    </row>
    <row r="26" spans="1:8">
      <c r="A26" s="22" t="s">
        <v>34</v>
      </c>
      <c r="B26" s="21">
        <v>-65263.7</v>
      </c>
      <c r="C26" s="21">
        <v>-109171.3</v>
      </c>
      <c r="D26" s="21">
        <v>-163165.3</v>
      </c>
      <c r="E26" s="21">
        <v>-222536.9</v>
      </c>
      <c r="F26" s="21">
        <v>-322359.7</v>
      </c>
      <c r="G26" s="21">
        <v>-313294.4</v>
      </c>
      <c r="H26" s="21">
        <v>-272640.7</v>
      </c>
    </row>
    <row r="27" spans="1:8">
      <c r="A27" s="22" t="s">
        <v>35</v>
      </c>
      <c r="B27" s="21">
        <v>-766.5</v>
      </c>
      <c r="C27" s="21">
        <v>-1717.9</v>
      </c>
      <c r="D27" s="21">
        <v>-3467.5</v>
      </c>
      <c r="E27" s="21">
        <v>-8221.5</v>
      </c>
      <c r="F27" s="21">
        <v>-12932.1</v>
      </c>
      <c r="G27" s="21">
        <v>-18126</v>
      </c>
      <c r="H27" s="21">
        <v>-17342.9</v>
      </c>
    </row>
    <row r="28" spans="1:8">
      <c r="A28" s="20"/>
      <c r="B28" s="20"/>
      <c r="C28" s="20"/>
      <c r="D28" s="20"/>
      <c r="E28" s="20"/>
      <c r="F28" s="20"/>
      <c r="G28" s="20"/>
      <c r="H28" s="20"/>
    </row>
    <row r="29" spans="1:16">
      <c r="A29" s="20" t="s">
        <v>36</v>
      </c>
      <c r="B29" s="23">
        <f>B4+B5+B7+B8+B15+B19</f>
        <v>-5766.09999999999</v>
      </c>
      <c r="C29" s="23">
        <f t="shared" ref="B29:H29" si="0">C4+C5+C7+C8+C15+C19</f>
        <v>5006.70000000002</v>
      </c>
      <c r="D29" s="23">
        <f t="shared" si="0"/>
        <v>22924</v>
      </c>
      <c r="E29" s="23">
        <f t="shared" si="0"/>
        <v>55172.2</v>
      </c>
      <c r="F29" s="23">
        <f t="shared" si="0"/>
        <v>123955.3</v>
      </c>
      <c r="G29" s="23">
        <f t="shared" si="0"/>
        <v>93391.7</v>
      </c>
      <c r="H29" s="23">
        <f>H4+H5+H7+H8+H15+H19</f>
        <v>92238.9</v>
      </c>
      <c r="I29" s="25" t="s">
        <v>37</v>
      </c>
      <c r="J29" s="26" t="s">
        <v>38</v>
      </c>
      <c r="K29" s="26"/>
      <c r="L29" s="26"/>
      <c r="M29" s="26"/>
      <c r="N29" s="26"/>
      <c r="O29" s="26"/>
      <c r="P29" s="26"/>
    </row>
    <row r="30" spans="1:8">
      <c r="A30" s="20" t="s">
        <v>39</v>
      </c>
      <c r="B30" s="24">
        <f t="shared" ref="B30:H30" si="1">-B7/B4</f>
        <v>0.176581723308068</v>
      </c>
      <c r="C30" s="24">
        <f t="shared" si="1"/>
        <v>0.159853535786857</v>
      </c>
      <c r="D30" s="24">
        <f t="shared" si="1"/>
        <v>0.135506657414265</v>
      </c>
      <c r="E30" s="24">
        <f t="shared" si="1"/>
        <v>0.107303847326203</v>
      </c>
      <c r="F30" s="24">
        <f t="shared" si="1"/>
        <v>0.0947935099549905</v>
      </c>
      <c r="G30" s="24">
        <f t="shared" si="1"/>
        <v>0.104357170712253</v>
      </c>
      <c r="H30" s="24">
        <f t="shared" si="1"/>
        <v>0.0904872618184677</v>
      </c>
    </row>
    <row r="31" spans="1:8">
      <c r="A31" s="20" t="s">
        <v>40</v>
      </c>
      <c r="B31" s="24">
        <f t="shared" ref="B31:H31" si="2">-B8/B4</f>
        <v>8.63678279840759e-5</v>
      </c>
      <c r="C31" s="24">
        <f t="shared" si="2"/>
        <v>0.00201352996564835</v>
      </c>
      <c r="D31" s="24">
        <f t="shared" si="2"/>
        <v>0.00660294676261435</v>
      </c>
      <c r="E31" s="24">
        <f t="shared" si="2"/>
        <v>0.00622432536096739</v>
      </c>
      <c r="F31" s="24">
        <f t="shared" si="2"/>
        <v>0.008692539697361</v>
      </c>
      <c r="G31" s="24">
        <f t="shared" si="2"/>
        <v>0.0139608128415847</v>
      </c>
      <c r="H31" s="24">
        <f t="shared" si="2"/>
        <v>0.00896581034042717</v>
      </c>
    </row>
    <row r="32" spans="1:8">
      <c r="A32" s="20" t="s">
        <v>41</v>
      </c>
      <c r="B32" s="24">
        <f t="shared" ref="B32:H32" si="3">-B15/B4</f>
        <v>0.0749798699984256</v>
      </c>
      <c r="C32" s="24">
        <f t="shared" si="3"/>
        <v>0.0245039211704104</v>
      </c>
      <c r="D32" s="24">
        <f t="shared" si="3"/>
        <v>0.00467854624114107</v>
      </c>
      <c r="E32" s="24">
        <f t="shared" si="3"/>
        <v>0.000453433405970654</v>
      </c>
      <c r="F32" s="24">
        <f t="shared" si="3"/>
        <v>0.000887688434517922</v>
      </c>
      <c r="G32" s="24">
        <f t="shared" si="3"/>
        <v>0.000845616594966069</v>
      </c>
      <c r="H32" s="24">
        <f t="shared" si="3"/>
        <v>0.000964545773981289</v>
      </c>
    </row>
    <row r="33" spans="1:8">
      <c r="A33" s="20" t="s">
        <v>42</v>
      </c>
      <c r="B33" s="24">
        <f t="shared" ref="B33:H33" si="4">SUM(B30:B32)</f>
        <v>0.251647961134477</v>
      </c>
      <c r="C33" s="24">
        <f t="shared" si="4"/>
        <v>0.186370986922916</v>
      </c>
      <c r="D33" s="24">
        <f t="shared" si="4"/>
        <v>0.14678815041802</v>
      </c>
      <c r="E33" s="24">
        <f t="shared" si="4"/>
        <v>0.113981606093141</v>
      </c>
      <c r="F33" s="24">
        <f t="shared" si="4"/>
        <v>0.104373738086869</v>
      </c>
      <c r="G33" s="24">
        <f t="shared" si="4"/>
        <v>0.119163600148804</v>
      </c>
      <c r="H33" s="24">
        <f t="shared" si="4"/>
        <v>0.100417617932876</v>
      </c>
    </row>
    <row r="34" spans="1:8">
      <c r="A34" s="20" t="s">
        <v>43</v>
      </c>
      <c r="B34" s="24">
        <f>B6/B4</f>
        <v>0.209901711612424</v>
      </c>
      <c r="C34" s="24">
        <f t="shared" ref="C34:H34" si="5">C6/C4</f>
        <v>0.230216307855048</v>
      </c>
      <c r="D34" s="24">
        <f t="shared" si="5"/>
        <v>0.25475724117149</v>
      </c>
      <c r="E34" s="24">
        <f t="shared" si="5"/>
        <v>0.275854952364614</v>
      </c>
      <c r="F34" s="24">
        <f t="shared" si="5"/>
        <v>0.315166086050614</v>
      </c>
      <c r="G34" s="24">
        <f t="shared" si="5"/>
        <v>0.225147733821899</v>
      </c>
      <c r="H34" s="24">
        <f t="shared" si="5"/>
        <v>0.237942214848755</v>
      </c>
    </row>
    <row r="35" spans="1:8">
      <c r="A35" s="20" t="s">
        <v>44</v>
      </c>
      <c r="B35" s="24">
        <f>B13/B4</f>
        <v>0.123529385303974</v>
      </c>
      <c r="C35" s="24">
        <f t="shared" ref="C35:H35" si="6">C13/C4</f>
        <v>0.0938077980301291</v>
      </c>
      <c r="D35" s="24">
        <f t="shared" si="6"/>
        <v>0.126089084783265</v>
      </c>
      <c r="E35" s="24">
        <f t="shared" si="6"/>
        <v>0.173756503232336</v>
      </c>
      <c r="F35" s="24">
        <f t="shared" si="6"/>
        <v>0.207090778288679</v>
      </c>
      <c r="G35" s="24">
        <f t="shared" si="6"/>
        <v>-0.102460637642063</v>
      </c>
      <c r="H35" s="24">
        <f t="shared" si="6"/>
        <v>-0.0588382908551331</v>
      </c>
    </row>
    <row r="36" spans="1:8">
      <c r="A36" s="20" t="s">
        <v>45</v>
      </c>
      <c r="B36" s="24">
        <f>B29/B4</f>
        <v>-0.0518755763478104</v>
      </c>
      <c r="C36" s="24">
        <f t="shared" ref="C36:H36" si="7">C29/C4</f>
        <v>0.0271875417449073</v>
      </c>
      <c r="D36" s="24">
        <f t="shared" si="7"/>
        <v>0.0810787677894754</v>
      </c>
      <c r="E36" s="24">
        <f t="shared" si="7"/>
        <v>0.119355527485182</v>
      </c>
      <c r="F36" s="24">
        <f t="shared" si="7"/>
        <v>0.156832505996578</v>
      </c>
      <c r="G36" s="24">
        <f t="shared" si="7"/>
        <v>0.131054715154485</v>
      </c>
      <c r="H36" s="24">
        <f t="shared" si="7"/>
        <v>0.131590949847186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" sqref="A1"/>
    </sheetView>
  </sheetViews>
  <sheetFormatPr defaultColWidth="9.025" defaultRowHeight="14.25" outlineLevelCol="7"/>
  <cols>
    <col min="1" max="1" width="47.2666666666667" style="8" customWidth="1"/>
    <col min="2" max="8" width="14.2083333333333" style="8" customWidth="1"/>
    <col min="9" max="16384" width="9.025" style="8"/>
  </cols>
  <sheetData>
    <row r="1" s="7" customFormat="1" spans="1:8">
      <c r="A1" s="9" t="s">
        <v>46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</row>
    <row r="2" ht="13.5" spans="1:8">
      <c r="A2" s="11"/>
      <c r="B2" s="11" t="s">
        <v>47</v>
      </c>
      <c r="C2" s="11" t="s">
        <v>47</v>
      </c>
      <c r="D2" s="11" t="s">
        <v>47</v>
      </c>
      <c r="E2" s="11" t="s">
        <v>48</v>
      </c>
      <c r="F2" s="11" t="s">
        <v>48</v>
      </c>
      <c r="G2" s="11" t="s">
        <v>48</v>
      </c>
      <c r="H2" s="11" t="s">
        <v>48</v>
      </c>
    </row>
    <row r="3" ht="13.5" spans="1:8">
      <c r="A3" s="11" t="s">
        <v>49</v>
      </c>
      <c r="B3" s="12">
        <v>20810.2</v>
      </c>
      <c r="C3" s="12">
        <v>39260.3</v>
      </c>
      <c r="D3" s="12">
        <v>92724.3</v>
      </c>
      <c r="E3" s="12">
        <v>135213.3</v>
      </c>
      <c r="F3" s="12">
        <v>436141.6</v>
      </c>
      <c r="G3" s="12">
        <v>430739</v>
      </c>
      <c r="H3" s="12">
        <v>426688.6</v>
      </c>
    </row>
    <row r="4" ht="13.5" spans="1:8">
      <c r="A4" s="11" t="s">
        <v>50</v>
      </c>
      <c r="B4" s="12">
        <v>75292.4</v>
      </c>
      <c r="C4" s="12">
        <v>73269.2</v>
      </c>
      <c r="D4" s="12">
        <v>1845.6</v>
      </c>
      <c r="E4" s="12">
        <v>3654.2</v>
      </c>
      <c r="F4" s="12">
        <v>4341.4</v>
      </c>
      <c r="G4" s="12">
        <v>4343.8</v>
      </c>
      <c r="H4" s="12">
        <v>3107.6</v>
      </c>
    </row>
    <row r="5" ht="13.5" spans="1:8">
      <c r="A5" s="13" t="s">
        <v>51</v>
      </c>
      <c r="B5" s="14">
        <f>B3+B4</f>
        <v>96102.6</v>
      </c>
      <c r="C5" s="14">
        <f t="shared" ref="C5:H5" si="0">C3+C4</f>
        <v>112529.5</v>
      </c>
      <c r="D5" s="14">
        <f t="shared" si="0"/>
        <v>94569.9</v>
      </c>
      <c r="E5" s="14">
        <f t="shared" si="0"/>
        <v>138867.5</v>
      </c>
      <c r="F5" s="14">
        <f t="shared" si="0"/>
        <v>440483</v>
      </c>
      <c r="G5" s="14">
        <f t="shared" si="0"/>
        <v>435082.8</v>
      </c>
      <c r="H5" s="14">
        <f t="shared" si="0"/>
        <v>429796.2</v>
      </c>
    </row>
    <row r="6" ht="13.5" spans="1:8">
      <c r="A6" s="11" t="s">
        <v>52</v>
      </c>
      <c r="B6" s="12">
        <v>59619</v>
      </c>
      <c r="C6" s="12">
        <v>64878.1</v>
      </c>
      <c r="D6" s="12">
        <v>108661.8</v>
      </c>
      <c r="E6" s="12">
        <v>177941.8</v>
      </c>
      <c r="F6" s="12">
        <v>274480.2</v>
      </c>
      <c r="G6" s="12">
        <v>274067.6</v>
      </c>
      <c r="H6" s="12">
        <v>303687.4</v>
      </c>
    </row>
    <row r="7" ht="13.5" spans="1:8">
      <c r="A7" s="11" t="s">
        <v>53</v>
      </c>
      <c r="B7" s="12">
        <v>19420.7</v>
      </c>
      <c r="C7" s="12">
        <v>28518.2</v>
      </c>
      <c r="D7" s="12">
        <v>56038.8</v>
      </c>
      <c r="E7" s="12">
        <v>100528.1</v>
      </c>
      <c r="F7" s="12">
        <v>144424.7</v>
      </c>
      <c r="G7" s="12">
        <v>144975.3</v>
      </c>
      <c r="H7" s="12">
        <v>181646.1</v>
      </c>
    </row>
    <row r="8" ht="15" spans="1:8">
      <c r="A8" s="15" t="s">
        <v>54</v>
      </c>
      <c r="B8" s="16">
        <f>B6+B7</f>
        <v>79039.7</v>
      </c>
      <c r="C8" s="16">
        <f t="shared" ref="C8:H8" si="1">C6+C7</f>
        <v>93396.3</v>
      </c>
      <c r="D8" s="16">
        <f t="shared" si="1"/>
        <v>164700.6</v>
      </c>
      <c r="E8" s="16">
        <f t="shared" si="1"/>
        <v>278469.9</v>
      </c>
      <c r="F8" s="16">
        <f t="shared" si="1"/>
        <v>418904.9</v>
      </c>
      <c r="G8" s="16">
        <f t="shared" si="1"/>
        <v>419042.9</v>
      </c>
      <c r="H8" s="16">
        <f t="shared" si="1"/>
        <v>485333.5</v>
      </c>
    </row>
    <row r="9" ht="13.5" spans="1:8">
      <c r="A9" s="17" t="s">
        <v>55</v>
      </c>
      <c r="B9" s="18">
        <f>B8-B5</f>
        <v>-17062.9</v>
      </c>
      <c r="C9" s="18">
        <f t="shared" ref="C9:H9" si="2">C8-C5</f>
        <v>-19133.2</v>
      </c>
      <c r="D9" s="18">
        <f t="shared" si="2"/>
        <v>70130.7</v>
      </c>
      <c r="E9" s="18">
        <f t="shared" si="2"/>
        <v>139602.4</v>
      </c>
      <c r="F9" s="18">
        <f t="shared" si="2"/>
        <v>-21578.1</v>
      </c>
      <c r="G9" s="18">
        <f t="shared" si="2"/>
        <v>-16039.9</v>
      </c>
      <c r="H9" s="18">
        <f t="shared" si="2"/>
        <v>55537.3</v>
      </c>
    </row>
    <row r="12" ht="13.5" spans="1:1">
      <c r="A1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A1" sqref="A1"/>
    </sheetView>
  </sheetViews>
  <sheetFormatPr defaultColWidth="9.025" defaultRowHeight="13.5" outlineLevelRow="7" outlineLevelCol="4"/>
  <cols>
    <col min="1" max="1" width="14.0583333333333" customWidth="1"/>
    <col min="2" max="5" width="24.1666666666667" customWidth="1"/>
  </cols>
  <sheetData>
    <row r="1" ht="15.75" spans="1:5">
      <c r="A1" s="1"/>
      <c r="B1" s="2">
        <v>2020</v>
      </c>
      <c r="C1" s="2">
        <v>2021</v>
      </c>
      <c r="D1" s="2">
        <v>2022</v>
      </c>
      <c r="E1" s="2">
        <v>2023</v>
      </c>
    </row>
    <row r="2" spans="1:5">
      <c r="A2" s="3" t="s">
        <v>56</v>
      </c>
      <c r="B2" s="4">
        <v>12.4501390232427</v>
      </c>
      <c r="C2" s="4">
        <v>14.943778528814</v>
      </c>
      <c r="D2" s="4">
        <v>-5.98441698559002</v>
      </c>
      <c r="E2" s="4">
        <v>-6.37989161305157</v>
      </c>
    </row>
    <row r="3" spans="1:5">
      <c r="A3" s="3" t="s">
        <v>57</v>
      </c>
      <c r="B3" s="4">
        <v>53256060000</v>
      </c>
      <c r="C3" s="4">
        <v>24523651200</v>
      </c>
      <c r="D3" s="4">
        <v>12838744800</v>
      </c>
      <c r="E3" s="4">
        <v>5716298280</v>
      </c>
    </row>
    <row r="4" spans="1:5">
      <c r="A4" s="3" t="s">
        <v>58</v>
      </c>
      <c r="B4" s="4">
        <v>625694000</v>
      </c>
      <c r="C4" s="4">
        <v>1358494000</v>
      </c>
      <c r="D4" s="4">
        <v>-462396000</v>
      </c>
      <c r="E4" s="4">
        <v>-393183000</v>
      </c>
    </row>
    <row r="5" spans="1:5">
      <c r="A5" s="3" t="s">
        <v>59</v>
      </c>
      <c r="B5" s="4">
        <v>180000000</v>
      </c>
      <c r="C5" s="4">
        <v>381726000</v>
      </c>
      <c r="D5" s="4">
        <v>418790000</v>
      </c>
      <c r="E5" s="4">
        <v>437129000</v>
      </c>
    </row>
    <row r="6" spans="1:5">
      <c r="A6" s="3" t="s">
        <v>60</v>
      </c>
      <c r="B6" s="5">
        <f>B3/B4</f>
        <v>85.1151840995758</v>
      </c>
      <c r="C6" s="5">
        <f>C3/C4</f>
        <v>18.0520865016702</v>
      </c>
      <c r="D6" s="5">
        <f>D3/D4</f>
        <v>-27.7656917447383</v>
      </c>
      <c r="E6" s="5">
        <f>E3/E4</f>
        <v>-14.5385183998291</v>
      </c>
    </row>
    <row r="7" spans="1:5">
      <c r="A7" s="3" t="s">
        <v>61</v>
      </c>
      <c r="B7" s="5">
        <f>B5/B4</f>
        <v>0.287680559506724</v>
      </c>
      <c r="C7" s="5">
        <f>C5/C4</f>
        <v>0.280992039714566</v>
      </c>
      <c r="D7" s="5">
        <f>D5/D4</f>
        <v>-0.905695550999576</v>
      </c>
      <c r="E7" s="5">
        <f>E5/E4</f>
        <v>-1.11176983745482</v>
      </c>
    </row>
    <row r="8" spans="1:5">
      <c r="A8" s="3" t="s">
        <v>62</v>
      </c>
      <c r="B8" s="6">
        <f>B2/100*(1-B7)+B7/B6</f>
        <v>0.0920646576793334</v>
      </c>
      <c r="C8" s="6">
        <f>C2/100*(1-C7)+C7/C6</f>
        <v>0.123012583893667</v>
      </c>
      <c r="D8" s="6">
        <f>D2/100*(1-D7)+D7/D6</f>
        <v>-0.0814255358753409</v>
      </c>
      <c r="E8" s="6">
        <f>E2/100*(1-E7)+E7/E6</f>
        <v>-0.0582579846304158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费用率</vt:lpstr>
      <vt:lpstr>应收预付 应付预收</vt:lpstr>
      <vt:lpstr>长期投资收益率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 Wang</dc:creator>
  <cp:lastModifiedBy>Admin</cp:lastModifiedBy>
  <dcterms:created xsi:type="dcterms:W3CDTF">2024-07-23T15:55:00Z</dcterms:created>
  <dcterms:modified xsi:type="dcterms:W3CDTF">2024-07-24T02:20:40Z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A242E5DB1D1C4827B165DD2237A125A1</vt:lpwstr>
  </property>
  <property fmtid="{D5CDD505-2E9C-101B-9397-08002B2CF9AE}" pid="4" name="EM_Doc_Temp_ID">
    <vt:lpwstr>ee9e0d99</vt:lpwstr>
  </property>
</Properties>
</file>