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19927\Desktop\"/>
    </mc:Choice>
  </mc:AlternateContent>
  <xr:revisionPtr revIDLastSave="0" documentId="8_{BE268E1A-BC6D-4802-9F48-0B777198DFFF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Returns" sheetId="1" r:id="rId1"/>
    <sheet name="Calculations" sheetId="2" r:id="rId2"/>
  </sheets>
  <definedNames>
    <definedName name="N">Calculations!$B$3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GCYTJlrIRsQWZMLAvh0FJgTiEckCYMBVMoAtHYa4fzo="/>
    </ext>
  </extLst>
</workbook>
</file>

<file path=xl/calcChain.xml><?xml version="1.0" encoding="utf-8"?>
<calcChain xmlns="http://schemas.openxmlformats.org/spreadsheetml/2006/main">
  <c r="C15" i="2" l="1"/>
  <c r="D15" i="2"/>
  <c r="E15" i="2"/>
  <c r="B15" i="2"/>
  <c r="C14" i="2"/>
  <c r="D14" i="2"/>
  <c r="E14" i="2"/>
  <c r="B14" i="2"/>
  <c r="C13" i="2"/>
  <c r="D13" i="2"/>
  <c r="E13" i="2"/>
  <c r="B13" i="2"/>
  <c r="C12" i="2"/>
  <c r="D12" i="2"/>
  <c r="E12" i="2"/>
  <c r="B12" i="2"/>
  <c r="C7" i="2"/>
  <c r="D7" i="2"/>
  <c r="E7" i="2"/>
  <c r="F7" i="2"/>
  <c r="B7" i="2"/>
  <c r="C6" i="2"/>
  <c r="D6" i="2"/>
  <c r="E6" i="2"/>
  <c r="B6" i="2"/>
  <c r="C5" i="2"/>
  <c r="D5" i="2"/>
  <c r="E5" i="2"/>
  <c r="F5" i="2"/>
  <c r="B5" i="2"/>
  <c r="C4" i="2"/>
  <c r="D4" i="2"/>
  <c r="E4" i="2"/>
  <c r="F4" i="2"/>
  <c r="B4" i="2"/>
  <c r="C3" i="2"/>
  <c r="D3" i="2"/>
  <c r="E3" i="2"/>
  <c r="F3" i="2"/>
  <c r="B3" i="2"/>
</calcChain>
</file>

<file path=xl/sharedStrings.xml><?xml version="1.0" encoding="utf-8"?>
<sst xmlns="http://schemas.openxmlformats.org/spreadsheetml/2006/main" count="48" uniqueCount="25">
  <si>
    <t>Daily returns</t>
  </si>
  <si>
    <t>Time (Days)</t>
  </si>
  <si>
    <t>Meta</t>
  </si>
  <si>
    <t xml:space="preserve">Apple </t>
  </si>
  <si>
    <t>Amazon</t>
  </si>
  <si>
    <t>Netflix</t>
  </si>
  <si>
    <t>Market</t>
  </si>
  <si>
    <t>Stocks</t>
  </si>
  <si>
    <t>Metrics</t>
  </si>
  <si>
    <t>Apple</t>
  </si>
  <si>
    <t xml:space="preserve">Market </t>
  </si>
  <si>
    <t>Number of days</t>
  </si>
  <si>
    <t>Total returns</t>
  </si>
  <si>
    <t>Expected returns (daily)</t>
  </si>
  <si>
    <t xml:space="preserve">Covariance </t>
  </si>
  <si>
    <t>Variance</t>
  </si>
  <si>
    <t>BASS metrics</t>
  </si>
  <si>
    <t>Beta</t>
  </si>
  <si>
    <t>Alpha</t>
  </si>
  <si>
    <t>Standard deviation</t>
  </si>
  <si>
    <t xml:space="preserve">Sharpe ratio </t>
  </si>
  <si>
    <t>Risk appetite</t>
  </si>
  <si>
    <t>Check</t>
  </si>
  <si>
    <t xml:space="preserve">Aligns with my risk appetite. </t>
  </si>
  <si>
    <t>Risk-free rate (daily):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</si>
</sst>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6">
    <font>
      <sz val="11"/>
      <color theme="1"/>
      <name val="Calibri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</font>
    <font>
      <b/>
      <sz val="11"/>
      <color theme="1"/>
      <name val="Arial"/>
      <family val="2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D7C"/>
        <bgColor rgb="FF003D7C"/>
      </patternFill>
    </fill>
    <fill>
      <patternFill patternType="solid">
        <fgColor rgb="FFEF7C00"/>
        <bgColor rgb="FFEF7C00"/>
      </patternFill>
    </fill>
    <fill>
      <patternFill patternType="solid">
        <fgColor rgb="FFBFC1C3"/>
        <bgColor rgb="FFBFC1C3"/>
      </patternFill>
    </fill>
    <fill>
      <patternFill patternType="solid">
        <fgColor rgb="FFFCE4D6"/>
        <bgColor rgb="FFFCE4D6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2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/>
    <xf numFmtId="10" fontId="1" fillId="0" borderId="0" xfId="0" applyNumberFormat="1" applyFont="1"/>
    <xf numFmtId="10" fontId="1" fillId="0" borderId="5" xfId="0" applyNumberFormat="1" applyFont="1" applyBorder="1"/>
    <xf numFmtId="10" fontId="1" fillId="0" borderId="6" xfId="0" applyNumberFormat="1" applyFont="1" applyBorder="1"/>
    <xf numFmtId="10" fontId="1" fillId="0" borderId="7" xfId="0" applyNumberFormat="1" applyFont="1" applyBorder="1"/>
    <xf numFmtId="0" fontId="4" fillId="3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5" borderId="11" xfId="0" applyFont="1" applyFill="1" applyBorder="1"/>
    <xf numFmtId="10" fontId="1" fillId="5" borderId="11" xfId="0" applyNumberFormat="1" applyFont="1" applyFill="1" applyBorder="1"/>
    <xf numFmtId="176" fontId="1" fillId="5" borderId="11" xfId="0" applyNumberFormat="1" applyFont="1" applyFill="1" applyBorder="1"/>
    <xf numFmtId="176" fontId="1" fillId="4" borderId="12" xfId="0" applyNumberFormat="1" applyFont="1" applyFill="1" applyBorder="1"/>
    <xf numFmtId="176" fontId="1" fillId="5" borderId="13" xfId="0" applyNumberFormat="1" applyFont="1" applyFill="1" applyBorder="1"/>
    <xf numFmtId="2" fontId="1" fillId="5" borderId="11" xfId="0" applyNumberFormat="1" applyFont="1" applyFill="1" applyBorder="1"/>
    <xf numFmtId="2" fontId="1" fillId="4" borderId="12" xfId="0" applyNumberFormat="1" applyFont="1" applyFill="1" applyBorder="1"/>
    <xf numFmtId="10" fontId="1" fillId="4" borderId="12" xfId="0" applyNumberFormat="1" applyFont="1" applyFill="1" applyBorder="1"/>
    <xf numFmtId="2" fontId="1" fillId="5" borderId="15" xfId="0" applyNumberFormat="1" applyFont="1" applyFill="1" applyBorder="1"/>
    <xf numFmtId="2" fontId="1" fillId="4" borderId="14" xfId="0" applyNumberFormat="1" applyFont="1" applyFill="1" applyBorder="1"/>
    <xf numFmtId="0" fontId="1" fillId="3" borderId="16" xfId="0" applyFont="1" applyFill="1" applyBorder="1"/>
    <xf numFmtId="10" fontId="1" fillId="3" borderId="17" xfId="0" applyNumberFormat="1" applyFont="1" applyFill="1" applyBorder="1"/>
    <xf numFmtId="0" fontId="1" fillId="4" borderId="1" xfId="0" applyFont="1" applyFill="1" applyBorder="1" applyAlignment="1">
      <alignment wrapText="1"/>
    </xf>
    <xf numFmtId="2" fontId="1" fillId="5" borderId="16" xfId="0" applyNumberFormat="1" applyFont="1" applyFill="1" applyBorder="1"/>
    <xf numFmtId="2" fontId="1" fillId="5" borderId="18" xfId="0" applyNumberFormat="1" applyFont="1" applyFill="1" applyBorder="1"/>
    <xf numFmtId="2" fontId="1" fillId="5" borderId="17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3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2" fillId="2" borderId="8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5050"/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F23"/>
    </sheetView>
  </sheetViews>
  <sheetFormatPr defaultColWidth="14.453125" defaultRowHeight="15" customHeight="1"/>
  <cols>
    <col min="1" max="1" width="7.90625" customWidth="1"/>
    <col min="2" max="12" width="11.36328125" customWidth="1"/>
    <col min="13" max="26" width="8.90625" customWidth="1"/>
  </cols>
  <sheetData>
    <row r="1" spans="1:26" ht="13.5" customHeight="1">
      <c r="A1" s="1"/>
      <c r="B1" s="31" t="s">
        <v>0</v>
      </c>
      <c r="C1" s="32"/>
      <c r="D1" s="32"/>
      <c r="E1" s="32"/>
      <c r="F1" s="3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8.5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2"/>
      <c r="H2" s="6"/>
      <c r="I2" s="6"/>
      <c r="J2" s="6"/>
      <c r="K2" s="6"/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7">
        <v>0</v>
      </c>
      <c r="B3" s="8">
        <v>8.0000000000000004E-4</v>
      </c>
      <c r="C3" s="8">
        <v>-1.5599999999999999E-2</v>
      </c>
      <c r="D3" s="8">
        <v>1E-4</v>
      </c>
      <c r="E3" s="8">
        <v>9.4999999999999998E-3</v>
      </c>
      <c r="F3" s="9">
        <v>9.5999999999999992E-3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7">
        <v>1</v>
      </c>
      <c r="B4" s="8">
        <v>8.6999999999999994E-3</v>
      </c>
      <c r="C4" s="8">
        <v>-1.3899999999999999E-2</v>
      </c>
      <c r="D4" s="8">
        <v>2.0000000000000001E-4</v>
      </c>
      <c r="E4" s="8">
        <v>7.7999999999999996E-3</v>
      </c>
      <c r="F4" s="9">
        <v>2.8999999999999998E-3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7">
        <v>2</v>
      </c>
      <c r="B5" s="8">
        <v>7.0000000000000001E-3</v>
      </c>
      <c r="C5" s="8">
        <v>-1E-4</v>
      </c>
      <c r="D5" s="8">
        <v>8.9999999999999998E-4</v>
      </c>
      <c r="E5" s="8">
        <v>9.1999999999999998E-3</v>
      </c>
      <c r="F5" s="9">
        <v>-2.2000000000000001E-3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7">
        <v>3</v>
      </c>
      <c r="B6" s="8">
        <v>-2.5000000000000001E-3</v>
      </c>
      <c r="C6" s="8">
        <v>-2.7099999999999999E-2</v>
      </c>
      <c r="D6" s="8">
        <v>2.3999999999999998E-3</v>
      </c>
      <c r="E6" s="8">
        <v>5.5999999999999999E-3</v>
      </c>
      <c r="F6" s="9">
        <v>-2.1399999999999999E-2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7">
        <v>4</v>
      </c>
      <c r="B7" s="8">
        <v>-6.7000000000000002E-3</v>
      </c>
      <c r="C7" s="8">
        <v>4.0000000000000002E-4</v>
      </c>
      <c r="D7" s="8">
        <v>2.5999999999999999E-3</v>
      </c>
      <c r="E7" s="8">
        <v>4.4000000000000003E-3</v>
      </c>
      <c r="F7" s="9">
        <v>-1.29E-2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7">
        <v>5</v>
      </c>
      <c r="B8" s="8">
        <v>-2.3E-3</v>
      </c>
      <c r="C8" s="8">
        <v>9.7999999999999997E-3</v>
      </c>
      <c r="D8" s="8">
        <v>3.0999999999999999E-3</v>
      </c>
      <c r="E8" s="8">
        <v>-1.1999999999999999E-3</v>
      </c>
      <c r="F8" s="9">
        <v>2.3E-3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7">
        <v>6</v>
      </c>
      <c r="B9" s="8">
        <v>8.9999999999999993E-3</v>
      </c>
      <c r="C9" s="8">
        <v>1.12E-2</v>
      </c>
      <c r="D9" s="8">
        <v>4.5999999999999999E-3</v>
      </c>
      <c r="E9" s="8">
        <v>-3.0000000000000001E-3</v>
      </c>
      <c r="F9" s="9">
        <v>-7.1999999999999998E-3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7">
        <v>7</v>
      </c>
      <c r="B10" s="8">
        <v>4.3E-3</v>
      </c>
      <c r="C10" s="8">
        <v>2.2200000000000001E-2</v>
      </c>
      <c r="D10" s="8">
        <v>5.1999999999999998E-3</v>
      </c>
      <c r="E10" s="8">
        <v>-5.1999999999999998E-3</v>
      </c>
      <c r="F10" s="9">
        <v>1.9E-3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7">
        <v>8</v>
      </c>
      <c r="B11" s="8">
        <v>3.9699999999999996E-3</v>
      </c>
      <c r="C11" s="8">
        <v>2.8899999999999999E-2</v>
      </c>
      <c r="D11" s="8">
        <v>6.6E-3</v>
      </c>
      <c r="E11" s="8">
        <v>-6.7999999999999996E-3</v>
      </c>
      <c r="F11" s="9">
        <v>4.0000000000000001E-3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7">
        <v>9</v>
      </c>
      <c r="B12" s="8">
        <v>1.89E-2</v>
      </c>
      <c r="C12" s="8">
        <v>8.9999999999999993E-3</v>
      </c>
      <c r="D12" s="8">
        <v>4.4999999999999997E-3</v>
      </c>
      <c r="E12" s="8">
        <v>-6.8999999999999999E-3</v>
      </c>
      <c r="F12" s="9">
        <v>1.7299999999999999E-2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7">
        <v>10</v>
      </c>
      <c r="B13" s="8">
        <v>1.43E-2</v>
      </c>
      <c r="C13" s="8">
        <v>9.1000000000000004E-3</v>
      </c>
      <c r="D13" s="8">
        <v>4.1999999999999997E-3</v>
      </c>
      <c r="E13" s="8">
        <v>6.1999999999999998E-3</v>
      </c>
      <c r="F13" s="9">
        <v>-6.9999999999999999E-4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>
      <c r="A14" s="7">
        <v>11</v>
      </c>
      <c r="B14" s="8">
        <v>-1.78E-2</v>
      </c>
      <c r="C14" s="8">
        <v>1.9699999999999999E-2</v>
      </c>
      <c r="D14" s="8">
        <v>4.7999999999999996E-3</v>
      </c>
      <c r="E14" s="8">
        <v>8.0999999999999996E-3</v>
      </c>
      <c r="F14" s="9">
        <v>2.1299999999999999E-2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>
      <c r="A15" s="7">
        <v>12</v>
      </c>
      <c r="B15" s="8">
        <v>-9.9000000000000008E-3</v>
      </c>
      <c r="C15" s="8">
        <v>-8.0000000000000004E-4</v>
      </c>
      <c r="D15" s="8">
        <v>-7.7999999999999996E-3</v>
      </c>
      <c r="E15" s="8">
        <v>1.4500000000000001E-2</v>
      </c>
      <c r="F15" s="9">
        <v>-4.1999999999999997E-3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>
      <c r="A16" s="7">
        <v>13</v>
      </c>
      <c r="B16" s="8">
        <v>-4.5999999999999999E-3</v>
      </c>
      <c r="C16" s="8">
        <v>-5.4000000000000003E-3</v>
      </c>
      <c r="D16" s="8">
        <v>-8.3000000000000001E-3</v>
      </c>
      <c r="E16" s="8">
        <v>1.32E-2</v>
      </c>
      <c r="F16" s="9">
        <v>-1.1999999999999999E-3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>
      <c r="A17" s="7">
        <v>14</v>
      </c>
      <c r="B17" s="8">
        <v>-7.6E-3</v>
      </c>
      <c r="C17" s="8">
        <v>-9.5999999999999992E-3</v>
      </c>
      <c r="D17" s="8">
        <v>-1.06E-2</v>
      </c>
      <c r="E17" s="8">
        <v>1.41E-2</v>
      </c>
      <c r="F17" s="9">
        <v>-1.6000000000000001E-3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>
      <c r="A18" s="7">
        <v>15</v>
      </c>
      <c r="B18" s="8">
        <v>-9.4999999999999998E-3</v>
      </c>
      <c r="C18" s="8">
        <v>-0.01</v>
      </c>
      <c r="D18" s="8">
        <v>3.3999999999999998E-3</v>
      </c>
      <c r="E18" s="8">
        <v>-1.5900000000000001E-2</v>
      </c>
      <c r="F18" s="9">
        <v>-8.0000000000000004E-4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>
      <c r="A19" s="7">
        <v>16</v>
      </c>
      <c r="B19" s="8">
        <v>3.2000000000000002E-3</v>
      </c>
      <c r="C19" s="8">
        <v>-7.6E-3</v>
      </c>
      <c r="D19" s="8">
        <v>1.52E-2</v>
      </c>
      <c r="E19" s="8">
        <v>-1.72E-2</v>
      </c>
      <c r="F19" s="9">
        <v>1.5599999999999999E-2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7">
        <v>17</v>
      </c>
      <c r="B20" s="8">
        <v>8.6999999999999994E-3</v>
      </c>
      <c r="C20" s="8">
        <v>-1.7999999999999999E-2</v>
      </c>
      <c r="D20" s="8">
        <v>-1.6400000000000001E-2</v>
      </c>
      <c r="E20" s="8">
        <v>-1.89E-2</v>
      </c>
      <c r="F20" s="9">
        <v>-6.7000000000000002E-3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>
      <c r="A21" s="7">
        <v>18</v>
      </c>
      <c r="B21" s="8">
        <v>1.9300000000000001E-2</v>
      </c>
      <c r="C21" s="8">
        <v>2.8299999999999999E-2</v>
      </c>
      <c r="D21" s="8">
        <v>-1.8800000000000001E-2</v>
      </c>
      <c r="E21" s="8">
        <v>-1.9400000000000001E-2</v>
      </c>
      <c r="F21" s="9">
        <v>-2.8E-3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7">
        <v>19</v>
      </c>
      <c r="B22" s="8">
        <v>1.78E-2</v>
      </c>
      <c r="C22" s="8">
        <v>1.7600000000000001E-2</v>
      </c>
      <c r="D22" s="8">
        <v>1.7899999999999999E-2</v>
      </c>
      <c r="E22" s="8">
        <v>-2.0199999999999999E-2</v>
      </c>
      <c r="F22" s="9">
        <v>1.4200000000000001E-2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7">
        <v>20</v>
      </c>
      <c r="B23" s="10">
        <v>9.1999999999999998E-3</v>
      </c>
      <c r="C23" s="10">
        <v>7.4000000000000003E-3</v>
      </c>
      <c r="D23" s="10">
        <v>1.6500000000000001E-2</v>
      </c>
      <c r="E23" s="10">
        <v>-2.1700000000000001E-2</v>
      </c>
      <c r="F23" s="11">
        <v>1.21E-2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1:F1"/>
  </mergeCells>
  <phoneticPr fontId="5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zoomScale="77" workbookViewId="0">
      <selection activeCell="P12" sqref="P12"/>
    </sheetView>
  </sheetViews>
  <sheetFormatPr defaultColWidth="14.453125" defaultRowHeight="15" customHeight="1"/>
  <cols>
    <col min="1" max="1" width="23.36328125" customWidth="1"/>
    <col min="2" max="6" width="11.36328125" customWidth="1"/>
    <col min="7" max="26" width="8.90625" customWidth="1"/>
  </cols>
  <sheetData>
    <row r="1" spans="1:26" ht="13.5" customHeight="1">
      <c r="A1" s="1"/>
      <c r="B1" s="34" t="s">
        <v>7</v>
      </c>
      <c r="C1" s="35"/>
      <c r="D1" s="35"/>
      <c r="E1" s="35"/>
      <c r="F1" s="36"/>
      <c r="G1" s="2"/>
      <c r="H1" s="1"/>
      <c r="I1" s="31" t="s">
        <v>0</v>
      </c>
      <c r="J1" s="32"/>
      <c r="K1" s="32"/>
      <c r="L1" s="32"/>
      <c r="M1" s="3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12" t="s">
        <v>8</v>
      </c>
      <c r="B2" s="13" t="s">
        <v>2</v>
      </c>
      <c r="C2" s="13" t="s">
        <v>9</v>
      </c>
      <c r="D2" s="13" t="s">
        <v>4</v>
      </c>
      <c r="E2" s="13" t="s">
        <v>5</v>
      </c>
      <c r="F2" s="13" t="s">
        <v>10</v>
      </c>
      <c r="G2" s="2"/>
      <c r="H2" s="3" t="s">
        <v>1</v>
      </c>
      <c r="I2" s="4" t="s">
        <v>2</v>
      </c>
      <c r="J2" s="5" t="s">
        <v>3</v>
      </c>
      <c r="K2" s="5" t="s">
        <v>4</v>
      </c>
      <c r="L2" s="5" t="s">
        <v>5</v>
      </c>
      <c r="M2" s="5" t="s">
        <v>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14" t="s">
        <v>11</v>
      </c>
      <c r="B3" s="15">
        <f>COUNT(I3:I23)</f>
        <v>21</v>
      </c>
      <c r="C3" s="15">
        <f t="shared" ref="C3:F3" si="0">COUNT(J3:J23)</f>
        <v>21</v>
      </c>
      <c r="D3" s="15">
        <f t="shared" si="0"/>
        <v>21</v>
      </c>
      <c r="E3" s="15">
        <f t="shared" si="0"/>
        <v>21</v>
      </c>
      <c r="F3" s="15">
        <f t="shared" si="0"/>
        <v>21</v>
      </c>
      <c r="G3" s="2"/>
      <c r="H3" s="7">
        <v>0</v>
      </c>
      <c r="I3" s="8">
        <v>8.0000000000000004E-4</v>
      </c>
      <c r="J3" s="8">
        <v>-1.5599999999999999E-2</v>
      </c>
      <c r="K3" s="8">
        <v>1E-4</v>
      </c>
      <c r="L3" s="8">
        <v>9.4999999999999998E-3</v>
      </c>
      <c r="M3" s="9">
        <v>9.5999999999999992E-3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14" t="s">
        <v>12</v>
      </c>
      <c r="B4" s="16">
        <f>SUM(I3:I23)</f>
        <v>6.4269999999999994E-2</v>
      </c>
      <c r="C4" s="16">
        <f t="shared" ref="C4:F4" si="1">SUM(J3:J23)</f>
        <v>5.5499999999999994E-2</v>
      </c>
      <c r="D4" s="16">
        <f t="shared" si="1"/>
        <v>3.0299999999999994E-2</v>
      </c>
      <c r="E4" s="16">
        <f t="shared" si="1"/>
        <v>-4.3800000000000006E-2</v>
      </c>
      <c r="F4" s="16">
        <f t="shared" si="1"/>
        <v>3.9499999999999993E-2</v>
      </c>
      <c r="G4" s="2"/>
      <c r="H4" s="7">
        <v>1</v>
      </c>
      <c r="I4" s="8">
        <v>8.6999999999999994E-3</v>
      </c>
      <c r="J4" s="8">
        <v>-1.3899999999999999E-2</v>
      </c>
      <c r="K4" s="8">
        <v>2.0000000000000001E-4</v>
      </c>
      <c r="L4" s="8">
        <v>7.7999999999999996E-3</v>
      </c>
      <c r="M4" s="9">
        <v>2.8999999999999998E-3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14" t="s">
        <v>13</v>
      </c>
      <c r="B5" s="16">
        <f>AVERAGE(I3:I23)</f>
        <v>3.0604761904761903E-3</v>
      </c>
      <c r="C5" s="16">
        <f t="shared" ref="C5:F5" si="2">AVERAGE(J3:J23)</f>
        <v>2.6428571428571425E-3</v>
      </c>
      <c r="D5" s="16">
        <f t="shared" si="2"/>
        <v>1.4428571428571426E-3</v>
      </c>
      <c r="E5" s="16">
        <f t="shared" si="2"/>
        <v>-2.0857142857142858E-3</v>
      </c>
      <c r="F5" s="16">
        <f t="shared" si="2"/>
        <v>1.8809523809523807E-3</v>
      </c>
      <c r="G5" s="2"/>
      <c r="H5" s="7">
        <v>2</v>
      </c>
      <c r="I5" s="8">
        <v>7.0000000000000001E-3</v>
      </c>
      <c r="J5" s="8">
        <v>-1E-4</v>
      </c>
      <c r="K5" s="8">
        <v>8.9999999999999998E-4</v>
      </c>
      <c r="L5" s="8">
        <v>9.1999999999999998E-3</v>
      </c>
      <c r="M5" s="9">
        <v>-2.2000000000000001E-3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14" t="s">
        <v>14</v>
      </c>
      <c r="B6" s="17">
        <f>_xlfn.COVARIANCE.S(I2:I22, $M$2:$M$22)</f>
        <v>1.2157057894736838E-5</v>
      </c>
      <c r="C6" s="17">
        <f t="shared" ref="C6:E6" si="3">_xlfn.COVARIANCE.S(J2:J22, $M$2:$M$22)</f>
        <v>6.2819631578947367E-5</v>
      </c>
      <c r="D6" s="17">
        <f t="shared" si="3"/>
        <v>4.1788105263157898E-5</v>
      </c>
      <c r="E6" s="17">
        <f t="shared" si="3"/>
        <v>-2.5418578947368422E-5</v>
      </c>
      <c r="F6" s="18"/>
      <c r="G6" s="2"/>
      <c r="H6" s="7">
        <v>3</v>
      </c>
      <c r="I6" s="8">
        <v>-2.5000000000000001E-3</v>
      </c>
      <c r="J6" s="8">
        <v>-2.7099999999999999E-2</v>
      </c>
      <c r="K6" s="8">
        <v>2.3999999999999998E-3</v>
      </c>
      <c r="L6" s="8">
        <v>5.5999999999999999E-3</v>
      </c>
      <c r="M6" s="9">
        <v>-2.1399999999999999E-2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14" t="s">
        <v>15</v>
      </c>
      <c r="B7" s="19">
        <f>_xlfn.VAR.S(I2:I22)</f>
        <v>1.0875556078947367E-4</v>
      </c>
      <c r="C7" s="19">
        <f t="shared" ref="C7:F7" si="4">_xlfn.VAR.S(J2:J22)</f>
        <v>2.5638260526315788E-4</v>
      </c>
      <c r="D7" s="19">
        <f t="shared" si="4"/>
        <v>8.3876736842105256E-5</v>
      </c>
      <c r="E7" s="19">
        <f t="shared" si="4"/>
        <v>1.4584050000000003E-4</v>
      </c>
      <c r="F7" s="19">
        <f t="shared" si="4"/>
        <v>1.0749799999999998E-4</v>
      </c>
      <c r="G7" s="2"/>
      <c r="H7" s="7">
        <v>4</v>
      </c>
      <c r="I7" s="8">
        <v>-6.7000000000000002E-3</v>
      </c>
      <c r="J7" s="8">
        <v>4.0000000000000002E-4</v>
      </c>
      <c r="K7" s="8">
        <v>2.5999999999999999E-3</v>
      </c>
      <c r="L7" s="8">
        <v>4.4000000000000003E-3</v>
      </c>
      <c r="M7" s="9">
        <v>-1.29E-2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G8" s="2"/>
      <c r="H8" s="7">
        <v>5</v>
      </c>
      <c r="I8" s="8">
        <v>-2.3E-3</v>
      </c>
      <c r="J8" s="8">
        <v>9.7999999999999997E-3</v>
      </c>
      <c r="K8" s="8">
        <v>3.0999999999999999E-3</v>
      </c>
      <c r="L8" s="8">
        <v>-1.1999999999999999E-3</v>
      </c>
      <c r="M8" s="9">
        <v>2.3E-3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37" t="s">
        <v>16</v>
      </c>
      <c r="B9" s="35"/>
      <c r="C9" s="35"/>
      <c r="D9" s="35"/>
      <c r="E9" s="35"/>
      <c r="F9" s="36"/>
      <c r="G9" s="2"/>
      <c r="H9" s="7">
        <v>6</v>
      </c>
      <c r="I9" s="8">
        <v>8.9999999999999993E-3</v>
      </c>
      <c r="J9" s="8">
        <v>1.12E-2</v>
      </c>
      <c r="K9" s="8">
        <v>4.5999999999999999E-3</v>
      </c>
      <c r="L9" s="8">
        <v>-3.0000000000000001E-3</v>
      </c>
      <c r="M9" s="9">
        <v>-7.1999999999999998E-3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1"/>
      <c r="B10" s="34" t="s">
        <v>7</v>
      </c>
      <c r="C10" s="35"/>
      <c r="D10" s="35"/>
      <c r="E10" s="35"/>
      <c r="F10" s="36"/>
      <c r="G10" s="2"/>
      <c r="H10" s="7">
        <v>7</v>
      </c>
      <c r="I10" s="8">
        <v>4.3E-3</v>
      </c>
      <c r="J10" s="8">
        <v>2.2200000000000001E-2</v>
      </c>
      <c r="K10" s="8">
        <v>5.1999999999999998E-3</v>
      </c>
      <c r="L10" s="8">
        <v>-5.1999999999999998E-3</v>
      </c>
      <c r="M10" s="9">
        <v>1.9E-3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12" t="s">
        <v>8</v>
      </c>
      <c r="B11" s="13" t="s">
        <v>2</v>
      </c>
      <c r="C11" s="13" t="s">
        <v>9</v>
      </c>
      <c r="D11" s="13" t="s">
        <v>4</v>
      </c>
      <c r="E11" s="13" t="s">
        <v>5</v>
      </c>
      <c r="F11" s="13" t="s">
        <v>10</v>
      </c>
      <c r="G11" s="2"/>
      <c r="H11" s="7">
        <v>8</v>
      </c>
      <c r="I11" s="8">
        <v>3.9699999999999996E-3</v>
      </c>
      <c r="J11" s="8">
        <v>2.8899999999999999E-2</v>
      </c>
      <c r="K11" s="8">
        <v>6.6E-3</v>
      </c>
      <c r="L11" s="8">
        <v>-6.7999999999999996E-3</v>
      </c>
      <c r="M11" s="9">
        <v>4.0000000000000001E-3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14" t="s">
        <v>17</v>
      </c>
      <c r="B12" s="20">
        <f>B6/B7</f>
        <v>0.11178332221807187</v>
      </c>
      <c r="C12" s="20">
        <f t="shared" ref="C12:E12" si="5">C6/C7</f>
        <v>0.24502298630777872</v>
      </c>
      <c r="D12" s="20">
        <f t="shared" si="5"/>
        <v>0.49820852403715232</v>
      </c>
      <c r="E12" s="20">
        <f t="shared" si="5"/>
        <v>-0.17429026194622493</v>
      </c>
      <c r="F12" s="21"/>
      <c r="G12" s="2"/>
      <c r="H12" s="7">
        <v>9</v>
      </c>
      <c r="I12" s="8">
        <v>1.89E-2</v>
      </c>
      <c r="J12" s="8">
        <v>8.9999999999999993E-3</v>
      </c>
      <c r="K12" s="8">
        <v>4.4999999999999997E-3</v>
      </c>
      <c r="L12" s="8">
        <v>-6.8999999999999999E-3</v>
      </c>
      <c r="M12" s="9">
        <v>1.7299999999999999E-2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14" t="s">
        <v>18</v>
      </c>
      <c r="B13" s="16">
        <f>B5 - B12 * ($F$5 - $B$17)</f>
        <v>2.8725737488429553E-3</v>
      </c>
      <c r="C13" s="16">
        <f t="shared" ref="C13:E13" si="6">C5 - C12 * ($F$5 - $B$17)</f>
        <v>2.2309851706350196E-3</v>
      </c>
      <c r="D13" s="16">
        <f t="shared" si="6"/>
        <v>6.0539233816612006E-4</v>
      </c>
      <c r="E13" s="16">
        <f t="shared" si="6"/>
        <v>-1.7927406549189649E-3</v>
      </c>
      <c r="F13" s="22"/>
      <c r="G13" s="2"/>
      <c r="H13" s="7">
        <v>10</v>
      </c>
      <c r="I13" s="8">
        <v>1.43E-2</v>
      </c>
      <c r="J13" s="8">
        <v>9.1000000000000004E-3</v>
      </c>
      <c r="K13" s="8">
        <v>4.1999999999999997E-3</v>
      </c>
      <c r="L13" s="8">
        <v>6.1999999999999998E-3</v>
      </c>
      <c r="M13" s="9">
        <v>-6.9999999999999999E-4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>
      <c r="A14" s="14" t="s">
        <v>19</v>
      </c>
      <c r="B14" s="17">
        <f>_xlfn.STDEV.S(I2:I22)</f>
        <v>1.0428593423346873E-2</v>
      </c>
      <c r="C14" s="17">
        <f t="shared" ref="C14:E14" si="7">_xlfn.STDEV.S(J2:J22)</f>
        <v>1.6011951950438707E-2</v>
      </c>
      <c r="D14" s="17">
        <f t="shared" si="7"/>
        <v>9.1584243646003465E-3</v>
      </c>
      <c r="E14" s="17">
        <f t="shared" si="7"/>
        <v>1.2076444013036289E-2</v>
      </c>
      <c r="F14" s="18"/>
      <c r="G14" s="2"/>
      <c r="H14" s="7">
        <v>11</v>
      </c>
      <c r="I14" s="8">
        <v>-1.78E-2</v>
      </c>
      <c r="J14" s="8">
        <v>1.9699999999999999E-2</v>
      </c>
      <c r="K14" s="8">
        <v>4.7999999999999996E-3</v>
      </c>
      <c r="L14" s="8">
        <v>8.0999999999999996E-3</v>
      </c>
      <c r="M14" s="9">
        <v>2.1299999999999999E-2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>
      <c r="A15" s="14" t="s">
        <v>20</v>
      </c>
      <c r="B15" s="23">
        <f xml:space="preserve"> (B5 - $B$17) /B14</f>
        <v>0.27429165893766055</v>
      </c>
      <c r="C15" s="23">
        <f t="shared" ref="C15:E15" si="8" xml:space="preserve"> (C5 - $B$17) /C14</f>
        <v>0.15256460614036574</v>
      </c>
      <c r="D15" s="23">
        <f t="shared" si="8"/>
        <v>0.13570643741527236</v>
      </c>
      <c r="E15" s="23">
        <f t="shared" si="8"/>
        <v>-0.18927047425938473</v>
      </c>
      <c r="F15" s="24"/>
      <c r="G15" s="2"/>
      <c r="H15" s="7">
        <v>12</v>
      </c>
      <c r="I15" s="8">
        <v>-9.9000000000000008E-3</v>
      </c>
      <c r="J15" s="8">
        <v>-8.0000000000000004E-4</v>
      </c>
      <c r="K15" s="8">
        <v>-7.7999999999999996E-3</v>
      </c>
      <c r="L15" s="8">
        <v>1.4500000000000001E-2</v>
      </c>
      <c r="M15" s="9">
        <v>-4.1999999999999997E-3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>
      <c r="A16" s="2"/>
      <c r="B16" s="2"/>
      <c r="C16" s="2"/>
      <c r="D16" s="2"/>
      <c r="E16" s="2"/>
      <c r="F16" s="2"/>
      <c r="G16" s="2"/>
      <c r="H16" s="7">
        <v>13</v>
      </c>
      <c r="I16" s="8">
        <v>-4.5999999999999999E-3</v>
      </c>
      <c r="J16" s="8">
        <v>-5.4000000000000003E-3</v>
      </c>
      <c r="K16" s="8">
        <v>-8.3000000000000001E-3</v>
      </c>
      <c r="L16" s="8">
        <v>1.32E-2</v>
      </c>
      <c r="M16" s="9">
        <v>-1.1999999999999999E-3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>
      <c r="A17" s="25" t="s">
        <v>24</v>
      </c>
      <c r="B17" s="26">
        <v>2.0000000000000001E-4</v>
      </c>
      <c r="C17" s="2"/>
      <c r="D17" s="2"/>
      <c r="E17" s="2"/>
      <c r="F17" s="2"/>
      <c r="G17" s="2"/>
      <c r="H17" s="7">
        <v>14</v>
      </c>
      <c r="I17" s="8">
        <v>-7.6E-3</v>
      </c>
      <c r="J17" s="8">
        <v>-9.5999999999999992E-3</v>
      </c>
      <c r="K17" s="8">
        <v>-1.06E-2</v>
      </c>
      <c r="L17" s="8">
        <v>1.41E-2</v>
      </c>
      <c r="M17" s="9">
        <v>-1.6000000000000001E-3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>
      <c r="A18" s="2"/>
      <c r="B18" s="2"/>
      <c r="C18" s="2"/>
      <c r="D18" s="2"/>
      <c r="E18" s="2"/>
      <c r="F18" s="2"/>
      <c r="G18" s="2"/>
      <c r="H18" s="7">
        <v>15</v>
      </c>
      <c r="I18" s="8">
        <v>-9.4999999999999998E-3</v>
      </c>
      <c r="J18" s="8">
        <v>-0.01</v>
      </c>
      <c r="K18" s="8">
        <v>3.3999999999999998E-3</v>
      </c>
      <c r="L18" s="8">
        <v>-1.5900000000000001E-2</v>
      </c>
      <c r="M18" s="9">
        <v>-8.0000000000000004E-4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>
      <c r="A19" s="37" t="s">
        <v>21</v>
      </c>
      <c r="B19" s="35"/>
      <c r="C19" s="35"/>
      <c r="D19" s="35"/>
      <c r="E19" s="35"/>
      <c r="F19" s="36"/>
      <c r="G19" s="2"/>
      <c r="H19" s="7">
        <v>16</v>
      </c>
      <c r="I19" s="8">
        <v>3.2000000000000002E-3</v>
      </c>
      <c r="J19" s="8">
        <v>-7.6E-3</v>
      </c>
      <c r="K19" s="8">
        <v>1.52E-2</v>
      </c>
      <c r="L19" s="8">
        <v>-1.72E-2</v>
      </c>
      <c r="M19" s="9">
        <v>1.5599999999999999E-2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1"/>
      <c r="B20" s="34" t="s">
        <v>7</v>
      </c>
      <c r="C20" s="35"/>
      <c r="D20" s="35"/>
      <c r="E20" s="35"/>
      <c r="F20" s="36"/>
      <c r="G20" s="2"/>
      <c r="H20" s="7">
        <v>17</v>
      </c>
      <c r="I20" s="8">
        <v>8.6999999999999994E-3</v>
      </c>
      <c r="J20" s="8">
        <v>-1.7999999999999999E-2</v>
      </c>
      <c r="K20" s="8">
        <v>-1.6400000000000001E-2</v>
      </c>
      <c r="L20" s="8">
        <v>-1.89E-2</v>
      </c>
      <c r="M20" s="9">
        <v>-6.7000000000000002E-3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>
      <c r="A21" s="12" t="s">
        <v>22</v>
      </c>
      <c r="B21" s="13" t="s">
        <v>2</v>
      </c>
      <c r="C21" s="13" t="s">
        <v>9</v>
      </c>
      <c r="D21" s="13" t="s">
        <v>4</v>
      </c>
      <c r="E21" s="13" t="s">
        <v>5</v>
      </c>
      <c r="F21" s="13" t="s">
        <v>10</v>
      </c>
      <c r="G21" s="2"/>
      <c r="H21" s="7">
        <v>18</v>
      </c>
      <c r="I21" s="8">
        <v>1.9300000000000001E-2</v>
      </c>
      <c r="J21" s="8">
        <v>2.8299999999999999E-2</v>
      </c>
      <c r="K21" s="8">
        <v>-1.8800000000000001E-2</v>
      </c>
      <c r="L21" s="8">
        <v>-1.9400000000000001E-2</v>
      </c>
      <c r="M21" s="9">
        <v>-2.8E-3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27" t="s">
        <v>23</v>
      </c>
      <c r="B22" s="28"/>
      <c r="C22" s="29"/>
      <c r="D22" s="29"/>
      <c r="E22" s="29"/>
      <c r="F22" s="30"/>
      <c r="G22" s="2"/>
      <c r="H22" s="7">
        <v>19</v>
      </c>
      <c r="I22" s="8">
        <v>1.78E-2</v>
      </c>
      <c r="J22" s="8">
        <v>1.7600000000000001E-2</v>
      </c>
      <c r="K22" s="8">
        <v>1.7899999999999999E-2</v>
      </c>
      <c r="L22" s="8">
        <v>-2.0199999999999999E-2</v>
      </c>
      <c r="M22" s="9">
        <v>1.4200000000000001E-2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2"/>
      <c r="B23" s="2"/>
      <c r="C23" s="2"/>
      <c r="D23" s="2"/>
      <c r="E23" s="2"/>
      <c r="F23" s="2"/>
      <c r="G23" s="2"/>
      <c r="H23" s="7">
        <v>20</v>
      </c>
      <c r="I23" s="10">
        <v>9.1999999999999998E-3</v>
      </c>
      <c r="J23" s="10">
        <v>7.4000000000000003E-3</v>
      </c>
      <c r="K23" s="10">
        <v>1.6500000000000001E-2</v>
      </c>
      <c r="L23" s="10">
        <v>-2.1700000000000001E-2</v>
      </c>
      <c r="M23" s="11">
        <v>1.21E-2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I1:M1"/>
    <mergeCell ref="B1:F1"/>
    <mergeCell ref="A9:F9"/>
    <mergeCell ref="B10:F10"/>
    <mergeCell ref="A19:F19"/>
    <mergeCell ref="B20:F20"/>
  </mergeCells>
  <phoneticPr fontId="5" type="noConversion"/>
  <conditionalFormatting sqref="B22:F22">
    <cfRule type="cellIs" dxfId="3" priority="1" operator="equal">
      <formula>"No"</formula>
    </cfRule>
    <cfRule type="cellIs" dxfId="2" priority="2" operator="equal">
      <formula>"Yes"</formula>
    </cfRule>
    <cfRule type="cellIs" dxfId="1" priority="3" operator="equal">
      <formula>"No"</formula>
    </cfRule>
    <cfRule type="cellIs" dxfId="0" priority="4" operator="equal">
      <formula>"Yes"</formula>
    </cfRule>
  </conditionalFormatting>
  <dataValidations count="1">
    <dataValidation type="list" allowBlank="1" showErrorMessage="1" sqref="B22:F22" xr:uid="{00000000-0002-0000-0100-000000000000}">
      <formula1>"Yes,No"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Returns</vt:lpstr>
      <vt:lpstr>Calculations</vt:lpstr>
      <vt:lpstr>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Tyrone Challis</dc:creator>
  <cp:lastModifiedBy>Menger Gilmour</cp:lastModifiedBy>
  <dcterms:created xsi:type="dcterms:W3CDTF">2015-06-05T18:17:20Z</dcterms:created>
  <dcterms:modified xsi:type="dcterms:W3CDTF">2024-06-28T14:08:54Z</dcterms:modified>
</cp:coreProperties>
</file>