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9927\Desktop\internship\宁聚投资\"/>
    </mc:Choice>
  </mc:AlternateContent>
  <xr:revisionPtr revIDLastSave="0" documentId="8_{25CCE4A2-110B-4D4D-8370-E8B5B72F15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17" i="1"/>
  <c r="D11" i="1"/>
  <c r="L72" i="1"/>
  <c r="L71" i="1"/>
  <c r="L82" i="1"/>
  <c r="L78" i="1"/>
  <c r="L80" i="1"/>
  <c r="L58" i="1"/>
  <c r="L25" i="1"/>
  <c r="L19" i="1"/>
  <c r="L53" i="1"/>
  <c r="L68" i="1"/>
  <c r="L39" i="1"/>
  <c r="L41" i="1"/>
  <c r="L76" i="1"/>
  <c r="L77" i="1"/>
  <c r="M7" i="1"/>
  <c r="M8" i="1"/>
  <c r="L84" i="1"/>
  <c r="L44" i="1"/>
  <c r="L26" i="1"/>
  <c r="L22" i="1"/>
  <c r="L59" i="1"/>
  <c r="L3" i="1"/>
  <c r="L7" i="1"/>
  <c r="L75" i="1"/>
  <c r="L73" i="1"/>
  <c r="L45" i="1"/>
  <c r="L55" i="1"/>
  <c r="L50" i="1"/>
  <c r="L51" i="1"/>
  <c r="L30" i="1"/>
  <c r="L48" i="1"/>
  <c r="L83" i="1"/>
  <c r="L20" i="1"/>
  <c r="M2" i="1"/>
  <c r="L27" i="1"/>
  <c r="L38" i="1"/>
  <c r="P4" i="1"/>
  <c r="P3" i="1"/>
  <c r="M6" i="1"/>
  <c r="M9" i="1"/>
  <c r="L47" i="1"/>
  <c r="L81" i="1"/>
  <c r="M5" i="1"/>
  <c r="M4" i="1"/>
  <c r="L49" i="1"/>
  <c r="L52" i="1"/>
  <c r="L9" i="1"/>
  <c r="L62" i="1"/>
  <c r="L65" i="1"/>
  <c r="L79" i="1"/>
  <c r="L43" i="1"/>
  <c r="L23" i="1"/>
  <c r="L57" i="1"/>
  <c r="L60" i="1"/>
  <c r="L74" i="1"/>
  <c r="L63" i="1"/>
  <c r="L33" i="1"/>
  <c r="L67" i="1"/>
  <c r="L85" i="1"/>
  <c r="L29" i="1"/>
  <c r="L32" i="1"/>
  <c r="L66" i="1"/>
  <c r="L37" i="1"/>
  <c r="M3" i="1"/>
  <c r="L70" i="1"/>
  <c r="L40" i="1"/>
  <c r="L42" i="1"/>
  <c r="L24" i="1"/>
  <c r="L56" i="1"/>
  <c r="L6" i="1"/>
  <c r="L8" i="1"/>
  <c r="L61" i="1"/>
  <c r="L31" i="1"/>
  <c r="L34" i="1"/>
  <c r="L35" i="1"/>
  <c r="L21" i="1"/>
  <c r="L46" i="1"/>
  <c r="L54" i="1"/>
  <c r="L4" i="1"/>
  <c r="L28" i="1"/>
  <c r="L64" i="1"/>
  <c r="L2" i="1"/>
  <c r="L36" i="1"/>
  <c r="L5" i="1"/>
  <c r="L69" i="1"/>
  <c r="N69" i="1" l="1"/>
  <c r="N36" i="1"/>
  <c r="P36" i="1" s="1"/>
  <c r="N64" i="1"/>
  <c r="N28" i="1"/>
  <c r="N54" i="1"/>
  <c r="N46" i="1"/>
  <c r="N21" i="1"/>
  <c r="N35" i="1"/>
  <c r="P35" i="1" s="1"/>
  <c r="N34" i="1"/>
  <c r="P34" i="1" s="1"/>
  <c r="N31" i="1"/>
  <c r="P31" i="1" s="1"/>
  <c r="N61" i="1"/>
  <c r="N56" i="1"/>
  <c r="P56" i="1" s="1"/>
  <c r="N24" i="1"/>
  <c r="N42" i="1"/>
  <c r="N40" i="1"/>
  <c r="P40" i="1" s="1"/>
  <c r="N70" i="1"/>
  <c r="P70" i="1" s="1"/>
  <c r="N37" i="1"/>
  <c r="P37" i="1" s="1"/>
  <c r="N66" i="1"/>
  <c r="N32" i="1"/>
  <c r="R32" i="1" s="1"/>
  <c r="N29" i="1"/>
  <c r="P29" i="1" s="1"/>
  <c r="N85" i="1"/>
  <c r="P85" i="1" s="1"/>
  <c r="N67" i="1"/>
  <c r="R67" i="1" s="1"/>
  <c r="N33" i="1"/>
  <c r="P33" i="1" s="1"/>
  <c r="N63" i="1"/>
  <c r="R63" i="1" s="1"/>
  <c r="N74" i="1"/>
  <c r="P74" i="1" s="1"/>
  <c r="N60" i="1"/>
  <c r="P60" i="1" s="1"/>
  <c r="N57" i="1"/>
  <c r="P57" i="1" s="1"/>
  <c r="N23" i="1"/>
  <c r="P23" i="1" s="1"/>
  <c r="N43" i="1"/>
  <c r="P43" i="1" s="1"/>
  <c r="N79" i="1"/>
  <c r="P79" i="1" s="1"/>
  <c r="N65" i="1"/>
  <c r="R65" i="1" s="1"/>
  <c r="N62" i="1"/>
  <c r="R62" i="1" s="1"/>
  <c r="N52" i="1"/>
  <c r="N49" i="1"/>
  <c r="N81" i="1"/>
  <c r="N47" i="1"/>
  <c r="N38" i="1"/>
  <c r="N27" i="1"/>
  <c r="N20" i="1"/>
  <c r="N83" i="1"/>
  <c r="P83" i="1" s="1"/>
  <c r="N48" i="1"/>
  <c r="N30" i="1"/>
  <c r="N51" i="1"/>
  <c r="N50" i="1"/>
  <c r="N55" i="1"/>
  <c r="N45" i="1"/>
  <c r="N73" i="1"/>
  <c r="N75" i="1"/>
  <c r="N59" i="1"/>
  <c r="N22" i="1"/>
  <c r="P22" i="1" s="1"/>
  <c r="N26" i="1"/>
  <c r="N44" i="1"/>
  <c r="R44" i="1" s="1"/>
  <c r="N84" i="1"/>
  <c r="R38" i="1" s="1"/>
  <c r="N77" i="1"/>
  <c r="R77" i="1" s="1"/>
  <c r="N76" i="1"/>
  <c r="R76" i="1" s="1"/>
  <c r="N41" i="1"/>
  <c r="P41" i="1" s="1"/>
  <c r="N39" i="1"/>
  <c r="R39" i="1" s="1"/>
  <c r="N68" i="1"/>
  <c r="P68" i="1" s="1"/>
  <c r="N53" i="1"/>
  <c r="R53" i="1" s="1"/>
  <c r="N25" i="1"/>
  <c r="R25" i="1" s="1"/>
  <c r="N58" i="1"/>
  <c r="R58" i="1" s="1"/>
  <c r="N80" i="1"/>
  <c r="R80" i="1" s="1"/>
  <c r="N78" i="1"/>
  <c r="P78" i="1" s="1"/>
  <c r="N82" i="1"/>
  <c r="R82" i="1" s="1"/>
  <c r="N71" i="1"/>
  <c r="N72" i="1"/>
  <c r="P69" i="1"/>
  <c r="P64" i="1"/>
  <c r="P28" i="1"/>
  <c r="P49" i="1"/>
  <c r="P42" i="1"/>
  <c r="P81" i="1"/>
  <c r="P38" i="1"/>
  <c r="P20" i="1"/>
  <c r="P21" i="1"/>
  <c r="P48" i="1"/>
  <c r="R45" i="1"/>
  <c r="P45" i="1"/>
  <c r="P54" i="1"/>
  <c r="P52" i="1"/>
  <c r="P46" i="1"/>
  <c r="P24" i="1"/>
  <c r="P27" i="1"/>
  <c r="P51" i="1"/>
  <c r="P50" i="1"/>
  <c r="P55" i="1"/>
  <c r="P73" i="1"/>
  <c r="P71" i="1"/>
  <c r="P72" i="1"/>
  <c r="N19" i="1"/>
  <c r="M10" i="1"/>
  <c r="N2" i="1"/>
  <c r="N6" i="1"/>
  <c r="N5" i="1"/>
  <c r="N4" i="1"/>
  <c r="N9" i="1"/>
  <c r="N7" i="1"/>
  <c r="N3" i="1"/>
  <c r="N8" i="1"/>
  <c r="P44" i="1" l="1"/>
  <c r="R49" i="1"/>
  <c r="R81" i="1"/>
  <c r="R72" i="1"/>
  <c r="R42" i="1"/>
  <c r="R27" i="1"/>
  <c r="R57" i="1"/>
  <c r="R66" i="1"/>
  <c r="R59" i="1"/>
  <c r="R30" i="1"/>
  <c r="R29" i="1"/>
  <c r="P32" i="1"/>
  <c r="R37" i="1"/>
  <c r="P65" i="1"/>
  <c r="R26" i="1"/>
  <c r="R73" i="1"/>
  <c r="R75" i="1"/>
  <c r="R85" i="1"/>
  <c r="R61" i="1"/>
  <c r="R28" i="1"/>
  <c r="P76" i="1"/>
  <c r="R47" i="1"/>
  <c r="R23" i="1"/>
  <c r="R74" i="1"/>
  <c r="R21" i="1"/>
  <c r="P53" i="1"/>
  <c r="R50" i="1"/>
  <c r="R68" i="1"/>
  <c r="R79" i="1"/>
  <c r="P58" i="1"/>
  <c r="P82" i="1"/>
  <c r="R70" i="1"/>
  <c r="P80" i="1"/>
  <c r="R64" i="1"/>
  <c r="P25" i="1"/>
  <c r="R46" i="1"/>
  <c r="R56" i="1"/>
  <c r="R19" i="1"/>
  <c r="R54" i="1"/>
  <c r="R33" i="1"/>
  <c r="P59" i="1"/>
  <c r="P77" i="1"/>
  <c r="P61" i="1"/>
  <c r="R43" i="1"/>
  <c r="R78" i="1"/>
  <c r="R40" i="1"/>
  <c r="R83" i="1"/>
  <c r="R24" i="1"/>
  <c r="P26" i="1"/>
  <c r="P30" i="1"/>
  <c r="R34" i="1"/>
  <c r="R52" i="1"/>
  <c r="R69" i="1"/>
  <c r="R41" i="1"/>
  <c r="R71" i="1"/>
  <c r="P67" i="1"/>
  <c r="R60" i="1"/>
  <c r="R22" i="1"/>
  <c r="R48" i="1"/>
  <c r="R31" i="1"/>
  <c r="R55" i="1"/>
  <c r="R36" i="1"/>
  <c r="P84" i="1"/>
  <c r="R51" i="1"/>
  <c r="R20" i="1"/>
  <c r="P39" i="1"/>
  <c r="P75" i="1"/>
  <c r="P62" i="1"/>
  <c r="P47" i="1"/>
  <c r="R84" i="1"/>
  <c r="R35" i="1"/>
  <c r="P63" i="1"/>
  <c r="P66" i="1"/>
  <c r="N14" i="1"/>
  <c r="N11" i="1"/>
  <c r="P19" i="1" l="1"/>
  <c r="T19" i="1" s="1"/>
  <c r="L14" i="1"/>
</calcChain>
</file>

<file path=xl/sharedStrings.xml><?xml version="1.0" encoding="utf-8"?>
<sst xmlns="http://schemas.openxmlformats.org/spreadsheetml/2006/main" count="564" uniqueCount="529">
  <si>
    <t>报告期</t>
  </si>
  <si>
    <t>品种代码</t>
  </si>
  <si>
    <t>品种简称</t>
  </si>
  <si>
    <t>持仓市值(元)</t>
  </si>
  <si>
    <t>占净值比</t>
  </si>
  <si>
    <t>占市值比</t>
  </si>
  <si>
    <t>相对上期增减</t>
  </si>
  <si>
    <t>基金经理</t>
  </si>
  <si>
    <t>基金类型</t>
  </si>
  <si>
    <t>基金管理人</t>
  </si>
  <si>
    <t>2024-03-31</t>
  </si>
  <si>
    <t>--</t>
  </si>
  <si>
    <t>股票型</t>
  </si>
  <si>
    <t>INVESCO CAPITAL MANAGEMENT LLC</t>
  </si>
  <si>
    <t>BLACKROCK FUND ADVISORS</t>
  </si>
  <si>
    <t>VAN ECK ASSOCIATES CORPORATION</t>
  </si>
  <si>
    <t>华夏基金管理有限公司</t>
  </si>
  <si>
    <t>国泰基金管理有限公司</t>
  </si>
  <si>
    <t>景顺长城基金管理有限公司</t>
  </si>
  <si>
    <t>STATE STREET GLOBAL ADVISORS FUNDS MANAGEMENT INC.</t>
  </si>
  <si>
    <t/>
  </si>
  <si>
    <t>数据来源：Wind</t>
  </si>
  <si>
    <t>总持仓市值</t>
    <phoneticPr fontId="9" type="noConversion"/>
  </si>
  <si>
    <t>INVESCO DYNAMIC SEMICONDUCTORS</t>
    <phoneticPr fontId="9" type="noConversion"/>
  </si>
  <si>
    <t>银行存款和结算备付金合计</t>
    <phoneticPr fontId="9" type="noConversion"/>
  </si>
  <si>
    <t>其他资产</t>
    <phoneticPr fontId="9" type="noConversion"/>
  </si>
  <si>
    <t>合计</t>
    <phoneticPr fontId="9" type="noConversion"/>
  </si>
  <si>
    <t>3月31日市值 收盘价</t>
    <phoneticPr fontId="9" type="noConversion"/>
  </si>
  <si>
    <t>7月8日市值 收盘价</t>
    <phoneticPr fontId="9" type="noConversion"/>
  </si>
  <si>
    <t>ISHARES SEMICONDUCTOR ETF</t>
    <phoneticPr fontId="9" type="noConversion"/>
  </si>
  <si>
    <t>SOXX.O</t>
    <phoneticPr fontId="9" type="noConversion"/>
  </si>
  <si>
    <t>VANECK SEMICONDUCTOR ETF</t>
    <phoneticPr fontId="9" type="noConversion"/>
  </si>
  <si>
    <t>SMH.O</t>
    <phoneticPr fontId="9" type="noConversion"/>
  </si>
  <si>
    <t>INVESCO PHLX SEMICONDUCTOR ETF</t>
    <phoneticPr fontId="9" type="noConversion"/>
  </si>
  <si>
    <t>SOXQ.O</t>
    <phoneticPr fontId="9" type="noConversion"/>
  </si>
  <si>
    <t>华夏国证半导体芯片ETF</t>
    <phoneticPr fontId="9" type="noConversion"/>
  </si>
  <si>
    <t>159995.OF</t>
    <phoneticPr fontId="9" type="noConversion"/>
  </si>
  <si>
    <t>国泰CES半导体芯片ETF</t>
    <phoneticPr fontId="9" type="noConversion"/>
  </si>
  <si>
    <t>512760.OF</t>
    <phoneticPr fontId="9" type="noConversion"/>
  </si>
  <si>
    <t>景顺长城中证芯片产业ETF</t>
    <phoneticPr fontId="9" type="noConversion"/>
  </si>
  <si>
    <t>159560.SZ</t>
    <phoneticPr fontId="9" type="noConversion"/>
  </si>
  <si>
    <t>SPDR S&amp;P SEMICONDUCTOR ETF</t>
    <phoneticPr fontId="9" type="noConversion"/>
  </si>
  <si>
    <t>PSI.P</t>
    <phoneticPr fontId="9" type="noConversion"/>
  </si>
  <si>
    <t>XSD</t>
    <phoneticPr fontId="9" type="noConversion"/>
  </si>
  <si>
    <t>日期</t>
  </si>
  <si>
    <t>美元</t>
  </si>
  <si>
    <t>2024-07-10</t>
  </si>
  <si>
    <t>713.42</t>
  </si>
  <si>
    <t>2024-07-09</t>
  </si>
  <si>
    <t>713.1</t>
  </si>
  <si>
    <t>2024-07-08</t>
  </si>
  <si>
    <t>712.86</t>
  </si>
  <si>
    <t>2024-07-05</t>
  </si>
  <si>
    <t>712.89</t>
  </si>
  <si>
    <t>2024-07-04</t>
  </si>
  <si>
    <t>713.05</t>
  </si>
  <si>
    <t>2024-07-03</t>
  </si>
  <si>
    <t>713.12</t>
  </si>
  <si>
    <t>2024-07-02</t>
  </si>
  <si>
    <t>712.91</t>
  </si>
  <si>
    <t>2024-07-01</t>
  </si>
  <si>
    <t>712.65</t>
  </si>
  <si>
    <t>2024-06-28</t>
  </si>
  <si>
    <t>712.68</t>
  </si>
  <si>
    <t>2024-06-27</t>
  </si>
  <si>
    <t>712.7</t>
  </si>
  <si>
    <t>2024-06-26</t>
  </si>
  <si>
    <t>712.48</t>
  </si>
  <si>
    <t>2024-06-25</t>
  </si>
  <si>
    <t>712.25</t>
  </si>
  <si>
    <t>2024-06-24</t>
  </si>
  <si>
    <t>712.01</t>
  </si>
  <si>
    <t>2024-06-21</t>
  </si>
  <si>
    <t>711.96</t>
  </si>
  <si>
    <t>2024-06-20</t>
  </si>
  <si>
    <t>711.92</t>
  </si>
  <si>
    <t>2024-06-19</t>
  </si>
  <si>
    <t>711.59</t>
  </si>
  <si>
    <t>2024-06-18</t>
  </si>
  <si>
    <t>711.48</t>
  </si>
  <si>
    <t>2024-06-17</t>
  </si>
  <si>
    <t>711.49</t>
  </si>
  <si>
    <t>2024-06-14</t>
  </si>
  <si>
    <t>711.51</t>
  </si>
  <si>
    <t>2024-06-13</t>
  </si>
  <si>
    <t>711.22</t>
  </si>
  <si>
    <t>2024-06-12</t>
  </si>
  <si>
    <t>711.33</t>
  </si>
  <si>
    <t>2024-06-11</t>
  </si>
  <si>
    <t>711.35</t>
  </si>
  <si>
    <t>2024-06-07</t>
  </si>
  <si>
    <t>711.06</t>
  </si>
  <si>
    <t>2024-06-06</t>
  </si>
  <si>
    <t>711.08</t>
  </si>
  <si>
    <t>2024-06-05</t>
  </si>
  <si>
    <t>710.97</t>
  </si>
  <si>
    <t>2024-06-04</t>
  </si>
  <si>
    <t>710.83</t>
  </si>
  <si>
    <t>2024-06-03</t>
  </si>
  <si>
    <t>710.86</t>
  </si>
  <si>
    <t>2024-05-31</t>
  </si>
  <si>
    <t>710.88</t>
  </si>
  <si>
    <t>2024-05-30</t>
  </si>
  <si>
    <t>711.11</t>
  </si>
  <si>
    <t>2024-05-29</t>
  </si>
  <si>
    <t>2024-05-28</t>
  </si>
  <si>
    <t>711.01</t>
  </si>
  <si>
    <t>2024-05-27</t>
  </si>
  <si>
    <t>710.91</t>
  </si>
  <si>
    <t>2024-05-24</t>
  </si>
  <si>
    <t>711.02</t>
  </si>
  <si>
    <t>2024-05-23</t>
  </si>
  <si>
    <t>710.98</t>
  </si>
  <si>
    <t>2024-05-22</t>
  </si>
  <si>
    <t>710.77</t>
  </si>
  <si>
    <t>2024-05-21</t>
  </si>
  <si>
    <t>710.69</t>
  </si>
  <si>
    <t>2024-05-20</t>
  </si>
  <si>
    <t>710.42</t>
  </si>
  <si>
    <t>2024-05-17</t>
  </si>
  <si>
    <t>710.45</t>
  </si>
  <si>
    <t>2024-05-16</t>
  </si>
  <si>
    <t>710.2</t>
  </si>
  <si>
    <t>2024-05-15</t>
  </si>
  <si>
    <t>710.49</t>
  </si>
  <si>
    <t>2024-05-14</t>
  </si>
  <si>
    <t>710.53</t>
  </si>
  <si>
    <t>2024-05-13</t>
  </si>
  <si>
    <t>710.3</t>
  </si>
  <si>
    <t>2024-05-10</t>
  </si>
  <si>
    <t>710.11</t>
  </si>
  <si>
    <t>2024-05-09</t>
  </si>
  <si>
    <t>710.28</t>
  </si>
  <si>
    <t>2024-05-08</t>
  </si>
  <si>
    <t>710.16</t>
  </si>
  <si>
    <t>2024-05-07</t>
  </si>
  <si>
    <t>710.02</t>
  </si>
  <si>
    <t>2024-05-06</t>
  </si>
  <si>
    <t>709.94</t>
  </si>
  <si>
    <t>2024-04-30</t>
  </si>
  <si>
    <t>710.63</t>
  </si>
  <si>
    <t>2024-04-29</t>
  </si>
  <si>
    <t>710.66</t>
  </si>
  <si>
    <t>2024-04-26</t>
  </si>
  <si>
    <t>710.56</t>
  </si>
  <si>
    <t>2024-04-25</t>
  </si>
  <si>
    <t>710.58</t>
  </si>
  <si>
    <t>2024-04-24</t>
  </si>
  <si>
    <t>710.48</t>
  </si>
  <si>
    <t>2024-04-23</t>
  </si>
  <si>
    <t>710.59</t>
  </si>
  <si>
    <t>2024-04-22</t>
  </si>
  <si>
    <t>710.43</t>
  </si>
  <si>
    <t>2024-04-19</t>
  </si>
  <si>
    <t>710.46</t>
  </si>
  <si>
    <t>2024-04-18</t>
  </si>
  <si>
    <t>2024-04-17</t>
  </si>
  <si>
    <t>710.25</t>
  </si>
  <si>
    <t>2024-04-16</t>
  </si>
  <si>
    <t>2024-04-15</t>
  </si>
  <si>
    <t>709.79</t>
  </si>
  <si>
    <t>2024-04-12</t>
  </si>
  <si>
    <t>709.67</t>
  </si>
  <si>
    <t>2024-04-11</t>
  </si>
  <si>
    <t>709.68</t>
  </si>
  <si>
    <t>2024-04-10</t>
  </si>
  <si>
    <t>709.59</t>
  </si>
  <si>
    <t>2024-04-09</t>
  </si>
  <si>
    <t>709.56</t>
  </si>
  <si>
    <t>2024-04-08</t>
  </si>
  <si>
    <t>709.47</t>
  </si>
  <si>
    <t>2024-04-03</t>
  </si>
  <si>
    <t>709.49</t>
  </si>
  <si>
    <t>2024-04-02</t>
  </si>
  <si>
    <t>709.57</t>
  </si>
  <si>
    <t>2024-04-01</t>
  </si>
  <si>
    <t>709.38</t>
  </si>
  <si>
    <t>2024-03-29</t>
  </si>
  <si>
    <t>709.5</t>
  </si>
  <si>
    <t>2024-03-28</t>
  </si>
  <si>
    <t>709.48</t>
  </si>
  <si>
    <t>美元#</t>
    <phoneticPr fontId="9" type="noConversion"/>
  </si>
  <si>
    <r>
      <t>7</t>
    </r>
    <r>
      <rPr>
        <sz val="12"/>
        <rFont val="宋体"/>
        <family val="2"/>
        <charset val="134"/>
      </rPr>
      <t>月10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3"/>
      </rPr>
      <t>¥</t>
    </r>
    <r>
      <rPr>
        <sz val="12"/>
        <rFont val="宋体"/>
        <family val="3"/>
        <charset val="134"/>
      </rPr>
      <t>）</t>
    </r>
    <phoneticPr fontId="9" type="noConversion"/>
  </si>
  <si>
    <r>
      <t>7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9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3"/>
      </rPr>
      <t>¥</t>
    </r>
    <r>
      <rPr>
        <sz val="12"/>
        <rFont val="宋体"/>
        <family val="3"/>
        <charset val="134"/>
      </rPr>
      <t>）</t>
    </r>
    <phoneticPr fontId="9" type="noConversion"/>
  </si>
  <si>
    <r>
      <t>7</t>
    </r>
    <r>
      <rPr>
        <sz val="12"/>
        <rFont val="宋体"/>
        <family val="2"/>
        <charset val="134"/>
      </rPr>
      <t>月8日总（¥）</t>
    </r>
    <r>
      <rPr>
        <sz val="12"/>
        <rFont val="宋体"/>
        <family val="3"/>
        <charset val="134"/>
      </rPr>
      <t/>
    </r>
  </si>
  <si>
    <r>
      <t>7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5日总（¥）</t>
    </r>
    <r>
      <rPr>
        <sz val="12"/>
        <rFont val="宋体"/>
        <family val="3"/>
        <charset val="134"/>
      </rPr>
      <t/>
    </r>
  </si>
  <si>
    <r>
      <t>7</t>
    </r>
    <r>
      <rPr>
        <sz val="12"/>
        <rFont val="宋体"/>
        <family val="2"/>
        <charset val="134"/>
      </rPr>
      <t>月4日总（¥）</t>
    </r>
    <r>
      <rPr>
        <sz val="12"/>
        <rFont val="宋体"/>
        <family val="3"/>
        <charset val="134"/>
      </rPr>
      <t/>
    </r>
  </si>
  <si>
    <r>
      <t>7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3日总（¥）</t>
    </r>
    <r>
      <rPr>
        <sz val="12"/>
        <rFont val="宋体"/>
        <family val="3"/>
        <charset val="134"/>
      </rPr>
      <t/>
    </r>
  </si>
  <si>
    <r>
      <t>7</t>
    </r>
    <r>
      <rPr>
        <sz val="12"/>
        <rFont val="宋体"/>
        <family val="2"/>
        <charset val="134"/>
      </rPr>
      <t>月2日总（¥）</t>
    </r>
    <r>
      <rPr>
        <sz val="12"/>
        <rFont val="宋体"/>
        <family val="3"/>
        <charset val="134"/>
      </rPr>
      <t/>
    </r>
  </si>
  <si>
    <r>
      <t>7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¥</t>
    </r>
    <r>
      <rPr>
        <sz val="12"/>
        <rFont val="Microsoft JhengHei"/>
        <family val="2"/>
        <charset val="136"/>
      </rPr>
      <t>）</t>
    </r>
    <phoneticPr fontId="9" type="noConversion"/>
  </si>
  <si>
    <r>
      <t>6</t>
    </r>
    <r>
      <rPr>
        <sz val="12"/>
        <rFont val="宋体"/>
        <family val="3"/>
        <charset val="134"/>
      </rPr>
      <t>月28日总（¥）</t>
    </r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</si>
  <si>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27日总（¥）</t>
    </r>
    <r>
      <rPr>
        <sz val="12"/>
        <rFont val="宋体"/>
        <family val="3"/>
        <charset val="134"/>
      </rPr>
      <t/>
    </r>
  </si>
  <si>
    <r>
      <t>6</t>
    </r>
    <r>
      <rPr>
        <sz val="12"/>
        <rFont val="宋体"/>
        <family val="3"/>
        <charset val="134"/>
      </rPr>
      <t>月26日总（¥）</t>
    </r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</si>
  <si>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25日总（¥）</t>
    </r>
    <r>
      <rPr>
        <sz val="12"/>
        <rFont val="宋体"/>
        <family val="3"/>
        <charset val="134"/>
      </rPr>
      <t/>
    </r>
  </si>
  <si>
    <r>
      <t>6</t>
    </r>
    <r>
      <rPr>
        <sz val="12"/>
        <rFont val="宋体"/>
        <family val="3"/>
        <charset val="134"/>
      </rPr>
      <t>月24日总（¥）</t>
    </r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</si>
  <si>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21日总（¥）</t>
    </r>
    <r>
      <rPr>
        <sz val="12"/>
        <rFont val="宋体"/>
        <family val="3"/>
        <charset val="134"/>
      </rPr>
      <t/>
    </r>
  </si>
  <si>
    <r>
      <t>6</t>
    </r>
    <r>
      <rPr>
        <sz val="12"/>
        <rFont val="宋体"/>
        <family val="3"/>
        <charset val="134"/>
      </rPr>
      <t>月20日总（¥）</t>
    </r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</si>
  <si>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19日总（¥）</t>
    </r>
    <r>
      <rPr>
        <sz val="12"/>
        <rFont val="宋体"/>
        <family val="3"/>
        <charset val="134"/>
      </rPr>
      <t/>
    </r>
  </si>
  <si>
    <r>
      <t>6</t>
    </r>
    <r>
      <rPr>
        <sz val="12"/>
        <rFont val="宋体"/>
        <family val="3"/>
        <charset val="134"/>
      </rPr>
      <t>月18日总（¥）</t>
    </r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</si>
  <si>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17日总（¥）</t>
    </r>
    <r>
      <rPr>
        <sz val="12"/>
        <rFont val="宋体"/>
        <family val="3"/>
        <charset val="134"/>
      </rPr>
      <t/>
    </r>
  </si>
  <si>
    <r>
      <t>6</t>
    </r>
    <r>
      <rPr>
        <sz val="12"/>
        <rFont val="宋体"/>
        <family val="3"/>
        <charset val="134"/>
      </rPr>
      <t>月14日总（¥）</t>
    </r>
  </si>
  <si>
    <r>
      <t>6</t>
    </r>
    <r>
      <rPr>
        <sz val="12"/>
        <rFont val="宋体"/>
        <family val="3"/>
        <charset val="134"/>
      </rPr>
      <t>月12日总（¥）</t>
    </r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</si>
  <si>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11日总（¥）</t>
    </r>
    <r>
      <rPr>
        <sz val="12"/>
        <rFont val="宋体"/>
        <family val="3"/>
        <charset val="134"/>
      </rPr>
      <t/>
    </r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</si>
  <si>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7日总（¥）</t>
    </r>
    <r>
      <rPr>
        <sz val="12"/>
        <rFont val="宋体"/>
        <family val="3"/>
        <charset val="134"/>
      </rPr>
      <t/>
    </r>
  </si>
  <si>
    <r>
      <t>6</t>
    </r>
    <r>
      <rPr>
        <sz val="12"/>
        <rFont val="宋体"/>
        <family val="3"/>
        <charset val="134"/>
      </rPr>
      <t>月6日总（¥）</t>
    </r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</si>
  <si>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5日总（¥）</t>
    </r>
    <r>
      <rPr>
        <sz val="12"/>
        <rFont val="宋体"/>
        <family val="3"/>
        <charset val="134"/>
      </rPr>
      <t/>
    </r>
  </si>
  <si>
    <r>
      <t>6</t>
    </r>
    <r>
      <rPr>
        <sz val="12"/>
        <rFont val="宋体"/>
        <family val="3"/>
        <charset val="134"/>
      </rPr>
      <t>月4日总（¥）</t>
    </r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</si>
  <si>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3日总（¥）</t>
    </r>
    <r>
      <rPr>
        <sz val="12"/>
        <rFont val="宋体"/>
        <family val="3"/>
        <charset val="134"/>
      </rPr>
      <t/>
    </r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</si>
  <si>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13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¥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</si>
  <si>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31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2"/>
      </rPr>
      <t>¥</t>
    </r>
    <r>
      <rPr>
        <sz val="12"/>
        <rFont val="宋体"/>
        <family val="3"/>
        <charset val="134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</si>
  <si>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30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2"/>
      </rPr>
      <t>¥</t>
    </r>
    <r>
      <rPr>
        <sz val="12"/>
        <rFont val="宋体"/>
        <family val="3"/>
        <charset val="134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</si>
  <si>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29日总（¥）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</si>
  <si>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28日总（¥）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</si>
  <si>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27日总（¥）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</si>
  <si>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24日总（¥）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</si>
  <si>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23日总（¥）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</si>
  <si>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22日总（¥）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</si>
  <si>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21日总（¥）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</si>
  <si>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20日总（¥）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</si>
  <si>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17日总（¥）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</si>
  <si>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16日总（¥）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</si>
  <si>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15日总（¥）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</si>
  <si>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14日总（¥）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</si>
  <si>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13日总（¥）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</si>
  <si>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10日总（¥）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</si>
  <si>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9日总（¥）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</si>
  <si>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8日总（¥）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</si>
  <si>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7日总（¥）</t>
    </r>
    <r>
      <rPr>
        <sz val="12"/>
        <rFont val="宋体"/>
        <family val="3"/>
        <charset val="134"/>
      </rPr>
      <t/>
    </r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</si>
  <si>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6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¥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</si>
  <si>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30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2"/>
      </rPr>
      <t>¥</t>
    </r>
    <r>
      <rPr>
        <sz val="12"/>
        <rFont val="宋体"/>
        <family val="3"/>
        <charset val="134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</si>
  <si>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29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2"/>
      </rPr>
      <t>¥</t>
    </r>
    <r>
      <rPr>
        <sz val="12"/>
        <rFont val="宋体"/>
        <family val="3"/>
        <charset val="134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</si>
  <si>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26日总（¥）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</si>
  <si>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25日总（¥）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</si>
  <si>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24日总（¥）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</si>
  <si>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23日总（¥）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</si>
  <si>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22日总（¥）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</si>
  <si>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19日总（¥）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</si>
  <si>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18日总（¥）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</si>
  <si>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17日总（¥）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</si>
  <si>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16日总（¥）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</si>
  <si>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15日总（¥）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</si>
  <si>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12日总（¥）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</si>
  <si>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11日总（¥）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</si>
  <si>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10日总（¥）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</si>
  <si>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9日总（¥）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</si>
  <si>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8日总（¥）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</si>
  <si>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3日总（¥）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</si>
  <si>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2日总（¥）</t>
    </r>
    <r>
      <rPr>
        <sz val="12"/>
        <rFont val="宋体"/>
        <family val="3"/>
        <charset val="134"/>
      </rPr>
      <t/>
    </r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</si>
  <si>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¥</t>
    </r>
    <r>
      <rPr>
        <sz val="12"/>
        <rFont val="Microsoft JhengHei"/>
        <family val="2"/>
        <charset val="136"/>
      </rPr>
      <t>）</t>
    </r>
    <phoneticPr fontId="9" type="noConversion"/>
  </si>
  <si>
    <r>
      <t>3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29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2"/>
      </rPr>
      <t>¥</t>
    </r>
    <r>
      <rPr>
        <sz val="12"/>
        <rFont val="宋体"/>
        <family val="3"/>
        <charset val="134"/>
      </rPr>
      <t>）</t>
    </r>
    <phoneticPr fontId="9" type="noConversion"/>
  </si>
  <si>
    <r>
      <t>3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28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2"/>
      </rPr>
      <t>¥</t>
    </r>
    <r>
      <rPr>
        <sz val="12"/>
        <rFont val="宋体"/>
        <family val="3"/>
        <charset val="134"/>
      </rPr>
      <t>）</t>
    </r>
    <phoneticPr fontId="9" type="noConversion"/>
  </si>
  <si>
    <r>
      <t>7</t>
    </r>
    <r>
      <rPr>
        <sz val="12"/>
        <rFont val="宋体"/>
        <family val="2"/>
        <charset val="134"/>
      </rPr>
      <t>月</t>
    </r>
    <r>
      <rPr>
        <sz val="12"/>
        <rFont val="Calibri"/>
        <family val="2"/>
      </rPr>
      <t>10</t>
    </r>
    <r>
      <rPr>
        <sz val="12"/>
        <rFont val="宋体"/>
        <family val="3"/>
        <charset val="134"/>
      </rPr>
      <t>日总（$）</t>
    </r>
    <phoneticPr fontId="9" type="noConversion"/>
  </si>
  <si>
    <r>
      <t>7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9</t>
    </r>
    <r>
      <rPr>
        <sz val="12"/>
        <rFont val="宋体"/>
        <family val="3"/>
        <charset val="134"/>
      </rPr>
      <t>日总（$）</t>
    </r>
    <phoneticPr fontId="9" type="noConversion"/>
  </si>
  <si>
    <r>
      <t>7</t>
    </r>
    <r>
      <rPr>
        <sz val="12"/>
        <rFont val="宋体"/>
        <family val="2"/>
        <charset val="134"/>
      </rPr>
      <t>月8日总（$）</t>
    </r>
    <phoneticPr fontId="9" type="noConversion"/>
  </si>
  <si>
    <r>
      <t>7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5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</si>
  <si>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7</t>
    </r>
    <r>
      <rPr>
        <sz val="12"/>
        <rFont val="宋体"/>
        <family val="2"/>
        <charset val="134"/>
      </rPr>
      <t>月4日总（$）</t>
    </r>
    <phoneticPr fontId="9" type="noConversion"/>
  </si>
  <si>
    <r>
      <t>7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3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</si>
  <si>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7</t>
    </r>
    <r>
      <rPr>
        <sz val="12"/>
        <rFont val="宋体"/>
        <family val="2"/>
        <charset val="134"/>
      </rPr>
      <t>月2日总（$）</t>
    </r>
    <phoneticPr fontId="9" type="noConversion"/>
  </si>
  <si>
    <r>
      <t>7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</si>
  <si>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6</t>
    </r>
    <r>
      <rPr>
        <sz val="12"/>
        <rFont val="宋体"/>
        <family val="3"/>
        <charset val="134"/>
      </rPr>
      <t>月28日总（$）</t>
    </r>
    <phoneticPr fontId="9" type="noConversion"/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</si>
  <si>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27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</si>
  <si>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6</t>
    </r>
    <r>
      <rPr>
        <sz val="12"/>
        <rFont val="宋体"/>
        <family val="3"/>
        <charset val="134"/>
      </rPr>
      <t>月26日总（$）</t>
    </r>
    <phoneticPr fontId="9" type="noConversion"/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</si>
  <si>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25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</si>
  <si>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6</t>
    </r>
    <r>
      <rPr>
        <sz val="12"/>
        <rFont val="宋体"/>
        <family val="3"/>
        <charset val="134"/>
      </rPr>
      <t>月24日总（$）</t>
    </r>
    <phoneticPr fontId="9" type="noConversion"/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</si>
  <si>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21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</si>
  <si>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6</t>
    </r>
    <r>
      <rPr>
        <sz val="12"/>
        <rFont val="宋体"/>
        <family val="3"/>
        <charset val="134"/>
      </rPr>
      <t>月20日总（$）</t>
    </r>
    <phoneticPr fontId="9" type="noConversion"/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</si>
  <si>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19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</si>
  <si>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6</t>
    </r>
    <r>
      <rPr>
        <sz val="12"/>
        <rFont val="宋体"/>
        <family val="3"/>
        <charset val="134"/>
      </rPr>
      <t>月18日总（$）</t>
    </r>
    <phoneticPr fontId="9" type="noConversion"/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</si>
  <si>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17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</si>
  <si>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6</t>
    </r>
    <r>
      <rPr>
        <sz val="12"/>
        <rFont val="宋体"/>
        <family val="3"/>
        <charset val="134"/>
      </rPr>
      <t>月14日总（$）</t>
    </r>
    <phoneticPr fontId="9" type="noConversion"/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</si>
  <si>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13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</si>
  <si>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6</t>
    </r>
    <r>
      <rPr>
        <sz val="12"/>
        <rFont val="宋体"/>
        <family val="3"/>
        <charset val="134"/>
      </rPr>
      <t>月12日总（$）</t>
    </r>
    <phoneticPr fontId="9" type="noConversion"/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</si>
  <si>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11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</si>
  <si>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7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</si>
  <si>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6</t>
    </r>
    <r>
      <rPr>
        <sz val="12"/>
        <rFont val="宋体"/>
        <family val="3"/>
        <charset val="134"/>
      </rPr>
      <t>月6日总（$）</t>
    </r>
    <phoneticPr fontId="9" type="noConversion"/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</si>
  <si>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5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</si>
  <si>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6</t>
    </r>
    <r>
      <rPr>
        <sz val="12"/>
        <rFont val="宋体"/>
        <family val="3"/>
        <charset val="134"/>
      </rPr>
      <t>月4日总（$）</t>
    </r>
    <phoneticPr fontId="9" type="noConversion"/>
  </si>
  <si>
    <r>
      <t>6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3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</si>
  <si>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31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2"/>
      </rPr>
      <t>$</t>
    </r>
    <r>
      <rPr>
        <sz val="12"/>
        <rFont val="宋体"/>
        <family val="3"/>
        <charset val="134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</si>
  <si>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30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2"/>
      </rPr>
      <t>$</t>
    </r>
    <r>
      <rPr>
        <sz val="12"/>
        <rFont val="宋体"/>
        <family val="3"/>
        <charset val="134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</si>
  <si>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29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</si>
  <si>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28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</si>
  <si>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27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</si>
  <si>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24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</si>
  <si>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23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</si>
  <si>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22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</si>
  <si>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21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</si>
  <si>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20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</si>
  <si>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17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</si>
  <si>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16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</si>
  <si>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15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</si>
  <si>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14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</si>
  <si>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13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</si>
  <si>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10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</si>
  <si>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9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</si>
  <si>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8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</si>
  <si>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7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</si>
  <si>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5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6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</si>
  <si>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30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2"/>
      </rPr>
      <t>$</t>
    </r>
    <r>
      <rPr>
        <sz val="12"/>
        <rFont val="宋体"/>
        <family val="3"/>
        <charset val="134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</si>
  <si>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29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2"/>
      </rPr>
      <t>$</t>
    </r>
    <r>
      <rPr>
        <sz val="12"/>
        <rFont val="宋体"/>
        <family val="3"/>
        <charset val="134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</si>
  <si>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26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</si>
  <si>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25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</si>
  <si>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24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</si>
  <si>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23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</si>
  <si>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22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</si>
  <si>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19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</si>
  <si>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18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</si>
  <si>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17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</si>
  <si>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16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</si>
  <si>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15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</si>
  <si>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12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</si>
  <si>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11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</si>
  <si>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10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</si>
  <si>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9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</si>
  <si>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8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</si>
  <si>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3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</si>
  <si>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</si>
  <si>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4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1</t>
    </r>
    <r>
      <rPr>
        <sz val="12"/>
        <rFont val="Microsoft JhengHei"/>
        <family val="2"/>
        <charset val="136"/>
      </rPr>
      <t>日总（</t>
    </r>
    <r>
      <rPr>
        <sz val="12"/>
        <rFont val="Calibri"/>
        <family val="2"/>
      </rPr>
      <t>$</t>
    </r>
    <r>
      <rPr>
        <sz val="12"/>
        <rFont val="Microsoft JhengHei"/>
        <family val="2"/>
        <charset val="136"/>
      </rPr>
      <t>）</t>
    </r>
    <phoneticPr fontId="9" type="noConversion"/>
  </si>
  <si>
    <r>
      <t>3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29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2"/>
      </rPr>
      <t>$</t>
    </r>
    <r>
      <rPr>
        <sz val="12"/>
        <rFont val="宋体"/>
        <family val="3"/>
        <charset val="134"/>
      </rPr>
      <t>）</t>
    </r>
    <phoneticPr fontId="9" type="noConversion"/>
  </si>
  <si>
    <r>
      <t>3</t>
    </r>
    <r>
      <rPr>
        <sz val="12"/>
        <rFont val="宋体"/>
        <family val="3"/>
        <charset val="134"/>
      </rPr>
      <t>月</t>
    </r>
    <r>
      <rPr>
        <sz val="12"/>
        <rFont val="Calibri"/>
        <family val="2"/>
      </rPr>
      <t>28</t>
    </r>
    <r>
      <rPr>
        <sz val="12"/>
        <rFont val="宋体"/>
        <family val="3"/>
        <charset val="134"/>
      </rPr>
      <t>日总（</t>
    </r>
    <r>
      <rPr>
        <sz val="12"/>
        <rFont val="Calibri"/>
        <family val="2"/>
      </rPr>
      <t>$</t>
    </r>
    <r>
      <rPr>
        <sz val="12"/>
        <rFont val="宋体"/>
        <family val="3"/>
        <charset val="134"/>
      </rPr>
      <t>）</t>
    </r>
    <phoneticPr fontId="9" type="noConversion"/>
  </si>
  <si>
    <t>总涨跌幅（¥）</t>
    <phoneticPr fontId="9" type="noConversion"/>
  </si>
  <si>
    <t>7月10日涨跌幅（¥）</t>
  </si>
  <si>
    <t>7月9日涨跌幅（¥）</t>
  </si>
  <si>
    <t>7月8日涨跌幅（¥）</t>
  </si>
  <si>
    <t>7月5日涨跌幅（¥）</t>
  </si>
  <si>
    <t>7月4日涨跌幅（¥）</t>
  </si>
  <si>
    <t>7月3日涨跌幅（¥）</t>
  </si>
  <si>
    <t>7月2日涨跌幅（¥）</t>
  </si>
  <si>
    <t>7月1日涨跌幅（¥）</t>
  </si>
  <si>
    <t>6月28日涨跌幅（¥）</t>
  </si>
  <si>
    <t>6月27日涨跌幅（¥）</t>
  </si>
  <si>
    <t>6月26日涨跌幅（¥）</t>
  </si>
  <si>
    <t>6月25日涨跌幅（¥）</t>
  </si>
  <si>
    <t>6月24日涨跌幅（¥）</t>
  </si>
  <si>
    <t>6月21日涨跌幅（¥）</t>
  </si>
  <si>
    <t>6月20日涨跌幅（¥）</t>
  </si>
  <si>
    <t>6月19日涨跌幅（¥）</t>
  </si>
  <si>
    <t>6月18日涨跌幅（¥）</t>
  </si>
  <si>
    <t>6月17日涨跌幅（¥）</t>
  </si>
  <si>
    <t>6月14日涨跌幅（¥）</t>
  </si>
  <si>
    <t>6月13日涨跌幅（¥）</t>
  </si>
  <si>
    <t>6月12日涨跌幅（¥）</t>
  </si>
  <si>
    <t>6月11日涨跌幅（¥）</t>
  </si>
  <si>
    <t>6月7日涨跌幅（¥）</t>
  </si>
  <si>
    <t>6月6日涨跌幅（¥）</t>
  </si>
  <si>
    <t>6月5日涨跌幅（¥）</t>
  </si>
  <si>
    <t>6月4日涨跌幅（¥）</t>
  </si>
  <si>
    <t>6月3日涨跌幅（¥）</t>
  </si>
  <si>
    <t>5月31日涨跌幅（¥）</t>
  </si>
  <si>
    <t>5月30日涨跌幅（¥）</t>
  </si>
  <si>
    <t>5月29日涨跌幅（¥）</t>
  </si>
  <si>
    <t>5月28日涨跌幅（¥）</t>
  </si>
  <si>
    <t>5月27日涨跌幅（¥）</t>
  </si>
  <si>
    <t>5月24日涨跌幅（¥）</t>
  </si>
  <si>
    <t>5月23日涨跌幅（¥）</t>
  </si>
  <si>
    <t>5月22日涨跌幅（¥）</t>
  </si>
  <si>
    <t>5月21日涨跌幅（¥）</t>
  </si>
  <si>
    <t>5月20日涨跌幅（¥）</t>
  </si>
  <si>
    <t>5月17日涨跌幅（¥）</t>
  </si>
  <si>
    <t>5月16日涨跌幅（¥）</t>
  </si>
  <si>
    <t>5月15日涨跌幅（¥）</t>
  </si>
  <si>
    <t>5月14日涨跌幅（¥）</t>
  </si>
  <si>
    <t>5月13日涨跌幅（¥）</t>
  </si>
  <si>
    <t>5月10日涨跌幅（¥）</t>
  </si>
  <si>
    <t>5月9日涨跌幅（¥）</t>
  </si>
  <si>
    <t>5月8日涨跌幅（¥）</t>
  </si>
  <si>
    <t>5月7日涨跌幅（¥）</t>
  </si>
  <si>
    <t>5月6日涨跌幅（¥）</t>
  </si>
  <si>
    <t>4月30日涨跌幅（¥）</t>
  </si>
  <si>
    <t>4月29日涨跌幅（¥）</t>
  </si>
  <si>
    <t>4月26日涨跌幅（¥）</t>
  </si>
  <si>
    <t>4月25日涨跌幅（¥）</t>
  </si>
  <si>
    <t>4月24日涨跌幅（¥）</t>
  </si>
  <si>
    <t>4月23日涨跌幅（¥）</t>
  </si>
  <si>
    <t>4月22日涨跌幅（¥）</t>
  </si>
  <si>
    <t>4月19日涨跌幅（¥）</t>
  </si>
  <si>
    <t>4月18日涨跌幅（¥）</t>
  </si>
  <si>
    <t>4月17日涨跌幅（¥）</t>
  </si>
  <si>
    <t>4月16日涨跌幅（¥）</t>
  </si>
  <si>
    <t>4月15日涨跌幅（¥）</t>
  </si>
  <si>
    <t>4月12日涨跌幅（¥）</t>
  </si>
  <si>
    <t>4月11日涨跌幅（¥）</t>
  </si>
  <si>
    <t>4月10日涨跌幅（¥）</t>
  </si>
  <si>
    <t>4月9日涨跌幅（¥）</t>
  </si>
  <si>
    <t>4月8日涨跌幅（¥）</t>
  </si>
  <si>
    <t>4月3日涨跌幅（¥）</t>
  </si>
  <si>
    <t>4月2日涨跌幅（¥）</t>
  </si>
  <si>
    <t>4月1日涨跌幅（¥）</t>
  </si>
  <si>
    <t>3月29日涨跌幅（¥）</t>
  </si>
  <si>
    <t>3月28日涨跌幅（¥）</t>
  </si>
  <si>
    <t>7月10日涨跌幅（$）</t>
  </si>
  <si>
    <t>7月9日涨跌幅（$）</t>
  </si>
  <si>
    <t>7月8日涨跌幅（$）</t>
  </si>
  <si>
    <t>7月5日涨跌幅（$）</t>
  </si>
  <si>
    <t>7月4日涨跌幅（$）</t>
  </si>
  <si>
    <t>7月3日涨跌幅（$）</t>
  </si>
  <si>
    <t>7月2日涨跌幅（$）</t>
  </si>
  <si>
    <t>7月1日涨跌幅（$）</t>
  </si>
  <si>
    <t>6月28日涨跌幅（$）</t>
  </si>
  <si>
    <t>6月27日涨跌幅（$）</t>
  </si>
  <si>
    <t>6月26日涨跌幅（$）</t>
  </si>
  <si>
    <t>6月25日涨跌幅（$）</t>
  </si>
  <si>
    <t>6月24日涨跌幅（$）</t>
  </si>
  <si>
    <t>6月21日涨跌幅（$）</t>
  </si>
  <si>
    <t>6月20日涨跌幅（$）</t>
  </si>
  <si>
    <t>6月19日涨跌幅（$）</t>
  </si>
  <si>
    <t>6月18日涨跌幅（$）</t>
  </si>
  <si>
    <t>6月17日涨跌幅（$）</t>
  </si>
  <si>
    <t>6月14日涨跌幅（$）</t>
  </si>
  <si>
    <t>6月13日涨跌幅（$）</t>
  </si>
  <si>
    <t>6月12日涨跌幅（$）</t>
  </si>
  <si>
    <t>6月11日涨跌幅（$）</t>
  </si>
  <si>
    <t>6月7日涨跌幅（$）</t>
  </si>
  <si>
    <t>6月6日涨跌幅（$）</t>
  </si>
  <si>
    <t>6月5日涨跌幅（$）</t>
  </si>
  <si>
    <t>6月4日涨跌幅（$）</t>
  </si>
  <si>
    <t>6月3日涨跌幅（$）</t>
  </si>
  <si>
    <t>5月31日涨跌幅（$）</t>
  </si>
  <si>
    <t>5月30日涨跌幅（$）</t>
  </si>
  <si>
    <t>5月29日涨跌幅（$）</t>
  </si>
  <si>
    <t>5月28日涨跌幅（$）</t>
  </si>
  <si>
    <t>5月27日涨跌幅（$）</t>
  </si>
  <si>
    <t>5月24日涨跌幅（$）</t>
  </si>
  <si>
    <t>5月23日涨跌幅（$）</t>
  </si>
  <si>
    <t>5月22日涨跌幅（$）</t>
  </si>
  <si>
    <t>5月21日涨跌幅（$）</t>
  </si>
  <si>
    <t>5月20日涨跌幅（$）</t>
  </si>
  <si>
    <t>5月17日涨跌幅（$）</t>
  </si>
  <si>
    <t>5月16日涨跌幅（$）</t>
  </si>
  <si>
    <t>5月15日涨跌幅（$）</t>
  </si>
  <si>
    <t>5月14日涨跌幅（$）</t>
  </si>
  <si>
    <t>5月13日涨跌幅（$）</t>
  </si>
  <si>
    <t>5月10日涨跌幅（$）</t>
  </si>
  <si>
    <t>5月9日涨跌幅（$）</t>
  </si>
  <si>
    <t>5月8日涨跌幅（$）</t>
  </si>
  <si>
    <t>5月7日涨跌幅（$）</t>
  </si>
  <si>
    <t>5月6日涨跌幅（$）</t>
  </si>
  <si>
    <t>4月30日涨跌幅（$）</t>
  </si>
  <si>
    <t>4月29日涨跌幅（$）</t>
  </si>
  <si>
    <t>4月26日涨跌幅（$）</t>
  </si>
  <si>
    <t>4月25日涨跌幅（$）</t>
  </si>
  <si>
    <t>4月24日涨跌幅（$）</t>
  </si>
  <si>
    <t>4月23日涨跌幅（$）</t>
  </si>
  <si>
    <t>4月22日涨跌幅（$）</t>
  </si>
  <si>
    <t>4月19日涨跌幅（$）</t>
  </si>
  <si>
    <t>4月18日涨跌幅（$）</t>
  </si>
  <si>
    <t>4月17日涨跌幅（$）</t>
  </si>
  <si>
    <t>4月16日涨跌幅（$）</t>
  </si>
  <si>
    <t>4月15日涨跌幅（$）</t>
  </si>
  <si>
    <t>4月12日涨跌幅（$）</t>
  </si>
  <si>
    <t>4月11日涨跌幅（$）</t>
  </si>
  <si>
    <t>4月10日涨跌幅（$）</t>
  </si>
  <si>
    <t>4月9日涨跌幅（$）</t>
  </si>
  <si>
    <t>4月8日涨跌幅（$）</t>
  </si>
  <si>
    <t>4月3日涨跌幅（$）</t>
  </si>
  <si>
    <t>4月2日涨跌幅（$）</t>
  </si>
  <si>
    <t>4月1日涨跌幅（$）</t>
  </si>
  <si>
    <t>3月29日涨跌幅（$）</t>
  </si>
  <si>
    <t>3月28日涨跌幅（$）</t>
  </si>
  <si>
    <t>换算得7月8日现持仓市值</t>
    <phoneticPr fontId="9" type="noConversion"/>
  </si>
  <si>
    <t>7月10日换算得总市值（¥）</t>
  </si>
  <si>
    <t>7月9日换算得总市值（¥）</t>
  </si>
  <si>
    <t>7月8日换算得总市值（¥）</t>
  </si>
  <si>
    <t>7月5日换算得总市值（¥）</t>
  </si>
  <si>
    <t>7月4日换算得总市值（¥）</t>
  </si>
  <si>
    <t>7月3日换算得总市值（¥）</t>
  </si>
  <si>
    <t>7月2日换算得总市值（¥）</t>
  </si>
  <si>
    <t>7月1日换算得总市值（¥）</t>
  </si>
  <si>
    <t>6月28日换算得总市值（¥）</t>
  </si>
  <si>
    <t>6月27日换算得总市值（¥）</t>
  </si>
  <si>
    <t>6月26日换算得总市值（¥）</t>
  </si>
  <si>
    <t>6月25日换算得总市值（¥）</t>
  </si>
  <si>
    <t>6月24日换算得总市值（¥）</t>
  </si>
  <si>
    <t>6月21日换算得总市值（¥）</t>
  </si>
  <si>
    <t>6月20日换算得总市值（¥）</t>
  </si>
  <si>
    <t>6月19日换算得总市值（¥）</t>
  </si>
  <si>
    <t>6月18日换算得总市值（¥）</t>
  </si>
  <si>
    <t>6月17日换算得总市值（¥）</t>
  </si>
  <si>
    <t>6月14日换算得总市值（¥）</t>
  </si>
  <si>
    <t>6月13日换算得总市值（¥）</t>
  </si>
  <si>
    <t>6月12日换算得总市值（¥）</t>
  </si>
  <si>
    <t>6月11日换算得总市值（¥）</t>
  </si>
  <si>
    <t>6月7日换算得总市值（¥）</t>
  </si>
  <si>
    <t>6月6日换算得总市值（¥）</t>
  </si>
  <si>
    <t>6月5日换算得总市值（¥）</t>
  </si>
  <si>
    <t>6月4日换算得总市值（¥）</t>
  </si>
  <si>
    <t>6月3日换算得总市值（¥）</t>
  </si>
  <si>
    <t>5月31日换算得总市值（¥）</t>
  </si>
  <si>
    <t>5月30日换算得总市值（¥）</t>
  </si>
  <si>
    <t>5月29日换算得总市值（¥）</t>
  </si>
  <si>
    <t>5月28日换算得总市值（¥）</t>
  </si>
  <si>
    <t>5月27日换算得总市值（¥）</t>
  </si>
  <si>
    <t>5月24日换算得总市值（¥）</t>
  </si>
  <si>
    <t>5月23日换算得总市值（¥）</t>
  </si>
  <si>
    <t>5月22日换算得总市值（¥）</t>
  </si>
  <si>
    <t>5月21日换算得总市值（¥）</t>
  </si>
  <si>
    <t>5月20日换算得总市值（¥）</t>
  </si>
  <si>
    <t>5月17日换算得总市值（¥）</t>
  </si>
  <si>
    <t>5月16日换算得总市值（¥）</t>
  </si>
  <si>
    <t>5月15日换算得总市值（¥）</t>
  </si>
  <si>
    <t>5月14日换算得总市值（¥）</t>
  </si>
  <si>
    <t>5月13日换算得总市值（¥）</t>
  </si>
  <si>
    <t>5月10日换算得总市值（¥）</t>
  </si>
  <si>
    <t>5月9日换算得总市值（¥）</t>
  </si>
  <si>
    <t>5月8日换算得总市值（¥）</t>
  </si>
  <si>
    <t>5月7日换算得总市值（¥）</t>
  </si>
  <si>
    <t>5月6日换算得总市值（¥）</t>
  </si>
  <si>
    <t>4月30日换算得总市值（¥）</t>
  </si>
  <si>
    <t>4月29日换算得总市值（¥）</t>
  </si>
  <si>
    <t>4月26日换算得总市值（¥）</t>
  </si>
  <si>
    <t>4月25日换算得总市值（¥）</t>
  </si>
  <si>
    <t>4月24日换算得总市值（¥）</t>
  </si>
  <si>
    <t>4月23日换算得总市值（¥）</t>
  </si>
  <si>
    <t>4月22日换算得总市值（¥）</t>
  </si>
  <si>
    <t>4月19日换算得总市值（¥）</t>
  </si>
  <si>
    <t>4月18日换算得总市值（¥）</t>
  </si>
  <si>
    <t>4月17日换算得总市值（¥）</t>
  </si>
  <si>
    <t>4月16日换算得总市值（¥）</t>
  </si>
  <si>
    <t>4月15日换算得总市值（¥）</t>
  </si>
  <si>
    <t>4月12日换算得总市值（¥）</t>
  </si>
  <si>
    <t>4月11日换算得总市值（¥）</t>
  </si>
  <si>
    <t>4月10日换算得总市值（¥）</t>
  </si>
  <si>
    <t>4月9日换算得总市值（¥）</t>
  </si>
  <si>
    <t>4月8日换算得总市值（¥）</t>
  </si>
  <si>
    <t>4月3日换算得总市值（¥）</t>
  </si>
  <si>
    <t>4月2日换算得总市值（¥）</t>
  </si>
  <si>
    <t>4月1日换算得总市值（¥）</t>
  </si>
  <si>
    <t>3月29日换算得总市值（¥）</t>
  </si>
  <si>
    <t>3月28日换算得总市值（¥）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</si>
</sst>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 "/>
    <numFmt numFmtId="177" formatCode="###,###,##0.00000"/>
    <numFmt numFmtId="178" formatCode="0.000000000%"/>
    <numFmt numFmtId="179" formatCode="#,##0.000000_ "/>
    <numFmt numFmtId="180" formatCode="0.0000000%"/>
  </numFmts>
  <fonts count="17">
    <font>
      <sz val="12"/>
      <name val="Calibri"/>
    </font>
    <font>
      <sz val="12"/>
      <name val="Calibri"/>
      <family val="2"/>
    </font>
    <font>
      <sz val="12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2"/>
      <name val="Calibri"/>
      <family val="2"/>
    </font>
    <font>
      <sz val="12"/>
      <name val="Calibri"/>
      <family val="3"/>
    </font>
    <font>
      <b/>
      <sz val="10"/>
      <name val="黑体"/>
      <family val="3"/>
      <charset val="134"/>
    </font>
    <font>
      <sz val="12"/>
      <name val="宋体"/>
      <family val="2"/>
      <charset val="134"/>
    </font>
    <font>
      <sz val="12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176" fontId="6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8" fillId="0" borderId="7" xfId="0" applyFont="1" applyBorder="1" applyAlignment="1">
      <alignment horizontal="left" vertical="center"/>
    </xf>
    <xf numFmtId="176" fontId="0" fillId="0" borderId="0" xfId="0" applyNumberFormat="1"/>
    <xf numFmtId="0" fontId="11" fillId="0" borderId="0" xfId="0" applyFont="1"/>
    <xf numFmtId="58" fontId="0" fillId="0" borderId="0" xfId="0" applyNumberFormat="1"/>
    <xf numFmtId="58" fontId="1" fillId="0" borderId="0" xfId="0" applyNumberFormat="1" applyFont="1"/>
    <xf numFmtId="4" fontId="0" fillId="0" borderId="0" xfId="0" applyNumberForma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58" fontId="11" fillId="0" borderId="0" xfId="0" applyNumberFormat="1" applyFont="1"/>
    <xf numFmtId="177" fontId="0" fillId="0" borderId="0" xfId="0" applyNumberFormat="1"/>
    <xf numFmtId="178" fontId="0" fillId="0" borderId="0" xfId="1" applyNumberFormat="1" applyFont="1" applyAlignment="1"/>
    <xf numFmtId="0" fontId="1" fillId="0" borderId="0" xfId="0" applyFont="1"/>
    <xf numFmtId="0" fontId="14" fillId="0" borderId="0" xfId="0" applyFont="1"/>
    <xf numFmtId="0" fontId="0" fillId="0" borderId="0" xfId="0" applyAlignment="1">
      <alignment wrapText="1"/>
    </xf>
    <xf numFmtId="179" fontId="0" fillId="0" borderId="0" xfId="0" applyNumberFormat="1"/>
    <xf numFmtId="180" fontId="0" fillId="0" borderId="0" xfId="1" applyNumberFormat="1" applyFont="1" applyAlignment="1"/>
    <xf numFmtId="0" fontId="3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5" borderId="0" xfId="0" applyFont="1" applyFill="1"/>
    <xf numFmtId="0" fontId="14" fillId="5" borderId="0" xfId="0" applyFont="1" applyFill="1"/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G\Wind\DataBrowse\XLA\WindFunc.xla" TargetMode="External"/><Relationship Id="rId1" Type="http://schemas.openxmlformats.org/officeDocument/2006/relationships/externalLinkPath" Target="file:///D:\MG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dq_clos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85"/>
  <sheetViews>
    <sheetView tabSelected="1" topLeftCell="C1" zoomScale="86" workbookViewId="0">
      <selection activeCell="K8" sqref="K8"/>
    </sheetView>
  </sheetViews>
  <sheetFormatPr defaultRowHeight="15.5"/>
  <cols>
    <col min="1" max="1" width="14.4140625" customWidth="1"/>
    <col min="2" max="2" width="12.83203125" customWidth="1"/>
    <col min="3" max="3" width="36.33203125" customWidth="1"/>
    <col min="4" max="4" width="14.83203125" customWidth="1"/>
    <col min="5" max="6" width="12.83203125" customWidth="1"/>
    <col min="7" max="9" width="12.83203125" hidden="1" customWidth="1"/>
    <col min="10" max="10" width="0.83203125" hidden="1" customWidth="1"/>
    <col min="11" max="11" width="25.75" customWidth="1"/>
    <col min="12" max="12" width="19.25" customWidth="1"/>
    <col min="13" max="13" width="24.4140625" customWidth="1"/>
    <col min="14" max="14" width="23" customWidth="1"/>
    <col min="15" max="15" width="17" customWidth="1"/>
    <col min="16" max="16" width="12.75" customWidth="1"/>
    <col min="17" max="17" width="18.6640625" customWidth="1"/>
    <col min="18" max="18" width="13.6640625" customWidth="1"/>
    <col min="19" max="19" width="19.4140625" customWidth="1"/>
    <col min="20" max="20" width="12.25" customWidth="1"/>
  </cols>
  <sheetData>
    <row r="1" spans="1:16" ht="1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3"/>
      <c r="L1" s="15" t="s">
        <v>27</v>
      </c>
      <c r="M1" s="15" t="s">
        <v>28</v>
      </c>
      <c r="N1" s="9" t="s">
        <v>459</v>
      </c>
    </row>
    <row r="2" spans="1:16" ht="16.5">
      <c r="A2" s="4" t="s">
        <v>10</v>
      </c>
      <c r="B2" s="4" t="s">
        <v>42</v>
      </c>
      <c r="C2" s="4" t="s">
        <v>23</v>
      </c>
      <c r="D2" s="5">
        <v>119278083.26000001</v>
      </c>
      <c r="E2" s="5">
        <v>19.54</v>
      </c>
      <c r="F2" s="5">
        <v>21.309799999999999</v>
      </c>
      <c r="G2" s="5">
        <v>2.1046</v>
      </c>
      <c r="H2" s="4" t="s">
        <v>11</v>
      </c>
      <c r="I2" s="4" t="s">
        <v>12</v>
      </c>
      <c r="J2" s="4" t="s">
        <v>13</v>
      </c>
      <c r="K2" s="24"/>
      <c r="L2" s="16">
        <f>[1]!s_dq_close(B2,A$16,1)</f>
        <v>56.43</v>
      </c>
      <c r="M2">
        <f>[1]!s_dq_close(B2,D$19,1)</f>
        <v>65.569999999999993</v>
      </c>
      <c r="N2">
        <f t="shared" ref="N2:N9" si="0">M2/L2*D2</f>
        <v>138597623.94751373</v>
      </c>
    </row>
    <row r="3" spans="1:16" ht="16.5">
      <c r="A3" s="4" t="s">
        <v>10</v>
      </c>
      <c r="B3" s="4" t="s">
        <v>30</v>
      </c>
      <c r="C3" s="4" t="s">
        <v>29</v>
      </c>
      <c r="D3" s="5">
        <v>117511980.75</v>
      </c>
      <c r="E3" s="5">
        <v>19.25</v>
      </c>
      <c r="F3" s="5">
        <v>20.994299999999999</v>
      </c>
      <c r="G3" s="5">
        <v>2.0703</v>
      </c>
      <c r="H3" s="4" t="s">
        <v>11</v>
      </c>
      <c r="I3" s="4" t="s">
        <v>12</v>
      </c>
      <c r="J3" s="4" t="s">
        <v>14</v>
      </c>
      <c r="K3" s="24"/>
      <c r="L3" s="16">
        <f>[1]!s_dq_close(B3,A$16,1)</f>
        <v>225.92</v>
      </c>
      <c r="M3">
        <f>[1]!s_dq_close(B3,D$19,1)</f>
        <v>259.58999999999997</v>
      </c>
      <c r="N3">
        <f t="shared" si="0"/>
        <v>135025385.45897883</v>
      </c>
      <c r="P3">
        <f>[1]!s_dq_close(B2,D$19,1)+[1]!s_dq_close(B3,D$19,1)+[1]!s_dq_close(B4,D$19,1)+[1]!s_dq_close(B5,D$19,1)+[1]!s_dq_close(B6,D$19,1)+[1]!s_dq_close(B7,D$19,1)+[1]!s_dq_close(B8,D$19,1)+[1]!s_dq_close(B9,D$19,1)</f>
        <v>907.88699999999972</v>
      </c>
    </row>
    <row r="4" spans="1:16" ht="16.5">
      <c r="A4" s="4" t="s">
        <v>10</v>
      </c>
      <c r="B4" s="4" t="s">
        <v>32</v>
      </c>
      <c r="C4" s="4" t="s">
        <v>31</v>
      </c>
      <c r="D4" s="5">
        <v>116493480.66</v>
      </c>
      <c r="E4" s="5">
        <v>19.079999999999998</v>
      </c>
      <c r="F4" s="5">
        <v>20.8124</v>
      </c>
      <c r="G4" s="5">
        <v>2.2673000000000001</v>
      </c>
      <c r="H4" s="4" t="s">
        <v>11</v>
      </c>
      <c r="I4" s="4" t="s">
        <v>12</v>
      </c>
      <c r="J4" s="4" t="s">
        <v>15</v>
      </c>
      <c r="K4" s="24"/>
      <c r="L4" s="16">
        <f>[1]!s_dq_close(B4,A$16,1)</f>
        <v>224.99</v>
      </c>
      <c r="M4">
        <f>[1]!s_dq_close(B4,D$19,1)</f>
        <v>274.20999999999998</v>
      </c>
      <c r="N4">
        <f t="shared" si="0"/>
        <v>141978209.39498907</v>
      </c>
      <c r="P4">
        <f>SUM([1]!s_dq_close(B2:B9,D$19,1))</f>
        <v>907.88699999999972</v>
      </c>
    </row>
    <row r="5" spans="1:16" ht="16.5">
      <c r="A5" s="4" t="s">
        <v>10</v>
      </c>
      <c r="B5" s="4" t="s">
        <v>34</v>
      </c>
      <c r="C5" s="4" t="s">
        <v>33</v>
      </c>
      <c r="D5" s="5">
        <v>69990484.260000005</v>
      </c>
      <c r="E5" s="5">
        <v>11.46</v>
      </c>
      <c r="F5" s="5">
        <v>12.504300000000001</v>
      </c>
      <c r="G5" s="5">
        <v>1.1358999999999999</v>
      </c>
      <c r="H5" s="4" t="s">
        <v>11</v>
      </c>
      <c r="I5" s="4" t="s">
        <v>12</v>
      </c>
      <c r="J5" s="4" t="s">
        <v>13</v>
      </c>
      <c r="K5" s="24"/>
      <c r="L5" s="16">
        <f>[1]!s_dq_close(B5,A$16,1)</f>
        <v>38.590000000000003</v>
      </c>
      <c r="M5">
        <f>[1]!s_dq_close(B5,D$19,1)</f>
        <v>45.41</v>
      </c>
      <c r="N5">
        <f t="shared" si="0"/>
        <v>82359883.136734903</v>
      </c>
    </row>
    <row r="6" spans="1:16" ht="16.5">
      <c r="A6" s="4" t="s">
        <v>10</v>
      </c>
      <c r="B6" s="4" t="s">
        <v>36</v>
      </c>
      <c r="C6" s="4" t="s">
        <v>35</v>
      </c>
      <c r="D6" s="5">
        <v>68641631.5</v>
      </c>
      <c r="E6" s="5">
        <v>11.24</v>
      </c>
      <c r="F6" s="5">
        <v>12.263299999999999</v>
      </c>
      <c r="G6" s="5">
        <v>10.254200000000001</v>
      </c>
      <c r="H6" s="4" t="s">
        <v>11</v>
      </c>
      <c r="I6" s="4" t="s">
        <v>12</v>
      </c>
      <c r="J6" s="4" t="s">
        <v>16</v>
      </c>
      <c r="K6" s="24"/>
      <c r="L6" s="16">
        <f>[1]!s_dq_close(B6,A$16,1)</f>
        <v>0.84499999999999997</v>
      </c>
      <c r="M6">
        <f>[1]!s_dq_close(B6,D$19,1)</f>
        <v>0.83199999999999996</v>
      </c>
      <c r="N6">
        <f t="shared" si="0"/>
        <v>67585606.399999991</v>
      </c>
    </row>
    <row r="7" spans="1:16" ht="16.5">
      <c r="A7" s="4" t="s">
        <v>10</v>
      </c>
      <c r="B7" s="4" t="s">
        <v>38</v>
      </c>
      <c r="C7" s="4" t="s">
        <v>37</v>
      </c>
      <c r="D7" s="5">
        <v>32523847.5</v>
      </c>
      <c r="E7" s="5">
        <v>5.33</v>
      </c>
      <c r="F7" s="5">
        <v>5.8106</v>
      </c>
      <c r="G7" s="6" t="s">
        <v>11</v>
      </c>
      <c r="H7" s="4" t="s">
        <v>11</v>
      </c>
      <c r="I7" s="4" t="s">
        <v>12</v>
      </c>
      <c r="J7" s="4" t="s">
        <v>17</v>
      </c>
      <c r="K7" s="24"/>
      <c r="L7" s="16">
        <f>[1]!s_dq_close(B7,A$16,1)</f>
        <v>0.79500000000000004</v>
      </c>
      <c r="M7">
        <f>[1]!s_dq_close(B7,D$19,1)</f>
        <v>0.78100000000000003</v>
      </c>
      <c r="N7">
        <f t="shared" si="0"/>
        <v>31951100.5</v>
      </c>
    </row>
    <row r="8" spans="1:16" ht="16.5">
      <c r="A8" s="4" t="s">
        <v>10</v>
      </c>
      <c r="B8" s="4" t="s">
        <v>40</v>
      </c>
      <c r="C8" s="4" t="s">
        <v>39</v>
      </c>
      <c r="D8" s="5">
        <v>29647764.719999999</v>
      </c>
      <c r="E8" s="5">
        <v>4.8600000000000003</v>
      </c>
      <c r="F8" s="5">
        <v>5.2968000000000002</v>
      </c>
      <c r="G8" s="5">
        <v>-0.30559999999999998</v>
      </c>
      <c r="H8" s="4" t="s">
        <v>11</v>
      </c>
      <c r="I8" s="4" t="s">
        <v>12</v>
      </c>
      <c r="J8" s="4" t="s">
        <v>18</v>
      </c>
      <c r="K8" s="24"/>
      <c r="L8" s="16">
        <f>[1]!s_dq_close(B8,A$16,1)</f>
        <v>0.81599999999999995</v>
      </c>
      <c r="M8">
        <f>[1]!s_dq_close(B8,D$19,1)</f>
        <v>0.80400000000000005</v>
      </c>
      <c r="N8">
        <f t="shared" si="0"/>
        <v>29211768.180000003</v>
      </c>
    </row>
    <row r="9" spans="1:16" ht="16.5">
      <c r="A9" s="4" t="s">
        <v>10</v>
      </c>
      <c r="B9" s="4" t="s">
        <v>43</v>
      </c>
      <c r="C9" s="4" t="s">
        <v>41</v>
      </c>
      <c r="D9" s="5">
        <v>5645057.29</v>
      </c>
      <c r="E9" s="5">
        <v>0.92</v>
      </c>
      <c r="F9" s="5">
        <v>1.0085</v>
      </c>
      <c r="G9" s="5">
        <v>-0.81520000000000004</v>
      </c>
      <c r="H9" s="4" t="s">
        <v>11</v>
      </c>
      <c r="I9" s="4" t="s">
        <v>12</v>
      </c>
      <c r="J9" s="4" t="s">
        <v>19</v>
      </c>
      <c r="K9" s="24"/>
      <c r="L9" s="16">
        <f>[1]!s_dq_close(B9,A$16,1)</f>
        <v>232.1</v>
      </c>
      <c r="M9">
        <f>[1]!s_dq_close(B9,D$19,1)</f>
        <v>260.69</v>
      </c>
      <c r="N9">
        <f t="shared" si="0"/>
        <v>6340413.5498927189</v>
      </c>
    </row>
    <row r="10" spans="1:16">
      <c r="M10" s="27">
        <f>SUM(M2:M9)</f>
        <v>907.88699999999972</v>
      </c>
    </row>
    <row r="11" spans="1:16" ht="16.5">
      <c r="C11" s="14" t="s">
        <v>22</v>
      </c>
      <c r="D11" s="8">
        <f>SUM(D2:D9)</f>
        <v>559732329.93999994</v>
      </c>
      <c r="M11" s="14" t="s">
        <v>22</v>
      </c>
      <c r="N11" s="8">
        <f>SUM(N2:N9)</f>
        <v>633049990.56810915</v>
      </c>
    </row>
    <row r="12" spans="1:16" ht="16">
      <c r="C12" s="9" t="s">
        <v>24</v>
      </c>
      <c r="D12" s="12">
        <v>58460558.359999999</v>
      </c>
      <c r="M12" s="9" t="s">
        <v>24</v>
      </c>
      <c r="N12" s="12">
        <v>58460558.359999999</v>
      </c>
    </row>
    <row r="13" spans="1:16" ht="16">
      <c r="C13" s="9" t="s">
        <v>25</v>
      </c>
      <c r="D13" s="12">
        <v>2133948.1</v>
      </c>
      <c r="M13" s="9" t="s">
        <v>25</v>
      </c>
      <c r="N13" s="12">
        <v>2133948.1</v>
      </c>
    </row>
    <row r="14" spans="1:16" ht="16">
      <c r="C14" s="13" t="s">
        <v>26</v>
      </c>
      <c r="D14" s="12">
        <f>SUM(D12:D13)+SUM(D2:D9)</f>
        <v>620326836.39999998</v>
      </c>
      <c r="F14" s="9" t="s">
        <v>320</v>
      </c>
      <c r="L14" s="17">
        <f>(N14/D14)-1</f>
        <v>0.11819198578220536</v>
      </c>
      <c r="M14" s="13" t="s">
        <v>26</v>
      </c>
      <c r="N14" s="12">
        <f>SUM($D$12:$D$13)+SUM(N2:N9)</f>
        <v>693644497.02810919</v>
      </c>
    </row>
    <row r="15" spans="1:16" ht="16">
      <c r="M15" s="13"/>
    </row>
    <row r="16" spans="1:16" ht="16">
      <c r="A16" s="10">
        <v>45382</v>
      </c>
      <c r="B16" s="11">
        <v>45483</v>
      </c>
      <c r="D16" s="26" t="s">
        <v>44</v>
      </c>
      <c r="E16" s="19" t="s">
        <v>45</v>
      </c>
      <c r="F16" s="25" t="s">
        <v>181</v>
      </c>
    </row>
    <row r="17" spans="1:20" ht="16">
      <c r="B17" s="11">
        <v>45482</v>
      </c>
      <c r="D17" s="20" t="s">
        <v>46</v>
      </c>
      <c r="E17" s="20" t="s">
        <v>47</v>
      </c>
      <c r="F17" s="27">
        <f t="shared" ref="F17:F48" si="1">E17/100</f>
        <v>7.1341999999999999</v>
      </c>
      <c r="K17" s="18" t="s">
        <v>460</v>
      </c>
      <c r="M17" s="18" t="s">
        <v>182</v>
      </c>
      <c r="N17" s="21"/>
      <c r="O17" s="18" t="s">
        <v>251</v>
      </c>
      <c r="Q17" s="18" t="s">
        <v>321</v>
      </c>
      <c r="S17" s="18" t="s">
        <v>390</v>
      </c>
    </row>
    <row r="18" spans="1:20" ht="16">
      <c r="B18" s="11">
        <v>45481</v>
      </c>
      <c r="D18" s="20" t="s">
        <v>48</v>
      </c>
      <c r="E18" s="20" t="s">
        <v>49</v>
      </c>
      <c r="F18" s="27">
        <f t="shared" si="1"/>
        <v>7.1310000000000002</v>
      </c>
      <c r="K18" s="18" t="s">
        <v>461</v>
      </c>
      <c r="M18" s="18" t="s">
        <v>183</v>
      </c>
      <c r="O18" s="18" t="s">
        <v>252</v>
      </c>
      <c r="Q18" s="18" t="s">
        <v>322</v>
      </c>
      <c r="S18" s="18" t="s">
        <v>391</v>
      </c>
    </row>
    <row r="19" spans="1:20" ht="16">
      <c r="B19" s="11">
        <v>45480</v>
      </c>
      <c r="D19" s="20" t="s">
        <v>50</v>
      </c>
      <c r="E19" s="20" t="s">
        <v>51</v>
      </c>
      <c r="F19" s="27">
        <f t="shared" si="1"/>
        <v>7.1286000000000005</v>
      </c>
      <c r="K19" s="18" t="s">
        <v>462</v>
      </c>
      <c r="L19">
        <f>([1]!s_dq_close(B$2,D19,1)/[1]!s_dq_close(B$2,D$84,1))*D$2+([1]!s_dq_close(B$3,D19,1)/[1]!s_dq_close(B$3,D$84,1))*D$3+([1]!s_dq_close(B$4,D19,1)/[1]!s_dq_close(B$4,D$84,1))*D$4+([1]!s_dq_close(B$5,D19,1)/[1]!s_dq_close(B$5,D$84,1))*D$5+([1]!s_dq_close(B$6,D19,1)/[1]!s_dq_close(B$6,D$84,1))*D$6+([1]!s_dq_close(B$7,D19,1)/[1]!s_dq_close(B$7,D$84,1))*D$7+([1]!s_dq_close(B$8,D19,1)/[1]!s_dq_close(B$8,D$84,1))*D$8+([1]!s_dq_close(B$9,D19,1)/[1]!s_dq_close(B$9,D$84,1))*D$9</f>
        <v>633049990.56810915</v>
      </c>
      <c r="M19" s="18" t="s">
        <v>184</v>
      </c>
      <c r="N19" s="21">
        <f>SUM($D$12:$D$13)+L19</f>
        <v>693644497.02810919</v>
      </c>
      <c r="O19" s="18" t="s">
        <v>253</v>
      </c>
      <c r="P19">
        <f>N19/F19</f>
        <v>97304449.264667556</v>
      </c>
      <c r="Q19" s="18" t="s">
        <v>323</v>
      </c>
      <c r="R19" s="22">
        <f>(N19/$N$84)-1</f>
        <v>0.11819198578220536</v>
      </c>
      <c r="S19" s="18" t="s">
        <v>392</v>
      </c>
      <c r="T19" s="22">
        <f>(P19/P84)-1</f>
        <v>0.11292149077304736</v>
      </c>
    </row>
    <row r="20" spans="1:20" ht="16">
      <c r="B20" s="11">
        <v>45479</v>
      </c>
      <c r="D20" s="20" t="s">
        <v>52</v>
      </c>
      <c r="E20" s="20" t="s">
        <v>53</v>
      </c>
      <c r="F20" s="27">
        <f t="shared" si="1"/>
        <v>7.1288999999999998</v>
      </c>
      <c r="K20" s="18" t="s">
        <v>463</v>
      </c>
      <c r="L20">
        <f>([1]!s_dq_close(B$2,D20,1)/[1]!s_dq_close(B$2,D$84,1))*D$2+([1]!s_dq_close(B$3,D20,1)/[1]!s_dq_close(B$3,D$84,1))*D$3+([1]!s_dq_close(B$4,D20,1)/[1]!s_dq_close(B$4,D$84,1))*D$4+([1]!s_dq_close(B$5,D20,1)/[1]!s_dq_close(B$5,D$84,1))*D$5+([1]!s_dq_close(B$6,D20,1)/[1]!s_dq_close(B$6,D$84,1))*D$6+([1]!s_dq_close(B$7,D20,1)/[1]!s_dq_close(B$7,D$84,1))*D$7+([1]!s_dq_close(B$8,D20,1)/[1]!s_dq_close(B$8,D$84,1))*D$8+([1]!s_dq_close(B$9,D20,1)/[1]!s_dq_close(B$9,D$84,1))*D$9</f>
        <v>624367655.25888276</v>
      </c>
      <c r="M20" s="18" t="s">
        <v>185</v>
      </c>
      <c r="N20" s="21">
        <f t="shared" ref="N20:N83" si="2">SUM($D$12:$D$13)+L20</f>
        <v>684962161.7188828</v>
      </c>
      <c r="O20" s="18" t="s">
        <v>254</v>
      </c>
      <c r="P20">
        <f t="shared" ref="P20:P83" si="3">N20/F20</f>
        <v>96082447.743534461</v>
      </c>
      <c r="Q20" s="18" t="s">
        <v>324</v>
      </c>
      <c r="R20" s="22">
        <f t="shared" ref="R20:R83" si="4">(N20/$N$84)-1</f>
        <v>0.10419559742729656</v>
      </c>
      <c r="S20" s="18" t="s">
        <v>393</v>
      </c>
    </row>
    <row r="21" spans="1:20" ht="16">
      <c r="B21" s="11">
        <v>45478</v>
      </c>
      <c r="D21" s="20" t="s">
        <v>54</v>
      </c>
      <c r="E21" s="20" t="s">
        <v>55</v>
      </c>
      <c r="F21" s="27">
        <f t="shared" si="1"/>
        <v>7.1304999999999996</v>
      </c>
      <c r="K21" s="18" t="s">
        <v>464</v>
      </c>
      <c r="L21">
        <f>([1]!s_dq_close(B$2,D21,1)/[1]!s_dq_close(B$2,D$84,1))*D$2+([1]!s_dq_close(B$3,D21,1)/[1]!s_dq_close(B$3,D$84,1))*D$3+([1]!s_dq_close(B$4,D21,1)/[1]!s_dq_close(B$4,D$84,1))*D$4+([1]!s_dq_close(B$5,D21,1)/[1]!s_dq_close(B$5,D$84,1))*D$5+([1]!s_dq_close(B$6,D21,1)/[1]!s_dq_close(B$6,D$84,1))*D$6+([1]!s_dq_close(B$7,D21,1)/[1]!s_dq_close(B$7,D$84,1))*D$7+([1]!s_dq_close(B$8,D21,1)/[1]!s_dq_close(B$8,D$84,1))*D$8+([1]!s_dq_close(B$9,D21,1)/[1]!s_dq_close(B$9,D$84,1))*D$9</f>
        <v>623755821.82055974</v>
      </c>
      <c r="M21" s="18" t="s">
        <v>186</v>
      </c>
      <c r="N21" s="21">
        <f t="shared" si="2"/>
        <v>684350328.28055978</v>
      </c>
      <c r="O21" s="18" t="s">
        <v>255</v>
      </c>
      <c r="P21">
        <f t="shared" si="3"/>
        <v>95975082.852613389</v>
      </c>
      <c r="Q21" s="18" t="s">
        <v>325</v>
      </c>
      <c r="R21" s="22">
        <f t="shared" si="4"/>
        <v>0.10320928923873951</v>
      </c>
      <c r="S21" s="18" t="s">
        <v>394</v>
      </c>
    </row>
    <row r="22" spans="1:20" ht="16">
      <c r="B22" s="11">
        <v>45477</v>
      </c>
      <c r="D22" s="20" t="s">
        <v>56</v>
      </c>
      <c r="E22" s="20" t="s">
        <v>57</v>
      </c>
      <c r="F22" s="27">
        <f t="shared" si="1"/>
        <v>7.1311999999999998</v>
      </c>
      <c r="K22" s="18" t="s">
        <v>465</v>
      </c>
      <c r="L22">
        <f>([1]!s_dq_close(B$2,D22,1)/[1]!s_dq_close(B$2,D$84,1))*D$2+([1]!s_dq_close(B$3,D22,1)/[1]!s_dq_close(B$3,D$84,1))*D$3+([1]!s_dq_close(B$4,D22,1)/[1]!s_dq_close(B$4,D$84,1))*D$4+([1]!s_dq_close(B$5,D22,1)/[1]!s_dq_close(B$5,D$84,1))*D$5+([1]!s_dq_close(B$6,D22,1)/[1]!s_dq_close(B$6,D$84,1))*D$6+([1]!s_dq_close(B$7,D22,1)/[1]!s_dq_close(B$7,D$84,1))*D$7+([1]!s_dq_close(B$8,D22,1)/[1]!s_dq_close(B$8,D$84,1))*D$8+([1]!s_dq_close(B$9,D22,1)/[1]!s_dq_close(B$9,D$84,1))*D$9</f>
        <v>625232173.43555975</v>
      </c>
      <c r="M22" s="18" t="s">
        <v>187</v>
      </c>
      <c r="N22" s="21">
        <f t="shared" si="2"/>
        <v>685826679.89555979</v>
      </c>
      <c r="O22" s="18" t="s">
        <v>256</v>
      </c>
      <c r="P22">
        <f t="shared" si="3"/>
        <v>96172689.013848975</v>
      </c>
      <c r="Q22" s="18" t="s">
        <v>326</v>
      </c>
      <c r="R22" s="22">
        <f t="shared" si="4"/>
        <v>0.10558924691325799</v>
      </c>
      <c r="S22" s="18" t="s">
        <v>395</v>
      </c>
    </row>
    <row r="23" spans="1:20" ht="16">
      <c r="B23" s="11">
        <v>45476</v>
      </c>
      <c r="D23" s="20" t="s">
        <v>58</v>
      </c>
      <c r="E23" s="20" t="s">
        <v>59</v>
      </c>
      <c r="F23" s="27">
        <f t="shared" si="1"/>
        <v>7.1290999999999993</v>
      </c>
      <c r="K23" s="18" t="s">
        <v>466</v>
      </c>
      <c r="L23">
        <f>([1]!s_dq_close(B$2,D23,1)/[1]!s_dq_close(B$2,D$84,1))*D$2+([1]!s_dq_close(B$3,D23,1)/[1]!s_dq_close(B$3,D$84,1))*D$3+([1]!s_dq_close(B$4,D23,1)/[1]!s_dq_close(B$4,D$84,1))*D$4+([1]!s_dq_close(B$5,D23,1)/[1]!s_dq_close(B$5,D$84,1))*D$5+([1]!s_dq_close(B$6,D23,1)/[1]!s_dq_close(B$6,D$84,1))*D$6+([1]!s_dq_close(B$7,D23,1)/[1]!s_dq_close(B$7,D$84,1))*D$7+([1]!s_dq_close(B$8,D23,1)/[1]!s_dq_close(B$8,D$84,1))*D$8+([1]!s_dq_close(B$9,D23,1)/[1]!s_dq_close(B$9,D$84,1))*D$9</f>
        <v>615361220.69876051</v>
      </c>
      <c r="M23" s="18" t="s">
        <v>188</v>
      </c>
      <c r="N23" s="21">
        <f t="shared" si="2"/>
        <v>675955727.15876055</v>
      </c>
      <c r="O23" s="18" t="s">
        <v>257</v>
      </c>
      <c r="P23">
        <f t="shared" si="3"/>
        <v>94816418.223725379</v>
      </c>
      <c r="Q23" s="18" t="s">
        <v>327</v>
      </c>
      <c r="R23" s="22">
        <f t="shared" si="4"/>
        <v>8.9676743765587874E-2</v>
      </c>
      <c r="S23" s="18" t="s">
        <v>396</v>
      </c>
    </row>
    <row r="24" spans="1:20" ht="16">
      <c r="B24" s="11">
        <v>45475</v>
      </c>
      <c r="D24" s="20" t="s">
        <v>60</v>
      </c>
      <c r="E24" s="20" t="s">
        <v>61</v>
      </c>
      <c r="F24" s="27">
        <f t="shared" si="1"/>
        <v>7.1265000000000001</v>
      </c>
      <c r="K24" s="18" t="s">
        <v>467</v>
      </c>
      <c r="L24">
        <f>([1]!s_dq_close(B$2,D24,1)/[1]!s_dq_close(B$2,D$84,1))*D$2+([1]!s_dq_close(B$3,D24,1)/[1]!s_dq_close(B$3,D$84,1))*D$3+([1]!s_dq_close(B$4,D24,1)/[1]!s_dq_close(B$4,D$84,1))*D$4+([1]!s_dq_close(B$5,D24,1)/[1]!s_dq_close(B$5,D$84,1))*D$5+([1]!s_dq_close(B$6,D24,1)/[1]!s_dq_close(B$6,D$84,1))*D$6+([1]!s_dq_close(B$7,D24,1)/[1]!s_dq_close(B$7,D$84,1))*D$7+([1]!s_dq_close(B$8,D24,1)/[1]!s_dq_close(B$8,D$84,1))*D$8+([1]!s_dq_close(B$9,D24,1)/[1]!s_dq_close(B$9,D$84,1))*D$9</f>
        <v>611650433.54870665</v>
      </c>
      <c r="M24" s="18" t="s">
        <v>189</v>
      </c>
      <c r="N24" s="21">
        <f t="shared" si="2"/>
        <v>672244940.00870669</v>
      </c>
      <c r="O24" s="18" t="s">
        <v>258</v>
      </c>
      <c r="P24">
        <f t="shared" si="3"/>
        <v>94330308.006553948</v>
      </c>
      <c r="Q24" s="18" t="s">
        <v>328</v>
      </c>
      <c r="R24" s="22">
        <f t="shared" si="4"/>
        <v>8.3694756638303502E-2</v>
      </c>
      <c r="S24" s="18" t="s">
        <v>397</v>
      </c>
    </row>
    <row r="25" spans="1:20" ht="16">
      <c r="B25" s="11">
        <v>45474</v>
      </c>
      <c r="D25" s="20" t="s">
        <v>62</v>
      </c>
      <c r="E25" s="20" t="s">
        <v>63</v>
      </c>
      <c r="F25" s="27">
        <f t="shared" si="1"/>
        <v>7.1267999999999994</v>
      </c>
      <c r="K25" s="18" t="s">
        <v>468</v>
      </c>
      <c r="L25">
        <f>([1]!s_dq_close(B$2,D25,1)/[1]!s_dq_close(B$2,D$84,1))*D$2+([1]!s_dq_close(B$3,D25,1)/[1]!s_dq_close(B$3,D$84,1))*D$3+([1]!s_dq_close(B$4,D25,1)/[1]!s_dq_close(B$4,D$84,1))*D$4+([1]!s_dq_close(B$5,D25,1)/[1]!s_dq_close(B$5,D$84,1))*D$5+([1]!s_dq_close(B$6,D25,1)/[1]!s_dq_close(B$6,D$84,1))*D$6+([1]!s_dq_close(B$7,D25,1)/[1]!s_dq_close(B$7,D$84,1))*D$7+([1]!s_dq_close(B$8,D25,1)/[1]!s_dq_close(B$8,D$84,1))*D$8+([1]!s_dq_close(B$9,D25,1)/[1]!s_dq_close(B$9,D$84,1))*D$9</f>
        <v>611640903.36032009</v>
      </c>
      <c r="M25" s="18" t="s">
        <v>190</v>
      </c>
      <c r="N25" s="21">
        <f t="shared" si="2"/>
        <v>672235409.82032013</v>
      </c>
      <c r="O25" s="18" t="s">
        <v>259</v>
      </c>
      <c r="P25">
        <f t="shared" si="3"/>
        <v>94324999.974788144</v>
      </c>
      <c r="Q25" s="18" t="s">
        <v>329</v>
      </c>
      <c r="R25" s="22">
        <f t="shared" si="4"/>
        <v>8.3679393465493135E-2</v>
      </c>
      <c r="S25" s="18" t="s">
        <v>398</v>
      </c>
    </row>
    <row r="26" spans="1:20" ht="16">
      <c r="D26" s="20" t="s">
        <v>64</v>
      </c>
      <c r="E26" s="20" t="s">
        <v>65</v>
      </c>
      <c r="F26" s="27">
        <f t="shared" si="1"/>
        <v>7.1270000000000007</v>
      </c>
      <c r="K26" s="18" t="s">
        <v>469</v>
      </c>
      <c r="L26">
        <f>([1]!s_dq_close(B$2,D26,1)/[1]!s_dq_close(B$2,D$84,1))*D$2+([1]!s_dq_close(B$3,D26,1)/[1]!s_dq_close(B$3,D$84,1))*D$3+([1]!s_dq_close(B$4,D26,1)/[1]!s_dq_close(B$4,D$84,1))*D$4+([1]!s_dq_close(B$5,D26,1)/[1]!s_dq_close(B$5,D$84,1))*D$5+([1]!s_dq_close(B$6,D26,1)/[1]!s_dq_close(B$6,D$84,1))*D$6+([1]!s_dq_close(B$7,D26,1)/[1]!s_dq_close(B$7,D$84,1))*D$7+([1]!s_dq_close(B$8,D26,1)/[1]!s_dq_close(B$8,D$84,1))*D$8+([1]!s_dq_close(B$9,D26,1)/[1]!s_dq_close(B$9,D$84,1))*D$9</f>
        <v>606782737.72461629</v>
      </c>
      <c r="M26" s="18" t="s">
        <v>191</v>
      </c>
      <c r="N26" s="21">
        <f t="shared" si="2"/>
        <v>667377244.18461633</v>
      </c>
      <c r="O26" s="18" t="s">
        <v>260</v>
      </c>
      <c r="P26">
        <f t="shared" si="3"/>
        <v>93640696.532147646</v>
      </c>
      <c r="Q26" s="18" t="s">
        <v>330</v>
      </c>
      <c r="R26" s="22">
        <f t="shared" si="4"/>
        <v>7.5847770922935265E-2</v>
      </c>
      <c r="S26" s="18" t="s">
        <v>399</v>
      </c>
    </row>
    <row r="27" spans="1:20" ht="16">
      <c r="D27" s="20" t="s">
        <v>66</v>
      </c>
      <c r="E27" s="20" t="s">
        <v>67</v>
      </c>
      <c r="F27" s="27">
        <f t="shared" si="1"/>
        <v>7.1248000000000005</v>
      </c>
      <c r="K27" s="18" t="s">
        <v>470</v>
      </c>
      <c r="L27">
        <f>([1]!s_dq_close(B$2,D27,1)/[1]!s_dq_close(B$2,D$84,1))*D$2+([1]!s_dq_close(B$3,D27,1)/[1]!s_dq_close(B$3,D$84,1))*D$3+([1]!s_dq_close(B$4,D27,1)/[1]!s_dq_close(B$4,D$84,1))*D$4+([1]!s_dq_close(B$5,D27,1)/[1]!s_dq_close(B$5,D$84,1))*D$5+([1]!s_dq_close(B$6,D27,1)/[1]!s_dq_close(B$6,D$84,1))*D$6+([1]!s_dq_close(B$7,D27,1)/[1]!s_dq_close(B$7,D$84,1))*D$7+([1]!s_dq_close(B$8,D27,1)/[1]!s_dq_close(B$8,D$84,1))*D$8+([1]!s_dq_close(B$9,D27,1)/[1]!s_dq_close(B$9,D$84,1))*D$9</f>
        <v>610478536.76360309</v>
      </c>
      <c r="M27" s="18" t="s">
        <v>192</v>
      </c>
      <c r="N27" s="21">
        <f t="shared" si="2"/>
        <v>671073043.22360313</v>
      </c>
      <c r="O27" s="18" t="s">
        <v>261</v>
      </c>
      <c r="P27">
        <f t="shared" si="3"/>
        <v>94188334.160061061</v>
      </c>
      <c r="Q27" s="18" t="s">
        <v>331</v>
      </c>
      <c r="R27" s="22">
        <f t="shared" si="4"/>
        <v>8.1805596414469717E-2</v>
      </c>
      <c r="S27" s="18" t="s">
        <v>400</v>
      </c>
    </row>
    <row r="28" spans="1:20" ht="16">
      <c r="D28" s="20" t="s">
        <v>68</v>
      </c>
      <c r="E28" s="20" t="s">
        <v>69</v>
      </c>
      <c r="F28" s="27">
        <f t="shared" si="1"/>
        <v>7.1224999999999996</v>
      </c>
      <c r="K28" s="18" t="s">
        <v>471</v>
      </c>
      <c r="L28">
        <f>([1]!s_dq_close(B$2,D28,1)/[1]!s_dq_close(B$2,D$84,1))*D$2+([1]!s_dq_close(B$3,D28,1)/[1]!s_dq_close(B$3,D$84,1))*D$3+([1]!s_dq_close(B$4,D28,1)/[1]!s_dq_close(B$4,D$84,1))*D$4+([1]!s_dq_close(B$5,D28,1)/[1]!s_dq_close(B$5,D$84,1))*D$5+([1]!s_dq_close(B$6,D28,1)/[1]!s_dq_close(B$6,D$84,1))*D$6+([1]!s_dq_close(B$7,D28,1)/[1]!s_dq_close(B$7,D$84,1))*D$7+([1]!s_dq_close(B$8,D28,1)/[1]!s_dq_close(B$8,D$84,1))*D$8+([1]!s_dq_close(B$9,D28,1)/[1]!s_dq_close(B$9,D$84,1))*D$9</f>
        <v>608939454.91635895</v>
      </c>
      <c r="M28" s="18" t="s">
        <v>193</v>
      </c>
      <c r="N28" s="21">
        <f t="shared" si="2"/>
        <v>669533961.37635899</v>
      </c>
      <c r="O28" s="18" t="s">
        <v>262</v>
      </c>
      <c r="P28">
        <f t="shared" si="3"/>
        <v>94002662.179902986</v>
      </c>
      <c r="Q28" s="18" t="s">
        <v>332</v>
      </c>
      <c r="R28" s="22">
        <f t="shared" si="4"/>
        <v>7.9324514254336176E-2</v>
      </c>
      <c r="S28" s="18" t="s">
        <v>401</v>
      </c>
    </row>
    <row r="29" spans="1:20" ht="16">
      <c r="D29" s="20" t="s">
        <v>70</v>
      </c>
      <c r="E29" s="20" t="s">
        <v>71</v>
      </c>
      <c r="F29" s="27">
        <f t="shared" si="1"/>
        <v>7.1200999999999999</v>
      </c>
      <c r="K29" s="18" t="s">
        <v>472</v>
      </c>
      <c r="L29">
        <f>([1]!s_dq_close(B$2,D29,1)/[1]!s_dq_close(B$2,D$84,1))*D$2+([1]!s_dq_close(B$3,D29,1)/[1]!s_dq_close(B$3,D$84,1))*D$3+([1]!s_dq_close(B$4,D29,1)/[1]!s_dq_close(B$4,D$84,1))*D$4+([1]!s_dq_close(B$5,D29,1)/[1]!s_dq_close(B$5,D$84,1))*D$5+([1]!s_dq_close(B$6,D29,1)/[1]!s_dq_close(B$6,D$84,1))*D$6+([1]!s_dq_close(B$7,D29,1)/[1]!s_dq_close(B$7,D$84,1))*D$7+([1]!s_dq_close(B$8,D29,1)/[1]!s_dq_close(B$8,D$84,1))*D$8+([1]!s_dq_close(B$9,D29,1)/[1]!s_dq_close(B$9,D$84,1))*D$9</f>
        <v>604876386.96567702</v>
      </c>
      <c r="M29" s="18" t="s">
        <v>194</v>
      </c>
      <c r="N29" s="21">
        <f t="shared" si="2"/>
        <v>665470893.42567706</v>
      </c>
      <c r="O29" s="18" t="s">
        <v>263</v>
      </c>
      <c r="P29">
        <f t="shared" si="3"/>
        <v>93463700.4291621</v>
      </c>
      <c r="Q29" s="18" t="s">
        <v>333</v>
      </c>
      <c r="R29" s="22">
        <f t="shared" si="4"/>
        <v>7.2774631656540523E-2</v>
      </c>
      <c r="S29" s="18" t="s">
        <v>402</v>
      </c>
    </row>
    <row r="30" spans="1:20" ht="16.5">
      <c r="A30" s="7" t="s">
        <v>21</v>
      </c>
      <c r="B30" s="7" t="s">
        <v>20</v>
      </c>
      <c r="C30" s="7" t="s">
        <v>20</v>
      </c>
      <c r="D30" s="20" t="s">
        <v>72</v>
      </c>
      <c r="E30" s="20" t="s">
        <v>73</v>
      </c>
      <c r="F30" s="27">
        <f t="shared" si="1"/>
        <v>7.1196000000000002</v>
      </c>
      <c r="G30" s="7" t="s">
        <v>20</v>
      </c>
      <c r="H30" s="7" t="s">
        <v>20</v>
      </c>
      <c r="I30" s="7" t="s">
        <v>20</v>
      </c>
      <c r="J30" s="7" t="s">
        <v>20</v>
      </c>
      <c r="K30" s="18" t="s">
        <v>473</v>
      </c>
      <c r="L30">
        <f>([1]!s_dq_close(B$2,D30,1)/[1]!s_dq_close(B$2,D$84,1))*D$2+([1]!s_dq_close(B$3,D30,1)/[1]!s_dq_close(B$3,D$84,1))*D$3+([1]!s_dq_close(B$4,D30,1)/[1]!s_dq_close(B$4,D$84,1))*D$4+([1]!s_dq_close(B$5,D30,1)/[1]!s_dq_close(B$5,D$84,1))*D$5+([1]!s_dq_close(B$6,D30,1)/[1]!s_dq_close(B$6,D$84,1))*D$6+([1]!s_dq_close(B$7,D30,1)/[1]!s_dq_close(B$7,D$84,1))*D$7+([1]!s_dq_close(B$8,D30,1)/[1]!s_dq_close(B$8,D$84,1))*D$8+([1]!s_dq_close(B$9,D30,1)/[1]!s_dq_close(B$9,D$84,1))*D$9</f>
        <v>622463424.96574569</v>
      </c>
      <c r="M30" s="18" t="s">
        <v>195</v>
      </c>
      <c r="N30" s="21">
        <f t="shared" si="2"/>
        <v>683057931.42574573</v>
      </c>
      <c r="O30" s="18" t="s">
        <v>264</v>
      </c>
      <c r="P30">
        <f t="shared" si="3"/>
        <v>95940492.643652126</v>
      </c>
      <c r="Q30" s="18" t="s">
        <v>334</v>
      </c>
      <c r="R30" s="22">
        <f t="shared" si="4"/>
        <v>0.10112587646505666</v>
      </c>
      <c r="S30" s="18" t="s">
        <v>403</v>
      </c>
    </row>
    <row r="31" spans="1:20" ht="16">
      <c r="D31" s="20" t="s">
        <v>74</v>
      </c>
      <c r="E31" s="20" t="s">
        <v>75</v>
      </c>
      <c r="F31" s="27">
        <f t="shared" si="1"/>
        <v>7.1191999999999993</v>
      </c>
      <c r="K31" s="18" t="s">
        <v>474</v>
      </c>
      <c r="L31">
        <f>([1]!s_dq_close(B$2,D31,1)/[1]!s_dq_close(B$2,D$84,1))*D$2+([1]!s_dq_close(B$3,D31,1)/[1]!s_dq_close(B$3,D$84,1))*D$3+([1]!s_dq_close(B$4,D31,1)/[1]!s_dq_close(B$4,D$84,1))*D$4+([1]!s_dq_close(B$5,D31,1)/[1]!s_dq_close(B$5,D$84,1))*D$5+([1]!s_dq_close(B$6,D31,1)/[1]!s_dq_close(B$6,D$84,1))*D$6+([1]!s_dq_close(B$7,D31,1)/[1]!s_dq_close(B$7,D$84,1))*D$7+([1]!s_dq_close(B$8,D31,1)/[1]!s_dq_close(B$8,D$84,1))*D$8+([1]!s_dq_close(B$9,D31,1)/[1]!s_dq_close(B$9,D$84,1))*D$9</f>
        <v>628250539.14492333</v>
      </c>
      <c r="M31" s="18" t="s">
        <v>196</v>
      </c>
      <c r="N31" s="21">
        <f t="shared" si="2"/>
        <v>688845045.60492337</v>
      </c>
      <c r="O31" s="18" t="s">
        <v>265</v>
      </c>
      <c r="P31">
        <f t="shared" si="3"/>
        <v>96758771.435684264</v>
      </c>
      <c r="Q31" s="18" t="s">
        <v>335</v>
      </c>
      <c r="R31" s="22">
        <f t="shared" si="4"/>
        <v>0.11045501368691624</v>
      </c>
      <c r="S31" s="18" t="s">
        <v>404</v>
      </c>
    </row>
    <row r="32" spans="1:20" ht="16">
      <c r="D32" s="20" t="s">
        <v>76</v>
      </c>
      <c r="E32" s="20" t="s">
        <v>77</v>
      </c>
      <c r="F32" s="27">
        <f t="shared" si="1"/>
        <v>7.1158999999999999</v>
      </c>
      <c r="K32" s="18" t="s">
        <v>475</v>
      </c>
      <c r="L32">
        <f>([1]!s_dq_close(B$2,D32,1)/[1]!s_dq_close(B$2,D$84,1))*D$2+([1]!s_dq_close(B$3,D32,1)/[1]!s_dq_close(B$3,D$84,1))*D$3+([1]!s_dq_close(B$4,D32,1)/[1]!s_dq_close(B$4,D$84,1))*D$4+([1]!s_dq_close(B$5,D32,1)/[1]!s_dq_close(B$5,D$84,1))*D$5+([1]!s_dq_close(B$6,D32,1)/[1]!s_dq_close(B$6,D$84,1))*D$6+([1]!s_dq_close(B$7,D32,1)/[1]!s_dq_close(B$7,D$84,1))*D$7+([1]!s_dq_close(B$8,D32,1)/[1]!s_dq_close(B$8,D$84,1))*D$8+([1]!s_dq_close(B$9,D32,1)/[1]!s_dq_close(B$9,D$84,1))*D$9</f>
        <v>642024651.41823006</v>
      </c>
      <c r="M32" s="18" t="s">
        <v>197</v>
      </c>
      <c r="N32" s="21">
        <f t="shared" si="2"/>
        <v>702619157.87823009</v>
      </c>
      <c r="O32" s="18" t="s">
        <v>266</v>
      </c>
      <c r="P32">
        <f t="shared" si="3"/>
        <v>98739324.312909141</v>
      </c>
      <c r="Q32" s="18" t="s">
        <v>336</v>
      </c>
      <c r="R32" s="22">
        <f t="shared" si="4"/>
        <v>0.13265961852594477</v>
      </c>
      <c r="S32" s="18" t="s">
        <v>405</v>
      </c>
    </row>
    <row r="33" spans="4:19" ht="16">
      <c r="D33" s="20" t="s">
        <v>78</v>
      </c>
      <c r="E33" s="20" t="s">
        <v>79</v>
      </c>
      <c r="F33" s="27">
        <f t="shared" si="1"/>
        <v>7.1147999999999998</v>
      </c>
      <c r="K33" s="18" t="s">
        <v>476</v>
      </c>
      <c r="L33">
        <f>([1]!s_dq_close(B$2,D33,1)/[1]!s_dq_close(B$2,D$84,1))*D$2+([1]!s_dq_close(B$3,D33,1)/[1]!s_dq_close(B$3,D$84,1))*D$3+([1]!s_dq_close(B$4,D33,1)/[1]!s_dq_close(B$4,D$84,1))*D$4+([1]!s_dq_close(B$5,D33,1)/[1]!s_dq_close(B$5,D$84,1))*D$5+([1]!s_dq_close(B$6,D33,1)/[1]!s_dq_close(B$6,D$84,1))*D$6+([1]!s_dq_close(B$7,D33,1)/[1]!s_dq_close(B$7,D$84,1))*D$7+([1]!s_dq_close(B$8,D33,1)/[1]!s_dq_close(B$8,D$84,1))*D$8+([1]!s_dq_close(B$9,D33,1)/[1]!s_dq_close(B$9,D$84,1))*D$9</f>
        <v>642223449.86322999</v>
      </c>
      <c r="M33" s="18" t="s">
        <v>198</v>
      </c>
      <c r="N33" s="21">
        <f t="shared" si="2"/>
        <v>702817956.32323003</v>
      </c>
      <c r="O33" s="18" t="s">
        <v>267</v>
      </c>
      <c r="P33">
        <f t="shared" si="3"/>
        <v>98782531.669650599</v>
      </c>
      <c r="Q33" s="18" t="s">
        <v>337</v>
      </c>
      <c r="R33" s="22">
        <f t="shared" si="4"/>
        <v>0.13298009223969487</v>
      </c>
      <c r="S33" s="18" t="s">
        <v>406</v>
      </c>
    </row>
    <row r="34" spans="4:19" ht="16">
      <c r="D34" s="20" t="s">
        <v>80</v>
      </c>
      <c r="E34" s="20" t="s">
        <v>81</v>
      </c>
      <c r="F34" s="27">
        <f t="shared" si="1"/>
        <v>7.1149000000000004</v>
      </c>
      <c r="K34" s="18" t="s">
        <v>477</v>
      </c>
      <c r="L34">
        <f>([1]!s_dq_close(B$2,D34,1)/[1]!s_dq_close(B$2,D$84,1))*D$2+([1]!s_dq_close(B$3,D34,1)/[1]!s_dq_close(B$3,D$84,1))*D$3+([1]!s_dq_close(B$4,D34,1)/[1]!s_dq_close(B$4,D$84,1))*D$4+([1]!s_dq_close(B$5,D34,1)/[1]!s_dq_close(B$5,D$84,1))*D$5+([1]!s_dq_close(B$6,D34,1)/[1]!s_dq_close(B$6,D$84,1))*D$6+([1]!s_dq_close(B$7,D34,1)/[1]!s_dq_close(B$7,D$84,1))*D$7+([1]!s_dq_close(B$8,D34,1)/[1]!s_dq_close(B$8,D$84,1))*D$8+([1]!s_dq_close(B$9,D34,1)/[1]!s_dq_close(B$9,D$84,1))*D$9</f>
        <v>635281946.2354908</v>
      </c>
      <c r="M34" s="18" t="s">
        <v>199</v>
      </c>
      <c r="N34" s="21">
        <f t="shared" si="2"/>
        <v>695876452.69549084</v>
      </c>
      <c r="O34" s="18" t="s">
        <v>268</v>
      </c>
      <c r="P34">
        <f t="shared" si="3"/>
        <v>97805514.159790128</v>
      </c>
      <c r="Q34" s="18" t="s">
        <v>338</v>
      </c>
      <c r="R34" s="22">
        <f t="shared" si="4"/>
        <v>0.12179001755580154</v>
      </c>
      <c r="S34" s="18" t="s">
        <v>407</v>
      </c>
    </row>
    <row r="35" spans="4:19" ht="16">
      <c r="D35" s="20" t="s">
        <v>82</v>
      </c>
      <c r="E35" s="20" t="s">
        <v>83</v>
      </c>
      <c r="F35" s="27">
        <f t="shared" si="1"/>
        <v>7.1151</v>
      </c>
      <c r="K35" s="18" t="s">
        <v>478</v>
      </c>
      <c r="L35">
        <f>([1]!s_dq_close(B$2,D35,1)/[1]!s_dq_close(B$2,D$84,1))*D$2+([1]!s_dq_close(B$3,D35,1)/[1]!s_dq_close(B$3,D$84,1))*D$3+([1]!s_dq_close(B$4,D35,1)/[1]!s_dq_close(B$4,D$84,1))*D$4+([1]!s_dq_close(B$5,D35,1)/[1]!s_dq_close(B$5,D$84,1))*D$5+([1]!s_dq_close(B$6,D35,1)/[1]!s_dq_close(B$6,D$84,1))*D$6+([1]!s_dq_close(B$7,D35,1)/[1]!s_dq_close(B$7,D$84,1))*D$7+([1]!s_dq_close(B$8,D35,1)/[1]!s_dq_close(B$8,D$84,1))*D$8+([1]!s_dq_close(B$9,D35,1)/[1]!s_dq_close(B$9,D$84,1))*D$9</f>
        <v>623633283.77937663</v>
      </c>
      <c r="M35" s="18" t="s">
        <v>200</v>
      </c>
      <c r="N35" s="21">
        <f t="shared" si="2"/>
        <v>684227790.23937666</v>
      </c>
      <c r="O35" s="18" t="s">
        <v>269</v>
      </c>
      <c r="P35">
        <f t="shared" si="3"/>
        <v>96165590.116706252</v>
      </c>
      <c r="Q35" s="18" t="s">
        <v>339</v>
      </c>
      <c r="R35" s="22">
        <f t="shared" si="4"/>
        <v>0.10301175137000196</v>
      </c>
      <c r="S35" s="18" t="s">
        <v>408</v>
      </c>
    </row>
    <row r="36" spans="4:19" ht="16">
      <c r="D36" s="20" t="s">
        <v>84</v>
      </c>
      <c r="E36" s="20" t="s">
        <v>85</v>
      </c>
      <c r="F36" s="27">
        <f t="shared" si="1"/>
        <v>7.1122000000000005</v>
      </c>
      <c r="K36" s="18" t="s">
        <v>479</v>
      </c>
      <c r="L36">
        <f>([1]!s_dq_close(B$2,D36,1)/[1]!s_dq_close(B$2,D$84,1))*D$2+([1]!s_dq_close(B$3,D36,1)/[1]!s_dq_close(B$3,D$84,1))*D$3+([1]!s_dq_close(B$4,D36,1)/[1]!s_dq_close(B$4,D$84,1))*D$4+([1]!s_dq_close(B$5,D36,1)/[1]!s_dq_close(B$5,D$84,1))*D$5+([1]!s_dq_close(B$6,D36,1)/[1]!s_dq_close(B$6,D$84,1))*D$6+([1]!s_dq_close(B$7,D36,1)/[1]!s_dq_close(B$7,D$84,1))*D$7+([1]!s_dq_close(B$8,D36,1)/[1]!s_dq_close(B$8,D$84,1))*D$8+([1]!s_dq_close(B$9,D36,1)/[1]!s_dq_close(B$9,D$84,1))*D$9</f>
        <v>625662589.84658289</v>
      </c>
      <c r="M36" s="18" t="s">
        <v>208</v>
      </c>
      <c r="N36" s="21">
        <f t="shared" si="2"/>
        <v>686257096.30658293</v>
      </c>
      <c r="O36" s="18" t="s">
        <v>270</v>
      </c>
      <c r="P36">
        <f t="shared" si="3"/>
        <v>96490129.117092162</v>
      </c>
      <c r="Q36" s="18" t="s">
        <v>340</v>
      </c>
      <c r="R36" s="22">
        <f t="shared" si="4"/>
        <v>0.10628310116196515</v>
      </c>
      <c r="S36" s="18" t="s">
        <v>409</v>
      </c>
    </row>
    <row r="37" spans="4:19" ht="16">
      <c r="D37" s="20" t="s">
        <v>86</v>
      </c>
      <c r="E37" s="20" t="s">
        <v>87</v>
      </c>
      <c r="F37" s="27">
        <f t="shared" si="1"/>
        <v>7.1133000000000006</v>
      </c>
      <c r="K37" s="18" t="s">
        <v>480</v>
      </c>
      <c r="L37">
        <f>([1]!s_dq_close(B$2,D37,1)/[1]!s_dq_close(B$2,D$84,1))*D$2+([1]!s_dq_close(B$3,D37,1)/[1]!s_dq_close(B$3,D$84,1))*D$3+([1]!s_dq_close(B$4,D37,1)/[1]!s_dq_close(B$4,D$84,1))*D$4+([1]!s_dq_close(B$5,D37,1)/[1]!s_dq_close(B$5,D$84,1))*D$5+([1]!s_dq_close(B$6,D37,1)/[1]!s_dq_close(B$6,D$84,1))*D$6+([1]!s_dq_close(B$7,D37,1)/[1]!s_dq_close(B$7,D$84,1))*D$7+([1]!s_dq_close(B$8,D37,1)/[1]!s_dq_close(B$8,D$84,1))*D$8+([1]!s_dq_close(B$9,D37,1)/[1]!s_dq_close(B$9,D$84,1))*D$9</f>
        <v>618617711.57665813</v>
      </c>
      <c r="M37" s="18" t="s">
        <v>201</v>
      </c>
      <c r="N37" s="21">
        <f t="shared" si="2"/>
        <v>679212218.03665817</v>
      </c>
      <c r="O37" s="18" t="s">
        <v>271</v>
      </c>
      <c r="P37">
        <f t="shared" si="3"/>
        <v>95484826.738174707</v>
      </c>
      <c r="Q37" s="18" t="s">
        <v>341</v>
      </c>
      <c r="R37" s="22">
        <f t="shared" si="4"/>
        <v>9.4926381032284901E-2</v>
      </c>
      <c r="S37" s="18" t="s">
        <v>410</v>
      </c>
    </row>
    <row r="38" spans="4:19" ht="16">
      <c r="D38" s="20" t="s">
        <v>88</v>
      </c>
      <c r="E38" s="20" t="s">
        <v>89</v>
      </c>
      <c r="F38" s="27">
        <f t="shared" si="1"/>
        <v>7.1135000000000002</v>
      </c>
      <c r="K38" s="18" t="s">
        <v>481</v>
      </c>
      <c r="L38">
        <f>([1]!s_dq_close(B$2,D38,1)/[1]!s_dq_close(B$2,D$84,1))*D$2+([1]!s_dq_close(B$3,D38,1)/[1]!s_dq_close(B$3,D$84,1))*D$3+([1]!s_dq_close(B$4,D38,1)/[1]!s_dq_close(B$4,D$84,1))*D$4+([1]!s_dq_close(B$5,D38,1)/[1]!s_dq_close(B$5,D$84,1))*D$5+([1]!s_dq_close(B$6,D38,1)/[1]!s_dq_close(B$6,D$84,1))*D$6+([1]!s_dq_close(B$7,D38,1)/[1]!s_dq_close(B$7,D$84,1))*D$7+([1]!s_dq_close(B$8,D38,1)/[1]!s_dq_close(B$8,D$84,1))*D$8+([1]!s_dq_close(B$9,D38,1)/[1]!s_dq_close(B$9,D$84,1))*D$9</f>
        <v>605425677.19758141</v>
      </c>
      <c r="M38" s="18" t="s">
        <v>202</v>
      </c>
      <c r="N38" s="21">
        <f t="shared" si="2"/>
        <v>666020183.65758145</v>
      </c>
      <c r="O38" s="18" t="s">
        <v>272</v>
      </c>
      <c r="P38">
        <f t="shared" si="3"/>
        <v>93627635.293116108</v>
      </c>
      <c r="Q38" s="18" t="s">
        <v>342</v>
      </c>
      <c r="R38" s="22">
        <f t="shared" si="4"/>
        <v>7.3660116855104762E-2</v>
      </c>
      <c r="S38" s="18" t="s">
        <v>411</v>
      </c>
    </row>
    <row r="39" spans="4:19" ht="16">
      <c r="D39" s="20" t="s">
        <v>90</v>
      </c>
      <c r="E39" s="20" t="s">
        <v>91</v>
      </c>
      <c r="F39" s="27">
        <f t="shared" si="1"/>
        <v>7.1105999999999998</v>
      </c>
      <c r="K39" s="18" t="s">
        <v>482</v>
      </c>
      <c r="L39">
        <f>([1]!s_dq_close(B$2,D39,1)/[1]!s_dq_close(B$2,D$84,1))*D$2+([1]!s_dq_close(B$3,D39,1)/[1]!s_dq_close(B$3,D$84,1))*D$3+([1]!s_dq_close(B$4,D39,1)/[1]!s_dq_close(B$4,D$84,1))*D$4+([1]!s_dq_close(B$5,D39,1)/[1]!s_dq_close(B$5,D$84,1))*D$5+([1]!s_dq_close(B$6,D39,1)/[1]!s_dq_close(B$6,D$84,1))*D$6+([1]!s_dq_close(B$7,D39,1)/[1]!s_dq_close(B$7,D$84,1))*D$7+([1]!s_dq_close(B$8,D39,1)/[1]!s_dq_close(B$8,D$84,1))*D$8+([1]!s_dq_close(B$9,D39,1)/[1]!s_dq_close(B$9,D$84,1))*D$9</f>
        <v>593902084.23452902</v>
      </c>
      <c r="M39" s="18" t="s">
        <v>203</v>
      </c>
      <c r="N39" s="21">
        <f t="shared" si="2"/>
        <v>654496590.69452906</v>
      </c>
      <c r="O39" s="18" t="s">
        <v>273</v>
      </c>
      <c r="P39">
        <f t="shared" si="3"/>
        <v>92045198.815082982</v>
      </c>
      <c r="Q39" s="18" t="s">
        <v>343</v>
      </c>
      <c r="R39" s="22">
        <f t="shared" si="4"/>
        <v>5.5083469373708782E-2</v>
      </c>
      <c r="S39" s="18" t="s">
        <v>412</v>
      </c>
    </row>
    <row r="40" spans="4:19" ht="16">
      <c r="D40" s="20" t="s">
        <v>92</v>
      </c>
      <c r="E40" s="20" t="s">
        <v>93</v>
      </c>
      <c r="F40" s="27">
        <f t="shared" si="1"/>
        <v>7.1108000000000002</v>
      </c>
      <c r="K40" s="18" t="s">
        <v>483</v>
      </c>
      <c r="L40">
        <f>([1]!s_dq_close(B$2,D40,1)/[1]!s_dq_close(B$2,D$84,1))*D$2+([1]!s_dq_close(B$3,D40,1)/[1]!s_dq_close(B$3,D$84,1))*D$3+([1]!s_dq_close(B$4,D40,1)/[1]!s_dq_close(B$4,D$84,1))*D$4+([1]!s_dq_close(B$5,D40,1)/[1]!s_dq_close(B$5,D$84,1))*D$5+([1]!s_dq_close(B$6,D40,1)/[1]!s_dq_close(B$6,D$84,1))*D$6+([1]!s_dq_close(B$7,D40,1)/[1]!s_dq_close(B$7,D$84,1))*D$7+([1]!s_dq_close(B$8,D40,1)/[1]!s_dq_close(B$8,D$84,1))*D$8+([1]!s_dq_close(B$9,D40,1)/[1]!s_dq_close(B$9,D$84,1))*D$9</f>
        <v>596029796.43805242</v>
      </c>
      <c r="M40" s="18" t="s">
        <v>204</v>
      </c>
      <c r="N40" s="21">
        <f t="shared" si="2"/>
        <v>656624302.89805245</v>
      </c>
      <c r="O40" s="18" t="s">
        <v>274</v>
      </c>
      <c r="P40">
        <f t="shared" si="3"/>
        <v>92341832.550212696</v>
      </c>
      <c r="Q40" s="18" t="s">
        <v>344</v>
      </c>
      <c r="R40" s="22">
        <f t="shared" si="4"/>
        <v>5.8513455114566515E-2</v>
      </c>
      <c r="S40" s="18" t="s">
        <v>413</v>
      </c>
    </row>
    <row r="41" spans="4:19" ht="16">
      <c r="D41" s="20" t="s">
        <v>94</v>
      </c>
      <c r="E41" s="20" t="s">
        <v>95</v>
      </c>
      <c r="F41" s="27">
        <f t="shared" si="1"/>
        <v>7.1097000000000001</v>
      </c>
      <c r="K41" s="18" t="s">
        <v>484</v>
      </c>
      <c r="L41">
        <f>([1]!s_dq_close(B$2,D41,1)/[1]!s_dq_close(B$2,D$84,1))*D$2+([1]!s_dq_close(B$3,D41,1)/[1]!s_dq_close(B$3,D$84,1))*D$3+([1]!s_dq_close(B$4,D41,1)/[1]!s_dq_close(B$4,D$84,1))*D$4+([1]!s_dq_close(B$5,D41,1)/[1]!s_dq_close(B$5,D$84,1))*D$5+([1]!s_dq_close(B$6,D41,1)/[1]!s_dq_close(B$6,D$84,1))*D$6+([1]!s_dq_close(B$7,D41,1)/[1]!s_dq_close(B$7,D$84,1))*D$7+([1]!s_dq_close(B$8,D41,1)/[1]!s_dq_close(B$8,D$84,1))*D$8+([1]!s_dq_close(B$9,D41,1)/[1]!s_dq_close(B$9,D$84,1))*D$9</f>
        <v>600464426.71565354</v>
      </c>
      <c r="M41" s="18" t="s">
        <v>205</v>
      </c>
      <c r="N41" s="21">
        <f t="shared" si="2"/>
        <v>661058933.17565358</v>
      </c>
      <c r="O41" s="18" t="s">
        <v>275</v>
      </c>
      <c r="P41">
        <f t="shared" si="3"/>
        <v>92979863.169423968</v>
      </c>
      <c r="Q41" s="18" t="s">
        <v>345</v>
      </c>
      <c r="R41" s="22">
        <f t="shared" si="4"/>
        <v>6.5662316033331614E-2</v>
      </c>
      <c r="S41" s="18" t="s">
        <v>414</v>
      </c>
    </row>
    <row r="42" spans="4:19" ht="16">
      <c r="D42" s="20" t="s">
        <v>96</v>
      </c>
      <c r="E42" s="20" t="s">
        <v>97</v>
      </c>
      <c r="F42" s="27">
        <f t="shared" si="1"/>
        <v>7.1083000000000007</v>
      </c>
      <c r="K42" s="18" t="s">
        <v>485</v>
      </c>
      <c r="L42">
        <f>([1]!s_dq_close(B$2,D42,1)/[1]!s_dq_close(B$2,D$84,1))*D$2+([1]!s_dq_close(B$3,D42,1)/[1]!s_dq_close(B$3,D$84,1))*D$3+([1]!s_dq_close(B$4,D42,1)/[1]!s_dq_close(B$4,D$84,1))*D$4+([1]!s_dq_close(B$5,D42,1)/[1]!s_dq_close(B$5,D$84,1))*D$5+([1]!s_dq_close(B$6,D42,1)/[1]!s_dq_close(B$6,D$84,1))*D$6+([1]!s_dq_close(B$7,D42,1)/[1]!s_dq_close(B$7,D$84,1))*D$7+([1]!s_dq_close(B$8,D42,1)/[1]!s_dq_close(B$8,D$84,1))*D$8+([1]!s_dq_close(B$9,D42,1)/[1]!s_dq_close(B$9,D$84,1))*D$9</f>
        <v>579057337.86559844</v>
      </c>
      <c r="M42" s="18" t="s">
        <v>206</v>
      </c>
      <c r="N42" s="21">
        <f t="shared" si="2"/>
        <v>639651844.32559848</v>
      </c>
      <c r="O42" s="18" t="s">
        <v>276</v>
      </c>
      <c r="P42">
        <f t="shared" si="3"/>
        <v>89986613.441413328</v>
      </c>
      <c r="Q42" s="18" t="s">
        <v>346</v>
      </c>
      <c r="R42" s="22">
        <f t="shared" si="4"/>
        <v>3.1152945176044833E-2</v>
      </c>
      <c r="S42" s="18" t="s">
        <v>415</v>
      </c>
    </row>
    <row r="43" spans="4:19" ht="16">
      <c r="D43" s="20" t="s">
        <v>98</v>
      </c>
      <c r="E43" s="20" t="s">
        <v>99</v>
      </c>
      <c r="F43" s="27">
        <f t="shared" si="1"/>
        <v>7.1086</v>
      </c>
      <c r="K43" s="18" t="s">
        <v>486</v>
      </c>
      <c r="L43">
        <f>([1]!s_dq_close(B$2,D43,1)/[1]!s_dq_close(B$2,D$84,1))*D$2+([1]!s_dq_close(B$3,D43,1)/[1]!s_dq_close(B$3,D$84,1))*D$3+([1]!s_dq_close(B$4,D43,1)/[1]!s_dq_close(B$4,D$84,1))*D$4+([1]!s_dq_close(B$5,D43,1)/[1]!s_dq_close(B$5,D$84,1))*D$5+([1]!s_dq_close(B$6,D43,1)/[1]!s_dq_close(B$6,D$84,1))*D$6+([1]!s_dq_close(B$7,D43,1)/[1]!s_dq_close(B$7,D$84,1))*D$7+([1]!s_dq_close(B$8,D43,1)/[1]!s_dq_close(B$8,D$84,1))*D$8+([1]!s_dq_close(B$9,D43,1)/[1]!s_dq_close(B$9,D$84,1))*D$9</f>
        <v>582279499.28400981</v>
      </c>
      <c r="M43" s="18" t="s">
        <v>207</v>
      </c>
      <c r="N43" s="21">
        <f t="shared" si="2"/>
        <v>642874005.74400985</v>
      </c>
      <c r="O43" s="18" t="s">
        <v>277</v>
      </c>
      <c r="P43">
        <f t="shared" si="3"/>
        <v>90436092.302845821</v>
      </c>
      <c r="Q43" s="18" t="s">
        <v>347</v>
      </c>
      <c r="R43" s="22">
        <f t="shared" si="4"/>
        <v>3.6347241520066964E-2</v>
      </c>
      <c r="S43" s="18" t="s">
        <v>416</v>
      </c>
    </row>
    <row r="44" spans="4:19" ht="16">
      <c r="D44" s="20" t="s">
        <v>100</v>
      </c>
      <c r="E44" s="20" t="s">
        <v>101</v>
      </c>
      <c r="F44" s="27">
        <f t="shared" si="1"/>
        <v>7.1087999999999996</v>
      </c>
      <c r="K44" s="18" t="s">
        <v>487</v>
      </c>
      <c r="L44">
        <f>([1]!s_dq_close(B$2,D44,1)/[1]!s_dq_close(B$2,D$84,1))*D$2+([1]!s_dq_close(B$3,D44,1)/[1]!s_dq_close(B$3,D$84,1))*D$3+([1]!s_dq_close(B$4,D44,1)/[1]!s_dq_close(B$4,D$84,1))*D$4+([1]!s_dq_close(B$5,D44,1)/[1]!s_dq_close(B$5,D$84,1))*D$5+([1]!s_dq_close(B$6,D44,1)/[1]!s_dq_close(B$6,D$84,1))*D$6+([1]!s_dq_close(B$7,D44,1)/[1]!s_dq_close(B$7,D$84,1))*D$7+([1]!s_dq_close(B$8,D44,1)/[1]!s_dq_close(B$8,D$84,1))*D$8+([1]!s_dq_close(B$9,D44,1)/[1]!s_dq_close(B$9,D$84,1))*D$9</f>
        <v>577573101.30308187</v>
      </c>
      <c r="M44" s="18" t="s">
        <v>209</v>
      </c>
      <c r="N44" s="21">
        <f t="shared" si="2"/>
        <v>638167607.76308191</v>
      </c>
      <c r="O44" s="18" t="s">
        <v>278</v>
      </c>
      <c r="P44">
        <f t="shared" si="3"/>
        <v>89771495.577746168</v>
      </c>
      <c r="Q44" s="18" t="s">
        <v>348</v>
      </c>
      <c r="R44" s="22">
        <f t="shared" si="4"/>
        <v>2.8760276544891994E-2</v>
      </c>
      <c r="S44" s="18" t="s">
        <v>417</v>
      </c>
    </row>
    <row r="45" spans="4:19" ht="16">
      <c r="D45" s="20" t="s">
        <v>102</v>
      </c>
      <c r="E45" s="20" t="s">
        <v>103</v>
      </c>
      <c r="F45" s="27">
        <f t="shared" si="1"/>
        <v>7.1111000000000004</v>
      </c>
      <c r="K45" s="18" t="s">
        <v>488</v>
      </c>
      <c r="L45">
        <f>([1]!s_dq_close(B$2,D45,1)/[1]!s_dq_close(B$2,D$84,1))*D$2+([1]!s_dq_close(B$3,D45,1)/[1]!s_dq_close(B$3,D$84,1))*D$3+([1]!s_dq_close(B$4,D45,1)/[1]!s_dq_close(B$4,D$84,1))*D$4+([1]!s_dq_close(B$5,D45,1)/[1]!s_dq_close(B$5,D$84,1))*D$5+([1]!s_dq_close(B$6,D45,1)/[1]!s_dq_close(B$6,D$84,1))*D$6+([1]!s_dq_close(B$7,D45,1)/[1]!s_dq_close(B$7,D$84,1))*D$7+([1]!s_dq_close(B$8,D45,1)/[1]!s_dq_close(B$8,D$84,1))*D$8+([1]!s_dq_close(B$9,D45,1)/[1]!s_dq_close(B$9,D$84,1))*D$9</f>
        <v>582480200.14823151</v>
      </c>
      <c r="M45" s="18" t="s">
        <v>210</v>
      </c>
      <c r="N45" s="21">
        <f t="shared" si="2"/>
        <v>643074706.60823154</v>
      </c>
      <c r="O45" s="18" t="s">
        <v>279</v>
      </c>
      <c r="P45">
        <f t="shared" si="3"/>
        <v>90432521.917598054</v>
      </c>
      <c r="Q45" s="18" t="s">
        <v>349</v>
      </c>
      <c r="R45" s="22">
        <f t="shared" si="4"/>
        <v>3.6670782035235439E-2</v>
      </c>
      <c r="S45" s="18" t="s">
        <v>418</v>
      </c>
    </row>
    <row r="46" spans="4:19" ht="16">
      <c r="D46" s="20" t="s">
        <v>104</v>
      </c>
      <c r="E46" s="20" t="s">
        <v>91</v>
      </c>
      <c r="F46" s="27">
        <f t="shared" si="1"/>
        <v>7.1105999999999998</v>
      </c>
      <c r="K46" s="18" t="s">
        <v>489</v>
      </c>
      <c r="L46">
        <f>([1]!s_dq_close(B$2,D46,1)/[1]!s_dq_close(B$2,D$84,1))*D$2+([1]!s_dq_close(B$3,D46,1)/[1]!s_dq_close(B$3,D$84,1))*D$3+([1]!s_dq_close(B$4,D46,1)/[1]!s_dq_close(B$4,D$84,1))*D$4+([1]!s_dq_close(B$5,D46,1)/[1]!s_dq_close(B$5,D$84,1))*D$5+([1]!s_dq_close(B$6,D46,1)/[1]!s_dq_close(B$6,D$84,1))*D$6+([1]!s_dq_close(B$7,D46,1)/[1]!s_dq_close(B$7,D$84,1))*D$7+([1]!s_dq_close(B$8,D46,1)/[1]!s_dq_close(B$8,D$84,1))*D$8+([1]!s_dq_close(B$9,D46,1)/[1]!s_dq_close(B$9,D$84,1))*D$9</f>
        <v>583295704.90555036</v>
      </c>
      <c r="M46" s="18" t="s">
        <v>211</v>
      </c>
      <c r="N46" s="21">
        <f t="shared" si="2"/>
        <v>643890211.3655504</v>
      </c>
      <c r="O46" s="18" t="s">
        <v>280</v>
      </c>
      <c r="P46">
        <f t="shared" si="3"/>
        <v>90553569.511089131</v>
      </c>
      <c r="Q46" s="18" t="s">
        <v>350</v>
      </c>
      <c r="R46" s="22">
        <f t="shared" si="4"/>
        <v>3.7985419270747611E-2</v>
      </c>
      <c r="S46" s="18" t="s">
        <v>419</v>
      </c>
    </row>
    <row r="47" spans="4:19" ht="16">
      <c r="D47" s="20" t="s">
        <v>105</v>
      </c>
      <c r="E47" s="20" t="s">
        <v>106</v>
      </c>
      <c r="F47" s="27">
        <f t="shared" si="1"/>
        <v>7.1101000000000001</v>
      </c>
      <c r="K47" s="18" t="s">
        <v>490</v>
      </c>
      <c r="L47">
        <f>([1]!s_dq_close(B$2,D47,1)/[1]!s_dq_close(B$2,D$84,1))*D$2+([1]!s_dq_close(B$3,D47,1)/[1]!s_dq_close(B$3,D$84,1))*D$3+([1]!s_dq_close(B$4,D47,1)/[1]!s_dq_close(B$4,D$84,1))*D$4+([1]!s_dq_close(B$5,D47,1)/[1]!s_dq_close(B$5,D$84,1))*D$5+([1]!s_dq_close(B$6,D47,1)/[1]!s_dq_close(B$6,D$84,1))*D$6+([1]!s_dq_close(B$7,D47,1)/[1]!s_dq_close(B$7,D$84,1))*D$7+([1]!s_dq_close(B$8,D47,1)/[1]!s_dq_close(B$8,D$84,1))*D$8+([1]!s_dq_close(B$9,D47,1)/[1]!s_dq_close(B$9,D$84,1))*D$9</f>
        <v>592584767.30651534</v>
      </c>
      <c r="M47" s="18" t="s">
        <v>212</v>
      </c>
      <c r="N47" s="21">
        <f t="shared" si="2"/>
        <v>653179273.76651537</v>
      </c>
      <c r="O47" s="18" t="s">
        <v>281</v>
      </c>
      <c r="P47">
        <f t="shared" si="3"/>
        <v>91866397.62682879</v>
      </c>
      <c r="Q47" s="18" t="s">
        <v>351</v>
      </c>
      <c r="R47" s="22">
        <f t="shared" si="4"/>
        <v>5.2959884110723054E-2</v>
      </c>
      <c r="S47" s="18" t="s">
        <v>420</v>
      </c>
    </row>
    <row r="48" spans="4:19" ht="16">
      <c r="D48" s="20" t="s">
        <v>107</v>
      </c>
      <c r="E48" s="20" t="s">
        <v>108</v>
      </c>
      <c r="F48" s="27">
        <f t="shared" si="1"/>
        <v>7.1090999999999998</v>
      </c>
      <c r="K48" s="18" t="s">
        <v>491</v>
      </c>
      <c r="L48">
        <f>([1]!s_dq_close(B$2,D48,1)/[1]!s_dq_close(B$2,D$84,1))*D$2+([1]!s_dq_close(B$3,D48,1)/[1]!s_dq_close(B$3,D$84,1))*D$3+([1]!s_dq_close(B$4,D48,1)/[1]!s_dq_close(B$4,D$84,1))*D$4+([1]!s_dq_close(B$5,D48,1)/[1]!s_dq_close(B$5,D$84,1))*D$5+([1]!s_dq_close(B$6,D48,1)/[1]!s_dq_close(B$6,D$84,1))*D$6+([1]!s_dq_close(B$7,D48,1)/[1]!s_dq_close(B$7,D$84,1))*D$7+([1]!s_dq_close(B$8,D48,1)/[1]!s_dq_close(B$8,D$84,1))*D$8+([1]!s_dq_close(B$9,D48,1)/[1]!s_dq_close(B$9,D$84,1))*D$9</f>
        <v>584163735.62060857</v>
      </c>
      <c r="M48" s="18" t="s">
        <v>213</v>
      </c>
      <c r="N48" s="21">
        <f t="shared" si="2"/>
        <v>644758242.08060861</v>
      </c>
      <c r="O48" s="18" t="s">
        <v>282</v>
      </c>
      <c r="P48">
        <f t="shared" si="3"/>
        <v>90694777.409321666</v>
      </c>
      <c r="Q48" s="18" t="s">
        <v>352</v>
      </c>
      <c r="R48" s="22">
        <f t="shared" si="4"/>
        <v>3.9384731156229869E-2</v>
      </c>
      <c r="S48" s="18" t="s">
        <v>421</v>
      </c>
    </row>
    <row r="49" spans="4:19" ht="16">
      <c r="D49" s="20" t="s">
        <v>109</v>
      </c>
      <c r="E49" s="20" t="s">
        <v>110</v>
      </c>
      <c r="F49" s="27">
        <f t="shared" ref="F49:F80" si="5">E49/100</f>
        <v>7.1101999999999999</v>
      </c>
      <c r="K49" s="18" t="s">
        <v>492</v>
      </c>
      <c r="L49">
        <f>([1]!s_dq_close(B$2,D49,1)/[1]!s_dq_close(B$2,D$84,1))*D$2+([1]!s_dq_close(B$3,D49,1)/[1]!s_dq_close(B$3,D$84,1))*D$3+([1]!s_dq_close(B$4,D49,1)/[1]!s_dq_close(B$4,D$84,1))*D$4+([1]!s_dq_close(B$5,D49,1)/[1]!s_dq_close(B$5,D$84,1))*D$5+([1]!s_dq_close(B$6,D49,1)/[1]!s_dq_close(B$6,D$84,1))*D$6+([1]!s_dq_close(B$7,D49,1)/[1]!s_dq_close(B$7,D$84,1))*D$7+([1]!s_dq_close(B$8,D49,1)/[1]!s_dq_close(B$8,D$84,1))*D$8+([1]!s_dq_close(B$9,D49,1)/[1]!s_dq_close(B$9,D$84,1))*D$9</f>
        <v>580306251.17560863</v>
      </c>
      <c r="M49" s="18" t="s">
        <v>214</v>
      </c>
      <c r="N49" s="21">
        <f t="shared" si="2"/>
        <v>640900757.63560867</v>
      </c>
      <c r="O49" s="18" t="s">
        <v>283</v>
      </c>
      <c r="P49">
        <f t="shared" si="3"/>
        <v>90138218.001688942</v>
      </c>
      <c r="Q49" s="18" t="s">
        <v>353</v>
      </c>
      <c r="R49" s="22">
        <f t="shared" si="4"/>
        <v>3.3166260152482252E-2</v>
      </c>
      <c r="S49" s="18" t="s">
        <v>422</v>
      </c>
    </row>
    <row r="50" spans="4:19" ht="16">
      <c r="D50" s="20" t="s">
        <v>111</v>
      </c>
      <c r="E50" s="20" t="s">
        <v>112</v>
      </c>
      <c r="F50" s="27">
        <f t="shared" si="5"/>
        <v>7.1097999999999999</v>
      </c>
      <c r="K50" s="18" t="s">
        <v>493</v>
      </c>
      <c r="L50">
        <f>([1]!s_dq_close(B$2,D50,1)/[1]!s_dq_close(B$2,D$84,1))*D$2+([1]!s_dq_close(B$3,D50,1)/[1]!s_dq_close(B$3,D$84,1))*D$3+([1]!s_dq_close(B$4,D50,1)/[1]!s_dq_close(B$4,D$84,1))*D$4+([1]!s_dq_close(B$5,D50,1)/[1]!s_dq_close(B$5,D$84,1))*D$5+([1]!s_dq_close(B$6,D50,1)/[1]!s_dq_close(B$6,D$84,1))*D$6+([1]!s_dq_close(B$7,D50,1)/[1]!s_dq_close(B$7,D$84,1))*D$7+([1]!s_dq_close(B$8,D50,1)/[1]!s_dq_close(B$8,D$84,1))*D$8+([1]!s_dq_close(B$9,D50,1)/[1]!s_dq_close(B$9,D$84,1))*D$9</f>
        <v>575096877.89732778</v>
      </c>
      <c r="M50" s="18" t="s">
        <v>215</v>
      </c>
      <c r="N50" s="21">
        <f t="shared" si="2"/>
        <v>635691384.35732782</v>
      </c>
      <c r="O50" s="18" t="s">
        <v>284</v>
      </c>
      <c r="P50">
        <f t="shared" si="3"/>
        <v>89410586.002043352</v>
      </c>
      <c r="Q50" s="18" t="s">
        <v>354</v>
      </c>
      <c r="R50" s="22">
        <f t="shared" si="4"/>
        <v>2.4768472127522978E-2</v>
      </c>
      <c r="S50" s="18" t="s">
        <v>423</v>
      </c>
    </row>
    <row r="51" spans="4:19" ht="16">
      <c r="D51" s="20" t="s">
        <v>113</v>
      </c>
      <c r="E51" s="20" t="s">
        <v>114</v>
      </c>
      <c r="F51" s="27">
        <f t="shared" si="5"/>
        <v>7.1076999999999995</v>
      </c>
      <c r="K51" s="18" t="s">
        <v>494</v>
      </c>
      <c r="L51">
        <f>([1]!s_dq_close(B$2,D51,1)/[1]!s_dq_close(B$2,D$84,1))*D$2+([1]!s_dq_close(B$3,D51,1)/[1]!s_dq_close(B$3,D$84,1))*D$3+([1]!s_dq_close(B$4,D51,1)/[1]!s_dq_close(B$4,D$84,1))*D$4+([1]!s_dq_close(B$5,D51,1)/[1]!s_dq_close(B$5,D$84,1))*D$5+([1]!s_dq_close(B$6,D51,1)/[1]!s_dq_close(B$6,D$84,1))*D$6+([1]!s_dq_close(B$7,D51,1)/[1]!s_dq_close(B$7,D$84,1))*D$7+([1]!s_dq_close(B$8,D51,1)/[1]!s_dq_close(B$8,D$84,1))*D$8+([1]!s_dq_close(B$9,D51,1)/[1]!s_dq_close(B$9,D$84,1))*D$9</f>
        <v>576968890.69807529</v>
      </c>
      <c r="M51" s="18" t="s">
        <v>216</v>
      </c>
      <c r="N51" s="21">
        <f t="shared" si="2"/>
        <v>637563397.15807533</v>
      </c>
      <c r="O51" s="18" t="s">
        <v>285</v>
      </c>
      <c r="P51">
        <f t="shared" si="3"/>
        <v>89700380.8768062</v>
      </c>
      <c r="Q51" s="18" t="s">
        <v>355</v>
      </c>
      <c r="R51" s="22">
        <f t="shared" si="4"/>
        <v>2.7786256770875539E-2</v>
      </c>
      <c r="S51" s="18" t="s">
        <v>424</v>
      </c>
    </row>
    <row r="52" spans="4:19" ht="16">
      <c r="D52" s="20" t="s">
        <v>115</v>
      </c>
      <c r="E52" s="20" t="s">
        <v>116</v>
      </c>
      <c r="F52" s="27">
        <f t="shared" si="5"/>
        <v>7.1069000000000004</v>
      </c>
      <c r="K52" s="18" t="s">
        <v>495</v>
      </c>
      <c r="L52">
        <f>([1]!s_dq_close(B$2,D52,1)/[1]!s_dq_close(B$2,D$84,1))*D$2+([1]!s_dq_close(B$3,D52,1)/[1]!s_dq_close(B$3,D$84,1))*D$3+([1]!s_dq_close(B$4,D52,1)/[1]!s_dq_close(B$4,D$84,1))*D$4+([1]!s_dq_close(B$5,D52,1)/[1]!s_dq_close(B$5,D$84,1))*D$5+([1]!s_dq_close(B$6,D52,1)/[1]!s_dq_close(B$6,D$84,1))*D$6+([1]!s_dq_close(B$7,D52,1)/[1]!s_dq_close(B$7,D$84,1))*D$7+([1]!s_dq_close(B$8,D52,1)/[1]!s_dq_close(B$8,D$84,1))*D$8+([1]!s_dq_close(B$9,D52,1)/[1]!s_dq_close(B$9,D$84,1))*D$9</f>
        <v>572911838.93041694</v>
      </c>
      <c r="M52" s="18" t="s">
        <v>217</v>
      </c>
      <c r="N52" s="21">
        <f t="shared" si="2"/>
        <v>633506345.39041698</v>
      </c>
      <c r="O52" s="18" t="s">
        <v>286</v>
      </c>
      <c r="P52">
        <f t="shared" si="3"/>
        <v>89139617.18758066</v>
      </c>
      <c r="Q52" s="18" t="s">
        <v>356</v>
      </c>
      <c r="R52" s="22">
        <f t="shared" si="4"/>
        <v>2.1246072581516673E-2</v>
      </c>
      <c r="S52" s="18" t="s">
        <v>425</v>
      </c>
    </row>
    <row r="53" spans="4:19" ht="16">
      <c r="D53" s="20" t="s">
        <v>117</v>
      </c>
      <c r="E53" s="20" t="s">
        <v>118</v>
      </c>
      <c r="F53" s="27">
        <f t="shared" si="5"/>
        <v>7.1041999999999996</v>
      </c>
      <c r="K53" s="18" t="s">
        <v>496</v>
      </c>
      <c r="L53">
        <f>([1]!s_dq_close(B$2,D53,1)/[1]!s_dq_close(B$2,D$84,1))*D$2+([1]!s_dq_close(B$3,D53,1)/[1]!s_dq_close(B$3,D$84,1))*D$3+([1]!s_dq_close(B$4,D53,1)/[1]!s_dq_close(B$4,D$84,1))*D$4+([1]!s_dq_close(B$5,D53,1)/[1]!s_dq_close(B$5,D$84,1))*D$5+([1]!s_dq_close(B$6,D53,1)/[1]!s_dq_close(B$6,D$84,1))*D$6+([1]!s_dq_close(B$7,D53,1)/[1]!s_dq_close(B$7,D$84,1))*D$7+([1]!s_dq_close(B$8,D53,1)/[1]!s_dq_close(B$8,D$84,1))*D$8+([1]!s_dq_close(B$9,D53,1)/[1]!s_dq_close(B$9,D$84,1))*D$9</f>
        <v>574440061.09538627</v>
      </c>
      <c r="M53" s="18" t="s">
        <v>218</v>
      </c>
      <c r="N53" s="21">
        <f t="shared" si="2"/>
        <v>635034567.5553863</v>
      </c>
      <c r="O53" s="18" t="s">
        <v>287</v>
      </c>
      <c r="P53">
        <f t="shared" si="3"/>
        <v>89388610.618420988</v>
      </c>
      <c r="Q53" s="18" t="s">
        <v>357</v>
      </c>
      <c r="R53" s="22">
        <f t="shared" si="4"/>
        <v>2.3709648353666291E-2</v>
      </c>
      <c r="S53" s="18" t="s">
        <v>426</v>
      </c>
    </row>
    <row r="54" spans="4:19" ht="16">
      <c r="D54" s="20" t="s">
        <v>119</v>
      </c>
      <c r="E54" s="20" t="s">
        <v>120</v>
      </c>
      <c r="F54" s="27">
        <f t="shared" si="5"/>
        <v>7.1045000000000007</v>
      </c>
      <c r="K54" s="18" t="s">
        <v>497</v>
      </c>
      <c r="L54">
        <f>([1]!s_dq_close(B$2,D54,1)/[1]!s_dq_close(B$2,D$84,1))*D$2+([1]!s_dq_close(B$3,D54,1)/[1]!s_dq_close(B$3,D$84,1))*D$3+([1]!s_dq_close(B$4,D54,1)/[1]!s_dq_close(B$4,D$84,1))*D$4+([1]!s_dq_close(B$5,D54,1)/[1]!s_dq_close(B$5,D$84,1))*D$5+([1]!s_dq_close(B$6,D54,1)/[1]!s_dq_close(B$6,D$84,1))*D$6+([1]!s_dq_close(B$7,D54,1)/[1]!s_dq_close(B$7,D$84,1))*D$7+([1]!s_dq_close(B$8,D54,1)/[1]!s_dq_close(B$8,D$84,1))*D$8+([1]!s_dq_close(B$9,D54,1)/[1]!s_dq_close(B$9,D$84,1))*D$9</f>
        <v>564758892.06499815</v>
      </c>
      <c r="M54" s="18" t="s">
        <v>219</v>
      </c>
      <c r="N54" s="21">
        <f t="shared" si="2"/>
        <v>625353398.52499819</v>
      </c>
      <c r="O54" s="18" t="s">
        <v>288</v>
      </c>
      <c r="P54">
        <f t="shared" si="3"/>
        <v>88022154.76458557</v>
      </c>
      <c r="Q54" s="18" t="s">
        <v>358</v>
      </c>
      <c r="R54" s="22">
        <f t="shared" si="4"/>
        <v>8.1030866795468448E-3</v>
      </c>
      <c r="S54" s="18" t="s">
        <v>427</v>
      </c>
    </row>
    <row r="55" spans="4:19" ht="16">
      <c r="D55" s="20" t="s">
        <v>121</v>
      </c>
      <c r="E55" s="20" t="s">
        <v>122</v>
      </c>
      <c r="F55" s="27">
        <f t="shared" si="5"/>
        <v>7.1020000000000003</v>
      </c>
      <c r="K55" s="18" t="s">
        <v>498</v>
      </c>
      <c r="L55">
        <f>([1]!s_dq_close(B$2,D55,1)/[1]!s_dq_close(B$2,D$84,1))*D$2+([1]!s_dq_close(B$3,D55,1)/[1]!s_dq_close(B$3,D$84,1))*D$3+([1]!s_dq_close(B$4,D55,1)/[1]!s_dq_close(B$4,D$84,1))*D$4+([1]!s_dq_close(B$5,D55,1)/[1]!s_dq_close(B$5,D$84,1))*D$5+([1]!s_dq_close(B$6,D55,1)/[1]!s_dq_close(B$6,D$84,1))*D$6+([1]!s_dq_close(B$7,D55,1)/[1]!s_dq_close(B$7,D$84,1))*D$7+([1]!s_dq_close(B$8,D55,1)/[1]!s_dq_close(B$8,D$84,1))*D$8+([1]!s_dq_close(B$9,D55,1)/[1]!s_dq_close(B$9,D$84,1))*D$9</f>
        <v>566410820.35441184</v>
      </c>
      <c r="M55" s="18" t="s">
        <v>220</v>
      </c>
      <c r="N55" s="21">
        <f t="shared" si="2"/>
        <v>627005326.81441188</v>
      </c>
      <c r="O55" s="18" t="s">
        <v>289</v>
      </c>
      <c r="P55">
        <f t="shared" si="3"/>
        <v>88285740.187892407</v>
      </c>
      <c r="Q55" s="18" t="s">
        <v>359</v>
      </c>
      <c r="R55" s="22">
        <f t="shared" si="4"/>
        <v>1.0766083333053622E-2</v>
      </c>
      <c r="S55" s="18" t="s">
        <v>428</v>
      </c>
    </row>
    <row r="56" spans="4:19" ht="16">
      <c r="D56" s="20" t="s">
        <v>123</v>
      </c>
      <c r="E56" s="20" t="s">
        <v>124</v>
      </c>
      <c r="F56" s="27">
        <f t="shared" si="5"/>
        <v>7.1048999999999998</v>
      </c>
      <c r="K56" s="18" t="s">
        <v>499</v>
      </c>
      <c r="L56">
        <f>([1]!s_dq_close(B$2,D56,1)/[1]!s_dq_close(B$2,D$84,1))*D$2+([1]!s_dq_close(B$3,D56,1)/[1]!s_dq_close(B$3,D$84,1))*D$3+([1]!s_dq_close(B$4,D56,1)/[1]!s_dq_close(B$4,D$84,1))*D$4+([1]!s_dq_close(B$5,D56,1)/[1]!s_dq_close(B$5,D$84,1))*D$5+([1]!s_dq_close(B$6,D56,1)/[1]!s_dq_close(B$6,D$84,1))*D$6+([1]!s_dq_close(B$7,D56,1)/[1]!s_dq_close(B$7,D$84,1))*D$7+([1]!s_dq_close(B$8,D56,1)/[1]!s_dq_close(B$8,D$84,1))*D$8+([1]!s_dq_close(B$9,D56,1)/[1]!s_dq_close(B$9,D$84,1))*D$9</f>
        <v>569019995.39029288</v>
      </c>
      <c r="M56" s="18" t="s">
        <v>221</v>
      </c>
      <c r="N56" s="21">
        <f t="shared" si="2"/>
        <v>629614501.85029292</v>
      </c>
      <c r="O56" s="18" t="s">
        <v>290</v>
      </c>
      <c r="P56">
        <f t="shared" si="3"/>
        <v>88616940.681824222</v>
      </c>
      <c r="Q56" s="18" t="s">
        <v>360</v>
      </c>
      <c r="R56" s="22">
        <f t="shared" si="4"/>
        <v>1.4972212880862701E-2</v>
      </c>
      <c r="S56" s="18" t="s">
        <v>429</v>
      </c>
    </row>
    <row r="57" spans="4:19" ht="16">
      <c r="D57" s="20" t="s">
        <v>125</v>
      </c>
      <c r="E57" s="20" t="s">
        <v>126</v>
      </c>
      <c r="F57" s="27">
        <f t="shared" si="5"/>
        <v>7.1052999999999997</v>
      </c>
      <c r="K57" s="18" t="s">
        <v>500</v>
      </c>
      <c r="L57">
        <f>([1]!s_dq_close(B$2,D57,1)/[1]!s_dq_close(B$2,D$84,1))*D$2+([1]!s_dq_close(B$3,D57,1)/[1]!s_dq_close(B$3,D$84,1))*D$3+([1]!s_dq_close(B$4,D57,1)/[1]!s_dq_close(B$4,D$84,1))*D$4+([1]!s_dq_close(B$5,D57,1)/[1]!s_dq_close(B$5,D$84,1))*D$5+([1]!s_dq_close(B$6,D57,1)/[1]!s_dq_close(B$6,D$84,1))*D$6+([1]!s_dq_close(B$7,D57,1)/[1]!s_dq_close(B$7,D$84,1))*D$7+([1]!s_dq_close(B$8,D57,1)/[1]!s_dq_close(B$8,D$84,1))*D$8+([1]!s_dq_close(B$9,D57,1)/[1]!s_dq_close(B$9,D$84,1))*D$9</f>
        <v>558501369.35590565</v>
      </c>
      <c r="M57" s="18" t="s">
        <v>222</v>
      </c>
      <c r="N57" s="21">
        <f t="shared" si="2"/>
        <v>619095875.81590569</v>
      </c>
      <c r="O57" s="18" t="s">
        <v>291</v>
      </c>
      <c r="P57">
        <f t="shared" si="3"/>
        <v>87131560.358592272</v>
      </c>
      <c r="Q57" s="18" t="s">
        <v>361</v>
      </c>
      <c r="R57" s="22">
        <f t="shared" si="4"/>
        <v>-1.9843742231724359E-3</v>
      </c>
      <c r="S57" s="18" t="s">
        <v>430</v>
      </c>
    </row>
    <row r="58" spans="4:19" ht="16">
      <c r="D58" s="20" t="s">
        <v>127</v>
      </c>
      <c r="E58" s="20" t="s">
        <v>128</v>
      </c>
      <c r="F58" s="27">
        <f t="shared" si="5"/>
        <v>7.1029999999999998</v>
      </c>
      <c r="K58" s="18" t="s">
        <v>501</v>
      </c>
      <c r="L58">
        <f>([1]!s_dq_close(B$2,D58,1)/[1]!s_dq_close(B$2,D$84,1))*D$2+([1]!s_dq_close(B$3,D58,1)/[1]!s_dq_close(B$3,D$84,1))*D$3+([1]!s_dq_close(B$4,D58,1)/[1]!s_dq_close(B$4,D$84,1))*D$4+([1]!s_dq_close(B$5,D58,1)/[1]!s_dq_close(B$5,D$84,1))*D$5+([1]!s_dq_close(B$6,D58,1)/[1]!s_dq_close(B$6,D$84,1))*D$6+([1]!s_dq_close(B$7,D58,1)/[1]!s_dq_close(B$7,D$84,1))*D$7+([1]!s_dq_close(B$8,D58,1)/[1]!s_dq_close(B$8,D$84,1))*D$8+([1]!s_dq_close(B$9,D58,1)/[1]!s_dq_close(B$9,D$84,1))*D$9</f>
        <v>551703899.53067338</v>
      </c>
      <c r="M58" s="18" t="s">
        <v>223</v>
      </c>
      <c r="N58" s="21">
        <f t="shared" si="2"/>
        <v>612298405.99067342</v>
      </c>
      <c r="O58" s="18" t="s">
        <v>292</v>
      </c>
      <c r="P58">
        <f t="shared" si="3"/>
        <v>86202788.397954866</v>
      </c>
      <c r="Q58" s="18" t="s">
        <v>362</v>
      </c>
      <c r="R58" s="22">
        <f t="shared" si="4"/>
        <v>-1.2942258722706046E-2</v>
      </c>
      <c r="S58" s="18" t="s">
        <v>431</v>
      </c>
    </row>
    <row r="59" spans="4:19" ht="16">
      <c r="D59" s="20" t="s">
        <v>129</v>
      </c>
      <c r="E59" s="20" t="s">
        <v>130</v>
      </c>
      <c r="F59" s="27">
        <f t="shared" si="5"/>
        <v>7.1010999999999997</v>
      </c>
      <c r="K59" s="18" t="s">
        <v>502</v>
      </c>
      <c r="L59">
        <f>([1]!s_dq_close(B$2,D59,1)/[1]!s_dq_close(B$2,D$84,1))*D$2+([1]!s_dq_close(B$3,D59,1)/[1]!s_dq_close(B$3,D$84,1))*D$3+([1]!s_dq_close(B$4,D59,1)/[1]!s_dq_close(B$4,D$84,1))*D$4+([1]!s_dq_close(B$5,D59,1)/[1]!s_dq_close(B$5,D$84,1))*D$5+([1]!s_dq_close(B$6,D59,1)/[1]!s_dq_close(B$6,D$84,1))*D$6+([1]!s_dq_close(B$7,D59,1)/[1]!s_dq_close(B$7,D$84,1))*D$7+([1]!s_dq_close(B$8,D59,1)/[1]!s_dq_close(B$8,D$84,1))*D$8+([1]!s_dq_close(B$9,D59,1)/[1]!s_dq_close(B$9,D$84,1))*D$9</f>
        <v>552359540.97798693</v>
      </c>
      <c r="M59" s="18" t="s">
        <v>224</v>
      </c>
      <c r="N59" s="21">
        <f t="shared" si="2"/>
        <v>612954047.43798697</v>
      </c>
      <c r="O59" s="18" t="s">
        <v>293</v>
      </c>
      <c r="P59">
        <f t="shared" si="3"/>
        <v>86318182.737602204</v>
      </c>
      <c r="Q59" s="18" t="s">
        <v>363</v>
      </c>
      <c r="R59" s="22">
        <f t="shared" si="4"/>
        <v>-1.1885329683300805E-2</v>
      </c>
      <c r="S59" s="18" t="s">
        <v>432</v>
      </c>
    </row>
    <row r="60" spans="4:19" ht="16">
      <c r="D60" s="20" t="s">
        <v>131</v>
      </c>
      <c r="E60" s="20" t="s">
        <v>132</v>
      </c>
      <c r="F60" s="27">
        <f t="shared" si="5"/>
        <v>7.1027999999999993</v>
      </c>
      <c r="K60" s="18" t="s">
        <v>503</v>
      </c>
      <c r="L60">
        <f>([1]!s_dq_close(B$2,D60,1)/[1]!s_dq_close(B$2,D$84,1))*D$2+([1]!s_dq_close(B$3,D60,1)/[1]!s_dq_close(B$3,D$84,1))*D$3+([1]!s_dq_close(B$4,D60,1)/[1]!s_dq_close(B$4,D$84,1))*D$4+([1]!s_dq_close(B$5,D60,1)/[1]!s_dq_close(B$5,D$84,1))*D$5+([1]!s_dq_close(B$6,D60,1)/[1]!s_dq_close(B$6,D$84,1))*D$6+([1]!s_dq_close(B$7,D60,1)/[1]!s_dq_close(B$7,D$84,1))*D$7+([1]!s_dq_close(B$8,D60,1)/[1]!s_dq_close(B$8,D$84,1))*D$8+([1]!s_dq_close(B$9,D60,1)/[1]!s_dq_close(B$9,D$84,1))*D$9</f>
        <v>550619507.71047354</v>
      </c>
      <c r="M60" s="18" t="s">
        <v>225</v>
      </c>
      <c r="N60" s="21">
        <f t="shared" si="2"/>
        <v>611214014.17047358</v>
      </c>
      <c r="O60" s="18" t="s">
        <v>294</v>
      </c>
      <c r="P60">
        <f t="shared" si="3"/>
        <v>86052544.654287547</v>
      </c>
      <c r="Q60" s="18" t="s">
        <v>364</v>
      </c>
      <c r="R60" s="22">
        <f t="shared" si="4"/>
        <v>-1.4690356268337035E-2</v>
      </c>
      <c r="S60" s="18" t="s">
        <v>433</v>
      </c>
    </row>
    <row r="61" spans="4:19" ht="16">
      <c r="D61" s="20" t="s">
        <v>133</v>
      </c>
      <c r="E61" s="20" t="s">
        <v>134</v>
      </c>
      <c r="F61" s="27">
        <f t="shared" si="5"/>
        <v>7.1015999999999995</v>
      </c>
      <c r="K61" s="18" t="s">
        <v>504</v>
      </c>
      <c r="L61">
        <f>([1]!s_dq_close(B$2,D61,1)/[1]!s_dq_close(B$2,D$84,1))*D$2+([1]!s_dq_close(B$3,D61,1)/[1]!s_dq_close(B$3,D$84,1))*D$3+([1]!s_dq_close(B$4,D61,1)/[1]!s_dq_close(B$4,D$84,1))*D$4+([1]!s_dq_close(B$5,D61,1)/[1]!s_dq_close(B$5,D$84,1))*D$5+([1]!s_dq_close(B$6,D61,1)/[1]!s_dq_close(B$6,D$84,1))*D$6+([1]!s_dq_close(B$7,D61,1)/[1]!s_dq_close(B$7,D$84,1))*D$7+([1]!s_dq_close(B$8,D61,1)/[1]!s_dq_close(B$8,D$84,1))*D$8+([1]!s_dq_close(B$9,D61,1)/[1]!s_dq_close(B$9,D$84,1))*D$9</f>
        <v>549189812.62222683</v>
      </c>
      <c r="M61" s="18" t="s">
        <v>226</v>
      </c>
      <c r="N61" s="21">
        <f t="shared" si="2"/>
        <v>609784319.08222687</v>
      </c>
      <c r="O61" s="18" t="s">
        <v>295</v>
      </c>
      <c r="P61">
        <f t="shared" si="3"/>
        <v>85865765.332069799</v>
      </c>
      <c r="Q61" s="18" t="s">
        <v>365</v>
      </c>
      <c r="R61" s="22">
        <f t="shared" si="4"/>
        <v>-1.6995101129197443E-2</v>
      </c>
      <c r="S61" s="18" t="s">
        <v>434</v>
      </c>
    </row>
    <row r="62" spans="4:19" ht="16">
      <c r="D62" s="20" t="s">
        <v>135</v>
      </c>
      <c r="E62" s="20" t="s">
        <v>136</v>
      </c>
      <c r="F62" s="27">
        <f t="shared" si="5"/>
        <v>7.1002000000000001</v>
      </c>
      <c r="K62" s="18" t="s">
        <v>505</v>
      </c>
      <c r="L62">
        <f>([1]!s_dq_close(B$2,D62,1)/[1]!s_dq_close(B$2,D$84,1))*D$2+([1]!s_dq_close(B$3,D62,1)/[1]!s_dq_close(B$3,D$84,1))*D$3+([1]!s_dq_close(B$4,D62,1)/[1]!s_dq_close(B$4,D$84,1))*D$4+([1]!s_dq_close(B$5,D62,1)/[1]!s_dq_close(B$5,D$84,1))*D$5+([1]!s_dq_close(B$6,D62,1)/[1]!s_dq_close(B$6,D$84,1))*D$6+([1]!s_dq_close(B$7,D62,1)/[1]!s_dq_close(B$7,D$84,1))*D$7+([1]!s_dq_close(B$8,D62,1)/[1]!s_dq_close(B$8,D$84,1))*D$8+([1]!s_dq_close(B$9,D62,1)/[1]!s_dq_close(B$9,D$84,1))*D$9</f>
        <v>550483875.59260345</v>
      </c>
      <c r="M62" s="18" t="s">
        <v>227</v>
      </c>
      <c r="N62" s="21">
        <f t="shared" si="2"/>
        <v>611078382.05260348</v>
      </c>
      <c r="O62" s="18" t="s">
        <v>296</v>
      </c>
      <c r="P62">
        <f t="shared" si="3"/>
        <v>86064953.38900362</v>
      </c>
      <c r="Q62" s="18" t="s">
        <v>366</v>
      </c>
      <c r="R62" s="22">
        <f t="shared" si="4"/>
        <v>-1.4909002488218803E-2</v>
      </c>
      <c r="S62" s="18" t="s">
        <v>435</v>
      </c>
    </row>
    <row r="63" spans="4:19" ht="16">
      <c r="D63" s="20" t="s">
        <v>137</v>
      </c>
      <c r="E63" s="20" t="s">
        <v>138</v>
      </c>
      <c r="F63" s="27">
        <f t="shared" si="5"/>
        <v>7.0994000000000002</v>
      </c>
      <c r="K63" s="18" t="s">
        <v>506</v>
      </c>
      <c r="L63">
        <f>([1]!s_dq_close(B$2,D63,1)/[1]!s_dq_close(B$2,D$84,1))*D$2+([1]!s_dq_close(B$3,D63,1)/[1]!s_dq_close(B$3,D$84,1))*D$3+([1]!s_dq_close(B$4,D63,1)/[1]!s_dq_close(B$4,D$84,1))*D$4+([1]!s_dq_close(B$5,D63,1)/[1]!s_dq_close(B$5,D$84,1))*D$5+([1]!s_dq_close(B$6,D63,1)/[1]!s_dq_close(B$6,D$84,1))*D$6+([1]!s_dq_close(B$7,D63,1)/[1]!s_dq_close(B$7,D$84,1))*D$7+([1]!s_dq_close(B$8,D63,1)/[1]!s_dq_close(B$8,D$84,1))*D$8+([1]!s_dq_close(B$9,D63,1)/[1]!s_dq_close(B$9,D$84,1))*D$9</f>
        <v>554576265.64553642</v>
      </c>
      <c r="M63" s="18" t="s">
        <v>228</v>
      </c>
      <c r="N63" s="21">
        <f t="shared" si="2"/>
        <v>615170772.10553646</v>
      </c>
      <c r="O63" s="18" t="s">
        <v>297</v>
      </c>
      <c r="P63">
        <f t="shared" si="3"/>
        <v>86651093.346696407</v>
      </c>
      <c r="Q63" s="18" t="s">
        <v>367</v>
      </c>
      <c r="R63" s="22">
        <f t="shared" si="4"/>
        <v>-8.3118510951197822E-3</v>
      </c>
      <c r="S63" s="18" t="s">
        <v>436</v>
      </c>
    </row>
    <row r="64" spans="4:19" ht="16">
      <c r="D64" s="20" t="s">
        <v>139</v>
      </c>
      <c r="E64" s="20" t="s">
        <v>140</v>
      </c>
      <c r="F64" s="27">
        <f t="shared" si="5"/>
        <v>7.1063000000000001</v>
      </c>
      <c r="K64" s="18" t="s">
        <v>507</v>
      </c>
      <c r="L64">
        <f>([1]!s_dq_close(B$2,D64,1)/[1]!s_dq_close(B$2,D$84,1))*D$2+([1]!s_dq_close(B$3,D64,1)/[1]!s_dq_close(B$3,D$84,1))*D$3+([1]!s_dq_close(B$4,D64,1)/[1]!s_dq_close(B$4,D$84,1))*D$4+([1]!s_dq_close(B$5,D64,1)/[1]!s_dq_close(B$5,D$84,1))*D$5+([1]!s_dq_close(B$6,D64,1)/[1]!s_dq_close(B$6,D$84,1))*D$6+([1]!s_dq_close(B$7,D64,1)/[1]!s_dq_close(B$7,D$84,1))*D$7+([1]!s_dq_close(B$8,D64,1)/[1]!s_dq_close(B$8,D$84,1))*D$8+([1]!s_dq_close(B$9,D64,1)/[1]!s_dq_close(B$9,D$84,1))*D$9</f>
        <v>538645162.86167526</v>
      </c>
      <c r="M64" s="18" t="s">
        <v>229</v>
      </c>
      <c r="N64" s="21">
        <f t="shared" si="2"/>
        <v>599239669.3216753</v>
      </c>
      <c r="O64" s="18" t="s">
        <v>298</v>
      </c>
      <c r="P64">
        <f t="shared" si="3"/>
        <v>84325129.718936056</v>
      </c>
      <c r="Q64" s="18" t="s">
        <v>368</v>
      </c>
      <c r="R64" s="22">
        <f t="shared" si="4"/>
        <v>-3.3993639870075198E-2</v>
      </c>
      <c r="S64" s="18" t="s">
        <v>437</v>
      </c>
    </row>
    <row r="65" spans="4:19" ht="16">
      <c r="D65" s="20" t="s">
        <v>141</v>
      </c>
      <c r="E65" s="20" t="s">
        <v>142</v>
      </c>
      <c r="F65" s="27">
        <f t="shared" si="5"/>
        <v>7.1065999999999994</v>
      </c>
      <c r="K65" s="18" t="s">
        <v>508</v>
      </c>
      <c r="L65">
        <f>([1]!s_dq_close(B$2,D65,1)/[1]!s_dq_close(B$2,D$84,1))*D$2+([1]!s_dq_close(B$3,D65,1)/[1]!s_dq_close(B$3,D$84,1))*D$3+([1]!s_dq_close(B$4,D65,1)/[1]!s_dq_close(B$4,D$84,1))*D$4+([1]!s_dq_close(B$5,D65,1)/[1]!s_dq_close(B$5,D$84,1))*D$5+([1]!s_dq_close(B$6,D65,1)/[1]!s_dq_close(B$6,D$84,1))*D$6+([1]!s_dq_close(B$7,D65,1)/[1]!s_dq_close(B$7,D$84,1))*D$7+([1]!s_dq_close(B$8,D65,1)/[1]!s_dq_close(B$8,D$84,1))*D$8+([1]!s_dq_close(B$9,D65,1)/[1]!s_dq_close(B$9,D$84,1))*D$9</f>
        <v>549001901.63488019</v>
      </c>
      <c r="M65" s="18" t="s">
        <v>230</v>
      </c>
      <c r="N65" s="21">
        <f t="shared" si="2"/>
        <v>609596408.09488022</v>
      </c>
      <c r="O65" s="18" t="s">
        <v>299</v>
      </c>
      <c r="P65">
        <f t="shared" si="3"/>
        <v>85778910.88493517</v>
      </c>
      <c r="Q65" s="18" t="s">
        <v>369</v>
      </c>
      <c r="R65" s="22">
        <f t="shared" si="4"/>
        <v>-1.7298023679569674E-2</v>
      </c>
      <c r="S65" s="18" t="s">
        <v>438</v>
      </c>
    </row>
    <row r="66" spans="4:19" ht="16">
      <c r="D66" s="20" t="s">
        <v>143</v>
      </c>
      <c r="E66" s="20" t="s">
        <v>144</v>
      </c>
      <c r="F66" s="27">
        <f t="shared" si="5"/>
        <v>7.105599999999999</v>
      </c>
      <c r="K66" s="18" t="s">
        <v>509</v>
      </c>
      <c r="L66">
        <f>([1]!s_dq_close(B$2,D66,1)/[1]!s_dq_close(B$2,D$84,1))*D$2+([1]!s_dq_close(B$3,D66,1)/[1]!s_dq_close(B$3,D$84,1))*D$3+([1]!s_dq_close(B$4,D66,1)/[1]!s_dq_close(B$4,D$84,1))*D$4+([1]!s_dq_close(B$5,D66,1)/[1]!s_dq_close(B$5,D$84,1))*D$5+([1]!s_dq_close(B$6,D66,1)/[1]!s_dq_close(B$6,D$84,1))*D$6+([1]!s_dq_close(B$7,D66,1)/[1]!s_dq_close(B$7,D$84,1))*D$7+([1]!s_dq_close(B$8,D66,1)/[1]!s_dq_close(B$8,D$84,1))*D$8+([1]!s_dq_close(B$9,D66,1)/[1]!s_dq_close(B$9,D$84,1))*D$9</f>
        <v>541457465.22540927</v>
      </c>
      <c r="M66" s="18" t="s">
        <v>231</v>
      </c>
      <c r="N66" s="21">
        <f t="shared" si="2"/>
        <v>602051971.68540931</v>
      </c>
      <c r="O66" s="18" t="s">
        <v>300</v>
      </c>
      <c r="P66">
        <f t="shared" si="3"/>
        <v>84729223.666602314</v>
      </c>
      <c r="Q66" s="18" t="s">
        <v>370</v>
      </c>
      <c r="R66" s="22">
        <f t="shared" si="4"/>
        <v>-2.9460058218094942E-2</v>
      </c>
      <c r="S66" s="18" t="s">
        <v>439</v>
      </c>
    </row>
    <row r="67" spans="4:19" ht="16">
      <c r="D67" s="20" t="s">
        <v>145</v>
      </c>
      <c r="E67" s="20" t="s">
        <v>146</v>
      </c>
      <c r="F67" s="27">
        <f t="shared" si="5"/>
        <v>7.1058000000000003</v>
      </c>
      <c r="K67" s="18" t="s">
        <v>510</v>
      </c>
      <c r="L67">
        <f>([1]!s_dq_close(B$2,D67,1)/[1]!s_dq_close(B$2,D$84,1))*D$2+([1]!s_dq_close(B$3,D67,1)/[1]!s_dq_close(B$3,D$84,1))*D$3+([1]!s_dq_close(B$4,D67,1)/[1]!s_dq_close(B$4,D$84,1))*D$4+([1]!s_dq_close(B$5,D67,1)/[1]!s_dq_close(B$5,D$84,1))*D$5+([1]!s_dq_close(B$6,D67,1)/[1]!s_dq_close(B$6,D$84,1))*D$6+([1]!s_dq_close(B$7,D67,1)/[1]!s_dq_close(B$7,D$84,1))*D$7+([1]!s_dq_close(B$8,D67,1)/[1]!s_dq_close(B$8,D$84,1))*D$8+([1]!s_dq_close(B$9,D67,1)/[1]!s_dq_close(B$9,D$84,1))*D$9</f>
        <v>528688057.13878626</v>
      </c>
      <c r="M67" s="18" t="s">
        <v>232</v>
      </c>
      <c r="N67" s="21">
        <f t="shared" si="2"/>
        <v>589282563.59878623</v>
      </c>
      <c r="O67" s="18" t="s">
        <v>301</v>
      </c>
      <c r="P67">
        <f t="shared" si="3"/>
        <v>82929798.699482992</v>
      </c>
      <c r="Q67" s="18" t="s">
        <v>371</v>
      </c>
      <c r="R67" s="22">
        <f t="shared" si="4"/>
        <v>-5.0045026233873524E-2</v>
      </c>
      <c r="S67" s="18" t="s">
        <v>440</v>
      </c>
    </row>
    <row r="68" spans="4:19" ht="16">
      <c r="D68" s="20" t="s">
        <v>147</v>
      </c>
      <c r="E68" s="20" t="s">
        <v>148</v>
      </c>
      <c r="F68" s="27">
        <f t="shared" si="5"/>
        <v>7.1048</v>
      </c>
      <c r="K68" s="18" t="s">
        <v>511</v>
      </c>
      <c r="L68">
        <f>([1]!s_dq_close(B$2,D68,1)/[1]!s_dq_close(B$2,D$84,1))*D$2+([1]!s_dq_close(B$3,D68,1)/[1]!s_dq_close(B$3,D$84,1))*D$3+([1]!s_dq_close(B$4,D68,1)/[1]!s_dq_close(B$4,D$84,1))*D$4+([1]!s_dq_close(B$5,D68,1)/[1]!s_dq_close(B$5,D$84,1))*D$5+([1]!s_dq_close(B$6,D68,1)/[1]!s_dq_close(B$6,D$84,1))*D$6+([1]!s_dq_close(B$7,D68,1)/[1]!s_dq_close(B$7,D$84,1))*D$7+([1]!s_dq_close(B$8,D68,1)/[1]!s_dq_close(B$8,D$84,1))*D$8+([1]!s_dq_close(B$9,D68,1)/[1]!s_dq_close(B$9,D$84,1))*D$9</f>
        <v>521246934.24512833</v>
      </c>
      <c r="M68" s="18" t="s">
        <v>233</v>
      </c>
      <c r="N68" s="21">
        <f t="shared" si="2"/>
        <v>581841440.70512831</v>
      </c>
      <c r="O68" s="18" t="s">
        <v>302</v>
      </c>
      <c r="P68">
        <f t="shared" si="3"/>
        <v>81894133.642766625</v>
      </c>
      <c r="Q68" s="18" t="s">
        <v>372</v>
      </c>
      <c r="R68" s="22">
        <f t="shared" si="4"/>
        <v>-6.2040513865589841E-2</v>
      </c>
      <c r="S68" s="18" t="s">
        <v>441</v>
      </c>
    </row>
    <row r="69" spans="4:19" ht="16">
      <c r="D69" s="20" t="s">
        <v>149</v>
      </c>
      <c r="E69" s="20" t="s">
        <v>150</v>
      </c>
      <c r="F69" s="27">
        <f t="shared" si="5"/>
        <v>7.1059000000000001</v>
      </c>
      <c r="K69" s="18" t="s">
        <v>512</v>
      </c>
      <c r="L69">
        <f>([1]!s_dq_close(B$2,D69,1)/[1]!s_dq_close(B$2,D$84,1))*D$2+([1]!s_dq_close(B$3,D69,1)/[1]!s_dq_close(B$3,D$84,1))*D$3+([1]!s_dq_close(B$4,D69,1)/[1]!s_dq_close(B$4,D$84,1))*D$4+([1]!s_dq_close(B$5,D69,1)/[1]!s_dq_close(B$5,D$84,1))*D$5+([1]!s_dq_close(B$6,D69,1)/[1]!s_dq_close(B$6,D$84,1))*D$6+([1]!s_dq_close(B$7,D69,1)/[1]!s_dq_close(B$7,D$84,1))*D$7+([1]!s_dq_close(B$8,D69,1)/[1]!s_dq_close(B$8,D$84,1))*D$8+([1]!s_dq_close(B$9,D69,1)/[1]!s_dq_close(B$9,D$84,1))*D$9</f>
        <v>515618340.69995075</v>
      </c>
      <c r="M69" s="18" t="s">
        <v>234</v>
      </c>
      <c r="N69" s="21">
        <f t="shared" si="2"/>
        <v>576212847.15995073</v>
      </c>
      <c r="O69" s="18" t="s">
        <v>303</v>
      </c>
      <c r="P69">
        <f t="shared" si="3"/>
        <v>81089354.924773887</v>
      </c>
      <c r="Q69" s="18" t="s">
        <v>373</v>
      </c>
      <c r="R69" s="22">
        <f t="shared" si="4"/>
        <v>-7.1114107356792799E-2</v>
      </c>
      <c r="S69" s="18" t="s">
        <v>442</v>
      </c>
    </row>
    <row r="70" spans="4:19" ht="16">
      <c r="D70" s="20" t="s">
        <v>151</v>
      </c>
      <c r="E70" s="20" t="s">
        <v>152</v>
      </c>
      <c r="F70" s="27">
        <f t="shared" si="5"/>
        <v>7.1042999999999994</v>
      </c>
      <c r="K70" s="18" t="s">
        <v>513</v>
      </c>
      <c r="L70">
        <f>([1]!s_dq_close(B$2,D70,1)/[1]!s_dq_close(B$2,D$84,1))*D$2+([1]!s_dq_close(B$3,D70,1)/[1]!s_dq_close(B$3,D$84,1))*D$3+([1]!s_dq_close(B$4,D70,1)/[1]!s_dq_close(B$4,D$84,1))*D$4+([1]!s_dq_close(B$5,D70,1)/[1]!s_dq_close(B$5,D$84,1))*D$5+([1]!s_dq_close(B$6,D70,1)/[1]!s_dq_close(B$6,D$84,1))*D$6+([1]!s_dq_close(B$7,D70,1)/[1]!s_dq_close(B$7,D$84,1))*D$7+([1]!s_dq_close(B$8,D70,1)/[1]!s_dq_close(B$8,D$84,1))*D$8+([1]!s_dq_close(B$9,D70,1)/[1]!s_dq_close(B$9,D$84,1))*D$9</f>
        <v>507934552.50194436</v>
      </c>
      <c r="M70" s="18" t="s">
        <v>235</v>
      </c>
      <c r="N70" s="21">
        <f t="shared" si="2"/>
        <v>568529058.96194434</v>
      </c>
      <c r="O70" s="18" t="s">
        <v>304</v>
      </c>
      <c r="P70">
        <f t="shared" si="3"/>
        <v>80026048.866453335</v>
      </c>
      <c r="Q70" s="18" t="s">
        <v>374</v>
      </c>
      <c r="R70" s="22">
        <f t="shared" si="4"/>
        <v>-8.350078442302844E-2</v>
      </c>
      <c r="S70" s="18" t="s">
        <v>443</v>
      </c>
    </row>
    <row r="71" spans="4:19" ht="16">
      <c r="D71" s="20" t="s">
        <v>153</v>
      </c>
      <c r="E71" s="20" t="s">
        <v>154</v>
      </c>
      <c r="F71" s="27">
        <f t="shared" si="5"/>
        <v>7.1046000000000005</v>
      </c>
      <c r="K71" s="18" t="s">
        <v>514</v>
      </c>
      <c r="L71">
        <f>([1]!s_dq_close(B$2,D71,1)/[1]!s_dq_close(B$2,D$84,1))*D$2+([1]!s_dq_close(B$3,D71,1)/[1]!s_dq_close(B$3,D$84,1))*D$3+([1]!s_dq_close(B$4,D71,1)/[1]!s_dq_close(B$4,D$84,1))*D$4+([1]!s_dq_close(B$5,D71,1)/[1]!s_dq_close(B$5,D$84,1))*D$5+([1]!s_dq_close(B$6,D71,1)/[1]!s_dq_close(B$6,D$84,1))*D$6+([1]!s_dq_close(B$7,D71,1)/[1]!s_dq_close(B$7,D$84,1))*D$7+([1]!s_dq_close(B$8,D71,1)/[1]!s_dq_close(B$8,D$84,1))*D$8+([1]!s_dq_close(B$9,D71,1)/[1]!s_dq_close(B$9,D$84,1))*D$9</f>
        <v>501270306.30216312</v>
      </c>
      <c r="M71" s="18" t="s">
        <v>236</v>
      </c>
      <c r="N71" s="21">
        <f t="shared" si="2"/>
        <v>561864812.76216316</v>
      </c>
      <c r="O71" s="18" t="s">
        <v>305</v>
      </c>
      <c r="P71">
        <f t="shared" si="3"/>
        <v>79084651.178414419</v>
      </c>
      <c r="Q71" s="18" t="s">
        <v>375</v>
      </c>
      <c r="R71" s="22">
        <f t="shared" si="4"/>
        <v>-9.4243905321128585E-2</v>
      </c>
      <c r="S71" s="18" t="s">
        <v>444</v>
      </c>
    </row>
    <row r="72" spans="4:19" ht="16">
      <c r="D72" s="20" t="s">
        <v>155</v>
      </c>
      <c r="E72" s="20" t="s">
        <v>122</v>
      </c>
      <c r="F72" s="27">
        <f t="shared" si="5"/>
        <v>7.1020000000000003</v>
      </c>
      <c r="K72" s="18" t="s">
        <v>515</v>
      </c>
      <c r="L72">
        <f>([1]!s_dq_close(B$2,D72,1)/[1]!s_dq_close(B$2,D$84,1))*D$2+([1]!s_dq_close(B$3,D72,1)/[1]!s_dq_close(B$3,D$84,1))*D$3+([1]!s_dq_close(B$4,D72,1)/[1]!s_dq_close(B$4,D$84,1))*D$4+([1]!s_dq_close(B$5,D72,1)/[1]!s_dq_close(B$5,D$84,1))*D$5+([1]!s_dq_close(B$6,D72,1)/[1]!s_dq_close(B$6,D$84,1))*D$6+([1]!s_dq_close(B$7,D72,1)/[1]!s_dq_close(B$7,D$84,1))*D$7+([1]!s_dq_close(B$8,D72,1)/[1]!s_dq_close(B$8,D$84,1))*D$8+([1]!s_dq_close(B$9,D72,1)/[1]!s_dq_close(B$9,D$84,1))*D$9</f>
        <v>521154795.37685394</v>
      </c>
      <c r="M72" s="18" t="s">
        <v>237</v>
      </c>
      <c r="N72" s="21">
        <f t="shared" si="2"/>
        <v>581749301.83685398</v>
      </c>
      <c r="O72" s="18" t="s">
        <v>306</v>
      </c>
      <c r="P72">
        <f t="shared" si="3"/>
        <v>81913447.175000563</v>
      </c>
      <c r="Q72" s="18" t="s">
        <v>376</v>
      </c>
      <c r="R72" s="22">
        <f t="shared" si="4"/>
        <v>-6.2189046643583157E-2</v>
      </c>
      <c r="S72" s="18" t="s">
        <v>445</v>
      </c>
    </row>
    <row r="73" spans="4:19" ht="16">
      <c r="D73" s="20" t="s">
        <v>156</v>
      </c>
      <c r="E73" s="20" t="s">
        <v>157</v>
      </c>
      <c r="F73" s="27">
        <f t="shared" si="5"/>
        <v>7.1025</v>
      </c>
      <c r="K73" s="18" t="s">
        <v>516</v>
      </c>
      <c r="L73">
        <f>([1]!s_dq_close(B$2,D73,1)/[1]!s_dq_close(B$2,D$84,1))*D$2+([1]!s_dq_close(B$3,D73,1)/[1]!s_dq_close(B$3,D$84,1))*D$3+([1]!s_dq_close(B$4,D73,1)/[1]!s_dq_close(B$4,D$84,1))*D$4+([1]!s_dq_close(B$5,D73,1)/[1]!s_dq_close(B$5,D$84,1))*D$5+([1]!s_dq_close(B$6,D73,1)/[1]!s_dq_close(B$6,D$84,1))*D$6+([1]!s_dq_close(B$7,D73,1)/[1]!s_dq_close(B$7,D$84,1))*D$7+([1]!s_dq_close(B$8,D73,1)/[1]!s_dq_close(B$8,D$84,1))*D$8+([1]!s_dq_close(B$9,D73,1)/[1]!s_dq_close(B$9,D$84,1))*D$9</f>
        <v>529956628.56615305</v>
      </c>
      <c r="M73" s="18" t="s">
        <v>238</v>
      </c>
      <c r="N73" s="21">
        <f t="shared" si="2"/>
        <v>590551135.02615309</v>
      </c>
      <c r="O73" s="18" t="s">
        <v>307</v>
      </c>
      <c r="P73">
        <f t="shared" si="3"/>
        <v>83146939.109630853</v>
      </c>
      <c r="Q73" s="18" t="s">
        <v>377</v>
      </c>
      <c r="R73" s="22">
        <f t="shared" si="4"/>
        <v>-4.8000021322061381E-2</v>
      </c>
      <c r="S73" s="18" t="s">
        <v>446</v>
      </c>
    </row>
    <row r="74" spans="4:19" ht="16">
      <c r="D74" s="20" t="s">
        <v>158</v>
      </c>
      <c r="E74" s="20" t="s">
        <v>132</v>
      </c>
      <c r="F74" s="27">
        <f t="shared" si="5"/>
        <v>7.1027999999999993</v>
      </c>
      <c r="K74" s="18" t="s">
        <v>517</v>
      </c>
      <c r="L74">
        <f>([1]!s_dq_close(B$2,D74,1)/[1]!s_dq_close(B$2,D$84,1))*D$2+([1]!s_dq_close(B$3,D74,1)/[1]!s_dq_close(B$3,D$84,1))*D$3+([1]!s_dq_close(B$4,D74,1)/[1]!s_dq_close(B$4,D$84,1))*D$4+([1]!s_dq_close(B$5,D74,1)/[1]!s_dq_close(B$5,D$84,1))*D$5+([1]!s_dq_close(B$6,D74,1)/[1]!s_dq_close(B$6,D$84,1))*D$6+([1]!s_dq_close(B$7,D74,1)/[1]!s_dq_close(B$7,D$84,1))*D$7+([1]!s_dq_close(B$8,D74,1)/[1]!s_dq_close(B$8,D$84,1))*D$8+([1]!s_dq_close(B$9,D74,1)/[1]!s_dq_close(B$9,D$84,1))*D$9</f>
        <v>538700011.15063274</v>
      </c>
      <c r="M74" s="18" t="s">
        <v>239</v>
      </c>
      <c r="N74" s="21">
        <f t="shared" si="2"/>
        <v>599294517.61063278</v>
      </c>
      <c r="O74" s="18" t="s">
        <v>308</v>
      </c>
      <c r="P74">
        <f t="shared" si="3"/>
        <v>84374404.123814955</v>
      </c>
      <c r="Q74" s="18" t="s">
        <v>378</v>
      </c>
      <c r="R74" s="22">
        <f t="shared" si="4"/>
        <v>-3.3905221498115368E-2</v>
      </c>
      <c r="S74" s="18" t="s">
        <v>447</v>
      </c>
    </row>
    <row r="75" spans="4:19" ht="16">
      <c r="D75" s="20" t="s">
        <v>159</v>
      </c>
      <c r="E75" s="20" t="s">
        <v>160</v>
      </c>
      <c r="F75" s="27">
        <f t="shared" si="5"/>
        <v>7.0978999999999992</v>
      </c>
      <c r="K75" s="18" t="s">
        <v>518</v>
      </c>
      <c r="L75">
        <f>([1]!s_dq_close(B$2,D75,1)/[1]!s_dq_close(B$2,D$84,1))*D$2+([1]!s_dq_close(B$3,D75,1)/[1]!s_dq_close(B$3,D$84,1))*D$3+([1]!s_dq_close(B$4,D75,1)/[1]!s_dq_close(B$4,D$84,1))*D$4+([1]!s_dq_close(B$5,D75,1)/[1]!s_dq_close(B$5,D$84,1))*D$5+([1]!s_dq_close(B$6,D75,1)/[1]!s_dq_close(B$6,D$84,1))*D$6+([1]!s_dq_close(B$7,D75,1)/[1]!s_dq_close(B$7,D$84,1))*D$7+([1]!s_dq_close(B$8,D75,1)/[1]!s_dq_close(B$8,D$84,1))*D$8+([1]!s_dq_close(B$9,D75,1)/[1]!s_dq_close(B$9,D$84,1))*D$9</f>
        <v>538386008.08551455</v>
      </c>
      <c r="M75" s="18" t="s">
        <v>240</v>
      </c>
      <c r="N75" s="21">
        <f t="shared" si="2"/>
        <v>598980514.54551458</v>
      </c>
      <c r="O75" s="18" t="s">
        <v>309</v>
      </c>
      <c r="P75">
        <f t="shared" si="3"/>
        <v>84388412.705943257</v>
      </c>
      <c r="Q75" s="18" t="s">
        <v>379</v>
      </c>
      <c r="R75" s="22">
        <f t="shared" si="4"/>
        <v>-3.4411411214072984E-2</v>
      </c>
      <c r="S75" s="18" t="s">
        <v>448</v>
      </c>
    </row>
    <row r="76" spans="4:19" ht="16">
      <c r="D76" s="20" t="s">
        <v>161</v>
      </c>
      <c r="E76" s="20" t="s">
        <v>162</v>
      </c>
      <c r="F76" s="27">
        <f t="shared" si="5"/>
        <v>7.0966999999999993</v>
      </c>
      <c r="K76" s="18" t="s">
        <v>519</v>
      </c>
      <c r="L76">
        <f>([1]!s_dq_close(B$2,D76,1)/[1]!s_dq_close(B$2,D$84,1))*D$2+([1]!s_dq_close(B$3,D76,1)/[1]!s_dq_close(B$3,D$84,1))*D$3+([1]!s_dq_close(B$4,D76,1)/[1]!s_dq_close(B$4,D$84,1))*D$4+([1]!s_dq_close(B$5,D76,1)/[1]!s_dq_close(B$5,D$84,1))*D$5+([1]!s_dq_close(B$6,D76,1)/[1]!s_dq_close(B$6,D$84,1))*D$6+([1]!s_dq_close(B$7,D76,1)/[1]!s_dq_close(B$7,D$84,1))*D$7+([1]!s_dq_close(B$8,D76,1)/[1]!s_dq_close(B$8,D$84,1))*D$8+([1]!s_dq_close(B$9,D76,1)/[1]!s_dq_close(B$9,D$84,1))*D$9</f>
        <v>542285845.16116428</v>
      </c>
      <c r="M76" s="18" t="s">
        <v>241</v>
      </c>
      <c r="N76" s="21">
        <f t="shared" si="2"/>
        <v>602880351.62116432</v>
      </c>
      <c r="O76" s="18" t="s">
        <v>310</v>
      </c>
      <c r="P76">
        <f t="shared" si="3"/>
        <v>84952210.410636544</v>
      </c>
      <c r="Q76" s="18" t="s">
        <v>380</v>
      </c>
      <c r="R76" s="22">
        <f t="shared" si="4"/>
        <v>-2.8124665507113122E-2</v>
      </c>
      <c r="S76" s="18" t="s">
        <v>449</v>
      </c>
    </row>
    <row r="77" spans="4:19" ht="16">
      <c r="D77" s="20" t="s">
        <v>163</v>
      </c>
      <c r="E77" s="20" t="s">
        <v>164</v>
      </c>
      <c r="F77" s="27">
        <f t="shared" si="5"/>
        <v>7.0967999999999991</v>
      </c>
      <c r="K77" s="18" t="s">
        <v>520</v>
      </c>
      <c r="L77">
        <f>([1]!s_dq_close(B$2,D77,1)/[1]!s_dq_close(B$2,D$84,1))*D$2+([1]!s_dq_close(B$3,D77,1)/[1]!s_dq_close(B$3,D$84,1))*D$3+([1]!s_dq_close(B$4,D77,1)/[1]!s_dq_close(B$4,D$84,1))*D$4+([1]!s_dq_close(B$5,D77,1)/[1]!s_dq_close(B$5,D$84,1))*D$5+([1]!s_dq_close(B$6,D77,1)/[1]!s_dq_close(B$6,D$84,1))*D$6+([1]!s_dq_close(B$7,D77,1)/[1]!s_dq_close(B$7,D$84,1))*D$7+([1]!s_dq_close(B$8,D77,1)/[1]!s_dq_close(B$8,D$84,1))*D$8+([1]!s_dq_close(B$9,D77,1)/[1]!s_dq_close(B$9,D$84,1))*D$9</f>
        <v>554979795.89515436</v>
      </c>
      <c r="M77" s="18" t="s">
        <v>242</v>
      </c>
      <c r="N77" s="21">
        <f t="shared" si="2"/>
        <v>615574302.3551544</v>
      </c>
      <c r="O77" s="18" t="s">
        <v>311</v>
      </c>
      <c r="P77">
        <f t="shared" si="3"/>
        <v>86739699.914772078</v>
      </c>
      <c r="Q77" s="18" t="s">
        <v>381</v>
      </c>
      <c r="R77" s="22">
        <f t="shared" si="4"/>
        <v>-7.6613387749374651E-3</v>
      </c>
      <c r="S77" s="18" t="s">
        <v>450</v>
      </c>
    </row>
    <row r="78" spans="4:19" ht="16">
      <c r="D78" s="20" t="s">
        <v>165</v>
      </c>
      <c r="E78" s="20" t="s">
        <v>166</v>
      </c>
      <c r="F78" s="27">
        <f t="shared" si="5"/>
        <v>7.0959000000000003</v>
      </c>
      <c r="K78" s="18" t="s">
        <v>521</v>
      </c>
      <c r="L78">
        <f>([1]!s_dq_close(B$2,D78,1)/[1]!s_dq_close(B$2,D$84,1))*D$2+([1]!s_dq_close(B$3,D78,1)/[1]!s_dq_close(B$3,D$84,1))*D$3+([1]!s_dq_close(B$4,D78,1)/[1]!s_dq_close(B$4,D$84,1))*D$4+([1]!s_dq_close(B$5,D78,1)/[1]!s_dq_close(B$5,D$84,1))*D$5+([1]!s_dq_close(B$6,D78,1)/[1]!s_dq_close(B$6,D$84,1))*D$6+([1]!s_dq_close(B$7,D78,1)/[1]!s_dq_close(B$7,D$84,1))*D$7+([1]!s_dq_close(B$8,D78,1)/[1]!s_dq_close(B$8,D$84,1))*D$8+([1]!s_dq_close(B$9,D78,1)/[1]!s_dq_close(B$9,D$84,1))*D$9</f>
        <v>544522824.19062948</v>
      </c>
      <c r="M78" s="18" t="s">
        <v>243</v>
      </c>
      <c r="N78" s="21">
        <f t="shared" si="2"/>
        <v>605117330.65062952</v>
      </c>
      <c r="O78" s="18" t="s">
        <v>312</v>
      </c>
      <c r="P78">
        <f t="shared" si="3"/>
        <v>85277037.535848796</v>
      </c>
      <c r="Q78" s="18" t="s">
        <v>382</v>
      </c>
      <c r="R78" s="22">
        <f t="shared" si="4"/>
        <v>-2.4518535805475028E-2</v>
      </c>
      <c r="S78" s="18" t="s">
        <v>451</v>
      </c>
    </row>
    <row r="79" spans="4:19" ht="16">
      <c r="D79" s="20" t="s">
        <v>167</v>
      </c>
      <c r="E79" s="20" t="s">
        <v>168</v>
      </c>
      <c r="F79" s="27">
        <f t="shared" si="5"/>
        <v>7.0955999999999992</v>
      </c>
      <c r="K79" s="18" t="s">
        <v>522</v>
      </c>
      <c r="L79">
        <f>([1]!s_dq_close(B$2,D79,1)/[1]!s_dq_close(B$2,D$84,1))*D$2+([1]!s_dq_close(B$3,D79,1)/[1]!s_dq_close(B$3,D$84,1))*D$3+([1]!s_dq_close(B$4,D79,1)/[1]!s_dq_close(B$4,D$84,1))*D$4+([1]!s_dq_close(B$5,D79,1)/[1]!s_dq_close(B$5,D$84,1))*D$5+([1]!s_dq_close(B$6,D79,1)/[1]!s_dq_close(B$6,D$84,1))*D$6+([1]!s_dq_close(B$7,D79,1)/[1]!s_dq_close(B$7,D$84,1))*D$7+([1]!s_dq_close(B$8,D79,1)/[1]!s_dq_close(B$8,D$84,1))*D$8+([1]!s_dq_close(B$9,D79,1)/[1]!s_dq_close(B$9,D$84,1))*D$9</f>
        <v>555305483.00983679</v>
      </c>
      <c r="M79" s="18" t="s">
        <v>244</v>
      </c>
      <c r="N79" s="21">
        <f t="shared" si="2"/>
        <v>615899989.46983683</v>
      </c>
      <c r="O79" s="18" t="s">
        <v>313</v>
      </c>
      <c r="P79">
        <f t="shared" si="3"/>
        <v>86800269.106183678</v>
      </c>
      <c r="Q79" s="18" t="s">
        <v>383</v>
      </c>
      <c r="R79" s="22">
        <f t="shared" si="4"/>
        <v>-7.1363137468852811E-3</v>
      </c>
      <c r="S79" s="18" t="s">
        <v>452</v>
      </c>
    </row>
    <row r="80" spans="4:19" ht="16">
      <c r="D80" s="20" t="s">
        <v>169</v>
      </c>
      <c r="E80" s="20" t="s">
        <v>170</v>
      </c>
      <c r="F80" s="27">
        <f t="shared" si="5"/>
        <v>7.0947000000000005</v>
      </c>
      <c r="K80" s="18" t="s">
        <v>523</v>
      </c>
      <c r="L80">
        <f>([1]!s_dq_close(B$2,D80,1)/[1]!s_dq_close(B$2,D$84,1))*D$2+([1]!s_dq_close(B$3,D80,1)/[1]!s_dq_close(B$3,D$84,1))*D$3+([1]!s_dq_close(B$4,D80,1)/[1]!s_dq_close(B$4,D$84,1))*D$4+([1]!s_dq_close(B$5,D80,1)/[1]!s_dq_close(B$5,D$84,1))*D$5+([1]!s_dq_close(B$6,D80,1)/[1]!s_dq_close(B$6,D$84,1))*D$6+([1]!s_dq_close(B$7,D80,1)/[1]!s_dq_close(B$7,D$84,1))*D$7+([1]!s_dq_close(B$8,D80,1)/[1]!s_dq_close(B$8,D$84,1))*D$8+([1]!s_dq_close(B$9,D80,1)/[1]!s_dq_close(B$9,D$84,1))*D$9</f>
        <v>550680139.43154597</v>
      </c>
      <c r="M80" s="18" t="s">
        <v>245</v>
      </c>
      <c r="N80" s="21">
        <f t="shared" si="2"/>
        <v>611274645.89154601</v>
      </c>
      <c r="O80" s="18" t="s">
        <v>314</v>
      </c>
      <c r="P80">
        <f t="shared" si="3"/>
        <v>86159336.67266354</v>
      </c>
      <c r="Q80" s="18" t="s">
        <v>384</v>
      </c>
      <c r="R80" s="22">
        <f t="shared" si="4"/>
        <v>-1.4592614694839523E-2</v>
      </c>
      <c r="S80" s="18" t="s">
        <v>453</v>
      </c>
    </row>
    <row r="81" spans="4:19" ht="16">
      <c r="D81" s="20" t="s">
        <v>171</v>
      </c>
      <c r="E81" s="20" t="s">
        <v>172</v>
      </c>
      <c r="F81" s="27">
        <f t="shared" ref="F81:F85" si="6">E81/100</f>
        <v>7.0949</v>
      </c>
      <c r="K81" s="18" t="s">
        <v>524</v>
      </c>
      <c r="L81">
        <f>([1]!s_dq_close(B$2,D81,1)/[1]!s_dq_close(B$2,D$84,1))*D$2+([1]!s_dq_close(B$3,D81,1)/[1]!s_dq_close(B$3,D$84,1))*D$3+([1]!s_dq_close(B$4,D81,1)/[1]!s_dq_close(B$4,D$84,1))*D$4+([1]!s_dq_close(B$5,D81,1)/[1]!s_dq_close(B$5,D$84,1))*D$5+([1]!s_dq_close(B$6,D81,1)/[1]!s_dq_close(B$6,D$84,1))*D$6+([1]!s_dq_close(B$7,D81,1)/[1]!s_dq_close(B$7,D$84,1))*D$7+([1]!s_dq_close(B$8,D81,1)/[1]!s_dq_close(B$8,D$84,1))*D$8+([1]!s_dq_close(B$9,D81,1)/[1]!s_dq_close(B$9,D$84,1))*D$9</f>
        <v>559475106.73887396</v>
      </c>
      <c r="M81" s="18" t="s">
        <v>246</v>
      </c>
      <c r="N81" s="21">
        <f t="shared" si="2"/>
        <v>620069613.198874</v>
      </c>
      <c r="O81" s="18" t="s">
        <v>315</v>
      </c>
      <c r="P81">
        <f t="shared" si="3"/>
        <v>87396526.124240518</v>
      </c>
      <c r="Q81" s="18" t="s">
        <v>385</v>
      </c>
      <c r="R81" s="22">
        <f t="shared" si="4"/>
        <v>-4.1465754185121551E-4</v>
      </c>
      <c r="S81" s="18" t="s">
        <v>454</v>
      </c>
    </row>
    <row r="82" spans="4:19" ht="16">
      <c r="D82" s="20" t="s">
        <v>173</v>
      </c>
      <c r="E82" s="20" t="s">
        <v>174</v>
      </c>
      <c r="F82" s="27">
        <f t="shared" si="6"/>
        <v>7.0957000000000008</v>
      </c>
      <c r="K82" s="18" t="s">
        <v>525</v>
      </c>
      <c r="L82">
        <f>([1]!s_dq_close(B$2,D82,1)/[1]!s_dq_close(B$2,D$84,1))*D$2+([1]!s_dq_close(B$3,D82,1)/[1]!s_dq_close(B$3,D$84,1))*D$3+([1]!s_dq_close(B$4,D82,1)/[1]!s_dq_close(B$4,D$84,1))*D$4+([1]!s_dq_close(B$5,D82,1)/[1]!s_dq_close(B$5,D$84,1))*D$5+([1]!s_dq_close(B$6,D82,1)/[1]!s_dq_close(B$6,D$84,1))*D$6+([1]!s_dq_close(B$7,D82,1)/[1]!s_dq_close(B$7,D$84,1))*D$7+([1]!s_dq_close(B$8,D82,1)/[1]!s_dq_close(B$8,D$84,1))*D$8+([1]!s_dq_close(B$9,D82,1)/[1]!s_dq_close(B$9,D$84,1))*D$9</f>
        <v>558352694.51658893</v>
      </c>
      <c r="M82" s="18" t="s">
        <v>247</v>
      </c>
      <c r="N82" s="21">
        <f t="shared" si="2"/>
        <v>618947200.97658896</v>
      </c>
      <c r="O82" s="18" t="s">
        <v>316</v>
      </c>
      <c r="P82">
        <f t="shared" si="3"/>
        <v>87228490.631874084</v>
      </c>
      <c r="Q82" s="18" t="s">
        <v>386</v>
      </c>
      <c r="R82" s="22">
        <f t="shared" si="4"/>
        <v>-2.2240460068075896E-3</v>
      </c>
      <c r="S82" s="18" t="s">
        <v>455</v>
      </c>
    </row>
    <row r="83" spans="4:19" ht="16">
      <c r="D83" s="20" t="s">
        <v>175</v>
      </c>
      <c r="E83" s="20" t="s">
        <v>176</v>
      </c>
      <c r="F83" s="27">
        <f t="shared" si="6"/>
        <v>7.0937999999999999</v>
      </c>
      <c r="K83" s="18" t="s">
        <v>526</v>
      </c>
      <c r="L83">
        <f>([1]!s_dq_close(B$2,D83,1)/[1]!s_dq_close(B$2,D$84,1))*D$2+([1]!s_dq_close(B$3,D83,1)/[1]!s_dq_close(B$3,D$84,1))*D$3+([1]!s_dq_close(B$4,D83,1)/[1]!s_dq_close(B$4,D$84,1))*D$4+([1]!s_dq_close(B$5,D83,1)/[1]!s_dq_close(B$5,D$84,1))*D$5+([1]!s_dq_close(B$6,D83,1)/[1]!s_dq_close(B$6,D$84,1))*D$6+([1]!s_dq_close(B$7,D83,1)/[1]!s_dq_close(B$7,D$84,1))*D$7+([1]!s_dq_close(B$8,D83,1)/[1]!s_dq_close(B$8,D$84,1))*D$8+([1]!s_dq_close(B$9,D83,1)/[1]!s_dq_close(B$9,D$84,1))*D$9</f>
        <v>566425254.18200469</v>
      </c>
      <c r="M83" s="18" t="s">
        <v>248</v>
      </c>
      <c r="N83" s="21">
        <f t="shared" si="2"/>
        <v>627019760.64200473</v>
      </c>
      <c r="O83" s="18" t="s">
        <v>317</v>
      </c>
      <c r="P83">
        <f t="shared" si="3"/>
        <v>88389827.827399239</v>
      </c>
      <c r="Q83" s="18" t="s">
        <v>387</v>
      </c>
      <c r="R83" s="22">
        <f t="shared" si="4"/>
        <v>1.0789351434231653E-2</v>
      </c>
      <c r="S83" s="18" t="s">
        <v>456</v>
      </c>
    </row>
    <row r="84" spans="4:19" ht="16">
      <c r="D84" s="20" t="s">
        <v>177</v>
      </c>
      <c r="E84" s="20" t="s">
        <v>178</v>
      </c>
      <c r="F84" s="27">
        <f t="shared" si="6"/>
        <v>7.0949999999999998</v>
      </c>
      <c r="K84" s="18" t="s">
        <v>527</v>
      </c>
      <c r="L84">
        <f>([1]!s_dq_close(B$2,D84,1)/[1]!s_dq_close(B$2,D$84,1))*D$2+([1]!s_dq_close(B$3,D84,1)/[1]!s_dq_close(B$3,D$84,1))*D$3+([1]!s_dq_close(B$4,D84,1)/[1]!s_dq_close(B$4,D$84,1))*D$4+([1]!s_dq_close(B$5,D84,1)/[1]!s_dq_close(B$5,D$84,1))*D$5+([1]!s_dq_close(B$6,D84,1)/[1]!s_dq_close(B$6,D$84,1))*D$6+([1]!s_dq_close(B$7,D84,1)/[1]!s_dq_close(B$7,D$84,1))*D$7+([1]!s_dq_close(B$8,D84,1)/[1]!s_dq_close(B$8,D$84,1))*D$8+([1]!s_dq_close(B$9,D84,1)/[1]!s_dq_close(B$9,D$84,1))*D$9</f>
        <v>559732329.93999994</v>
      </c>
      <c r="M84" s="18" t="s">
        <v>249</v>
      </c>
      <c r="N84" s="21">
        <f t="shared" ref="N84:N85" si="7">SUM($D$12:$D$13)+L84</f>
        <v>620326836.39999998</v>
      </c>
      <c r="O84" s="18" t="s">
        <v>318</v>
      </c>
      <c r="P84">
        <f t="shared" ref="P84:P85" si="8">N84/F84</f>
        <v>87431548.470754057</v>
      </c>
      <c r="Q84" s="18" t="s">
        <v>388</v>
      </c>
      <c r="R84" s="22">
        <f t="shared" ref="R84:R85" si="9">(N84/$N$84)-1</f>
        <v>0</v>
      </c>
      <c r="S84" s="18" t="s">
        <v>457</v>
      </c>
    </row>
    <row r="85" spans="4:19" ht="16">
      <c r="D85" s="20" t="s">
        <v>179</v>
      </c>
      <c r="E85" s="20" t="s">
        <v>180</v>
      </c>
      <c r="F85" s="27">
        <f t="shared" si="6"/>
        <v>7.0948000000000002</v>
      </c>
      <c r="K85" s="18" t="s">
        <v>528</v>
      </c>
      <c r="L85">
        <f>([1]!s_dq_close(B$2,D85,1)/[1]!s_dq_close(B$2,D$84,1))*D$2+([1]!s_dq_close(B$3,D85,1)/[1]!s_dq_close(B$3,D$84,1))*D$3+([1]!s_dq_close(B$4,D85,1)/[1]!s_dq_close(B$4,D$84,1))*D$4+([1]!s_dq_close(B$5,D85,1)/[1]!s_dq_close(B$5,D$84,1))*D$5+([1]!s_dq_close(B$6,D85,1)/[1]!s_dq_close(B$6,D$84,1))*D$6+([1]!s_dq_close(B$7,D85,1)/[1]!s_dq_close(B$7,D$84,1))*D$7+([1]!s_dq_close(B$8,D85,1)/[1]!s_dq_close(B$8,D$84,1))*D$8+([1]!s_dq_close(B$9,D85,1)/[1]!s_dq_close(B$9,D$84,1))*D$9</f>
        <v>559663064.70499992</v>
      </c>
      <c r="M85" s="18" t="s">
        <v>250</v>
      </c>
      <c r="N85" s="21">
        <f t="shared" si="7"/>
        <v>620257571.16499996</v>
      </c>
      <c r="O85" s="18" t="s">
        <v>319</v>
      </c>
      <c r="P85">
        <f t="shared" si="8"/>
        <v>87424250.319247887</v>
      </c>
      <c r="Q85" s="18" t="s">
        <v>389</v>
      </c>
      <c r="R85" s="22">
        <f t="shared" si="9"/>
        <v>-1.1165925917699937E-4</v>
      </c>
      <c r="S85" s="18" t="s">
        <v>458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持有基金明细-(501225.OF)</dc:title>
  <dc:creator>Wind</dc:creator>
  <cp:keywords>Wind;万得;基金;基金研究</cp:keywords>
  <cp:lastModifiedBy>Menger Gilmour</cp:lastModifiedBy>
  <dcterms:created xsi:type="dcterms:W3CDTF">2024-07-10T06:40:03Z</dcterms:created>
  <dcterms:modified xsi:type="dcterms:W3CDTF">2024-07-11T02:43:56Z</dcterms:modified>
</cp:coreProperties>
</file>