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927\Desktop\internship\宁聚投资\"/>
    </mc:Choice>
  </mc:AlternateContent>
  <xr:revisionPtr revIDLastSave="0" documentId="13_ncr:1_{373D03C7-5218-48DF-8133-71FDA79AE76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W84" i="1" s="1"/>
  <c r="K4" i="1"/>
  <c r="X84" i="1" s="1"/>
  <c r="K5" i="1"/>
  <c r="Y84" i="1" s="1"/>
  <c r="K6" i="1"/>
  <c r="Z84" i="1" s="1"/>
  <c r="K7" i="1"/>
  <c r="AA84" i="1" s="1"/>
  <c r="K8" i="1"/>
  <c r="AB84" i="1" s="1"/>
  <c r="K9" i="1"/>
  <c r="AC84" i="1" s="1"/>
  <c r="K2" i="1"/>
  <c r="V84" i="1" s="1"/>
  <c r="S18" i="1"/>
  <c r="O48" i="1"/>
  <c r="O78" i="1"/>
  <c r="AH32" i="1"/>
  <c r="AH78" i="1"/>
  <c r="AH27" i="1"/>
  <c r="AH21" i="1"/>
  <c r="O59" i="1"/>
  <c r="O19" i="1"/>
  <c r="O49" i="1"/>
  <c r="AH23" i="1"/>
  <c r="O20" i="1"/>
  <c r="O80" i="1"/>
  <c r="AH35" i="1"/>
  <c r="AH36" i="1"/>
  <c r="O41" i="1"/>
  <c r="O44" i="1"/>
  <c r="O60" i="1"/>
  <c r="AH79" i="1"/>
  <c r="AH51" i="1"/>
  <c r="O50" i="1"/>
  <c r="AH41" i="1"/>
  <c r="O23" i="1"/>
  <c r="O45" i="1"/>
  <c r="AH69" i="1"/>
  <c r="AH48" i="1"/>
  <c r="AH40" i="1"/>
  <c r="O46" i="1"/>
  <c r="AH70" i="1"/>
  <c r="AH67" i="1"/>
  <c r="O25" i="1"/>
  <c r="O24" i="1"/>
  <c r="AH82" i="1"/>
  <c r="AH24" i="1"/>
  <c r="AH43" i="1"/>
  <c r="O26" i="1"/>
  <c r="O37" i="1"/>
  <c r="AH72" i="1"/>
  <c r="AH30" i="1"/>
  <c r="O71" i="1"/>
  <c r="AH25" i="1"/>
  <c r="O27" i="1"/>
  <c r="AH61" i="1"/>
  <c r="AH56" i="1"/>
  <c r="AH68" i="1"/>
  <c r="AH52" i="1"/>
  <c r="AH66" i="1"/>
  <c r="O30" i="1"/>
  <c r="AH85" i="1"/>
  <c r="AH59" i="1"/>
  <c r="AH18" i="1"/>
  <c r="AH65" i="1"/>
  <c r="AH34" i="1"/>
  <c r="AH64" i="1"/>
  <c r="O29" i="1"/>
  <c r="AH39" i="1"/>
  <c r="O63" i="1"/>
  <c r="AH19" i="1"/>
  <c r="AH28" i="1"/>
  <c r="O51" i="1"/>
  <c r="O83" i="1"/>
  <c r="O62" i="1"/>
  <c r="O18" i="1"/>
  <c r="AH73" i="1"/>
  <c r="AH22" i="1"/>
  <c r="AH46" i="1"/>
  <c r="AH49" i="1"/>
  <c r="O52" i="1"/>
  <c r="O77" i="1"/>
  <c r="O84" i="1"/>
  <c r="O32" i="1"/>
  <c r="AH81" i="1"/>
  <c r="AH76" i="1"/>
  <c r="AH74" i="1"/>
  <c r="O53" i="1"/>
  <c r="O33" i="1"/>
  <c r="O85" i="1"/>
  <c r="M2" i="1"/>
  <c r="O22" i="1"/>
  <c r="O65" i="1"/>
  <c r="AH80" i="1"/>
  <c r="AH84" i="1"/>
  <c r="AH26" i="1"/>
  <c r="O35" i="1"/>
  <c r="AH77" i="1"/>
  <c r="AH50" i="1"/>
  <c r="O54" i="1"/>
  <c r="AH54" i="1"/>
  <c r="AH83" i="1"/>
  <c r="O55" i="1"/>
  <c r="O68" i="1"/>
  <c r="AH47" i="1"/>
  <c r="AH57" i="1"/>
  <c r="AH31" i="1"/>
  <c r="AH53" i="1"/>
  <c r="AH44" i="1"/>
  <c r="AH45" i="1"/>
  <c r="O56" i="1"/>
  <c r="O38" i="1"/>
  <c r="O57" i="1"/>
  <c r="O58" i="1"/>
  <c r="O72" i="1"/>
  <c r="AH20" i="1"/>
  <c r="AH38" i="1"/>
  <c r="O73" i="1"/>
  <c r="AH58" i="1"/>
  <c r="O28" i="1"/>
  <c r="O61" i="1"/>
  <c r="O42" i="1"/>
  <c r="AH33" i="1"/>
  <c r="AH37" i="1"/>
  <c r="AH62" i="1"/>
  <c r="AH55" i="1"/>
  <c r="AH29" i="1"/>
  <c r="AH71" i="1"/>
  <c r="O31" i="1"/>
  <c r="O75" i="1"/>
  <c r="AH60" i="1"/>
  <c r="O64" i="1"/>
  <c r="O79" i="1"/>
  <c r="O34" i="1"/>
  <c r="O81" i="1"/>
  <c r="AH75" i="1"/>
  <c r="O66" i="1"/>
  <c r="O82" i="1"/>
  <c r="AH42" i="1"/>
  <c r="O21" i="1"/>
  <c r="O67" i="1"/>
  <c r="O69" i="1"/>
  <c r="O36" i="1"/>
  <c r="O70" i="1"/>
  <c r="O39" i="1"/>
  <c r="AH63" i="1"/>
  <c r="O40" i="1"/>
  <c r="O74" i="1"/>
  <c r="O43" i="1"/>
  <c r="O76" i="1"/>
  <c r="O47" i="1"/>
  <c r="AE84" i="1" l="1"/>
  <c r="S84" i="1"/>
  <c r="T84" i="1" s="1"/>
  <c r="AI31" i="1"/>
  <c r="AI20" i="1"/>
  <c r="AI37" i="1"/>
  <c r="AI35" i="1"/>
  <c r="AI32" i="1"/>
  <c r="AI52" i="1"/>
  <c r="AI57" i="1"/>
  <c r="AI47" i="1"/>
  <c r="AI54" i="1"/>
  <c r="AI80" i="1"/>
  <c r="AI51" i="1"/>
  <c r="AI19" i="1"/>
  <c r="AI81" i="1"/>
  <c r="AI78" i="1"/>
  <c r="AI73" i="1"/>
  <c r="AI75" i="1"/>
  <c r="AI36" i="1"/>
  <c r="AI46" i="1"/>
  <c r="AI66" i="1"/>
  <c r="AI61" i="1"/>
  <c r="AI27" i="1"/>
  <c r="AI34" i="1"/>
  <c r="AI70" i="1"/>
  <c r="AI63" i="1"/>
  <c r="AI72" i="1"/>
  <c r="AI68" i="1"/>
  <c r="AI25" i="1"/>
  <c r="AI62" i="1"/>
  <c r="AI53" i="1"/>
  <c r="AI58" i="1"/>
  <c r="AI67" i="1"/>
  <c r="AI55" i="1"/>
  <c r="AI82" i="1"/>
  <c r="AI60" i="1"/>
  <c r="AI50" i="1"/>
  <c r="AI74" i="1"/>
  <c r="AI38" i="1"/>
  <c r="AI18" i="1"/>
  <c r="AI64" i="1"/>
  <c r="AI49" i="1"/>
  <c r="AI45" i="1"/>
  <c r="AI65" i="1"/>
  <c r="AI29" i="1"/>
  <c r="AI22" i="1"/>
  <c r="AI30" i="1"/>
  <c r="AI43" i="1"/>
  <c r="AI42" i="1"/>
  <c r="AI28" i="1"/>
  <c r="AI59" i="1"/>
  <c r="AI21" i="1"/>
  <c r="AI71" i="1"/>
  <c r="AI40" i="1"/>
  <c r="AI26" i="1"/>
  <c r="AI24" i="1"/>
  <c r="AI83" i="1"/>
  <c r="AI76" i="1"/>
  <c r="AI44" i="1"/>
  <c r="AI33" i="1"/>
  <c r="AI56" i="1"/>
  <c r="AI79" i="1"/>
  <c r="AI48" i="1"/>
  <c r="AI41" i="1"/>
  <c r="AI69" i="1"/>
  <c r="AI39" i="1"/>
  <c r="AI77" i="1"/>
  <c r="AI23" i="1"/>
  <c r="Q84" i="1"/>
  <c r="K10" i="1"/>
  <c r="D1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7" i="1"/>
  <c r="D11" i="1"/>
  <c r="M46" i="1"/>
  <c r="Q75" i="1"/>
  <c r="Q23" i="1"/>
  <c r="Q81" i="1"/>
  <c r="Q45" i="1"/>
  <c r="Q35" i="1"/>
  <c r="M80" i="1"/>
  <c r="M52" i="1"/>
  <c r="Q30" i="1"/>
  <c r="M72" i="1"/>
  <c r="M66" i="1"/>
  <c r="M23" i="1"/>
  <c r="M83" i="1"/>
  <c r="M59" i="1"/>
  <c r="Q57" i="1"/>
  <c r="M39" i="1"/>
  <c r="M43" i="1"/>
  <c r="Q24" i="1"/>
  <c r="M71" i="1"/>
  <c r="Q22" i="1"/>
  <c r="Q20" i="1"/>
  <c r="M63" i="1"/>
  <c r="M38" i="1"/>
  <c r="Q25" i="1"/>
  <c r="M82" i="1"/>
  <c r="M36" i="1"/>
  <c r="M51" i="1"/>
  <c r="M9" i="1"/>
  <c r="Q26" i="1"/>
  <c r="M60" i="1"/>
  <c r="L6" i="1"/>
  <c r="M67" i="1"/>
  <c r="Q68" i="1"/>
  <c r="M5" i="1"/>
  <c r="M37" i="1"/>
  <c r="Q67" i="1"/>
  <c r="Q73" i="1"/>
  <c r="Q69" i="1"/>
  <c r="M75" i="1"/>
  <c r="Q77" i="1"/>
  <c r="M30" i="1"/>
  <c r="Q63" i="1"/>
  <c r="Q58" i="1"/>
  <c r="M7" i="1"/>
  <c r="M8" i="1"/>
  <c r="Q64" i="1"/>
  <c r="M57" i="1"/>
  <c r="Q27" i="1"/>
  <c r="M79" i="1"/>
  <c r="M64" i="1"/>
  <c r="Q36" i="1"/>
  <c r="M69" i="1"/>
  <c r="Q80" i="1"/>
  <c r="L4" i="1"/>
  <c r="M54" i="1"/>
  <c r="Q53" i="1"/>
  <c r="Q65" i="1"/>
  <c r="Q79" i="1"/>
  <c r="M33" i="1"/>
  <c r="Q71" i="1"/>
  <c r="Q59" i="1"/>
  <c r="Q28" i="1"/>
  <c r="M84" i="1"/>
  <c r="Q60" i="1"/>
  <c r="M4" i="1"/>
  <c r="Q32" i="1"/>
  <c r="M45" i="1"/>
  <c r="Q31" i="1"/>
  <c r="L7" i="1"/>
  <c r="Q47" i="1"/>
  <c r="M42" i="1"/>
  <c r="Q52" i="1"/>
  <c r="Q70" i="1"/>
  <c r="M77" i="1"/>
  <c r="M65" i="1"/>
  <c r="M28" i="1"/>
  <c r="M62" i="1"/>
  <c r="M6" i="1"/>
  <c r="L2" i="1"/>
  <c r="L5" i="1"/>
  <c r="M73" i="1"/>
  <c r="Q49" i="1"/>
  <c r="M41" i="1"/>
  <c r="Q44" i="1"/>
  <c r="Q19" i="1"/>
  <c r="M34" i="1"/>
  <c r="M85" i="1"/>
  <c r="L3" i="1"/>
  <c r="M78" i="1"/>
  <c r="M74" i="1"/>
  <c r="Q48" i="1"/>
  <c r="Q34" i="1"/>
  <c r="Q55" i="1"/>
  <c r="Q61" i="1"/>
  <c r="Q21" i="1"/>
  <c r="Q62" i="1"/>
  <c r="Q74" i="1"/>
  <c r="M19" i="1"/>
  <c r="M40" i="1"/>
  <c r="Q29" i="1"/>
  <c r="Q37" i="1"/>
  <c r="M48" i="1"/>
  <c r="Q46" i="1"/>
  <c r="M44" i="1"/>
  <c r="M27" i="1"/>
  <c r="M24" i="1"/>
  <c r="Q78" i="1"/>
  <c r="Q76" i="1"/>
  <c r="M53" i="1"/>
  <c r="Q72" i="1"/>
  <c r="M18" i="1"/>
  <c r="M21" i="1"/>
  <c r="M20" i="1"/>
  <c r="Q41" i="1"/>
  <c r="Q33" i="1"/>
  <c r="M35" i="1"/>
  <c r="M70" i="1"/>
  <c r="Q40" i="1"/>
  <c r="M3" i="1"/>
  <c r="M56" i="1"/>
  <c r="M68" i="1"/>
  <c r="M58" i="1"/>
  <c r="M49" i="1"/>
  <c r="M32" i="1"/>
  <c r="Q82" i="1"/>
  <c r="Q38" i="1"/>
  <c r="M81" i="1"/>
  <c r="Q43" i="1"/>
  <c r="Q50" i="1"/>
  <c r="M22" i="1"/>
  <c r="M47" i="1"/>
  <c r="M25" i="1"/>
  <c r="L9" i="1"/>
  <c r="Q66" i="1"/>
  <c r="Q54" i="1"/>
  <c r="Q18" i="1"/>
  <c r="M50" i="1"/>
  <c r="Q83" i="1"/>
  <c r="Q39" i="1"/>
  <c r="M31" i="1"/>
  <c r="M29" i="1"/>
  <c r="Q51" i="1"/>
  <c r="M26" i="1"/>
  <c r="Q42" i="1"/>
  <c r="M55" i="1"/>
  <c r="M61" i="1"/>
  <c r="Q56" i="1"/>
  <c r="AK83" i="1"/>
  <c r="L8" i="1"/>
  <c r="M76" i="1"/>
  <c r="Z83" i="1"/>
  <c r="V83" i="1"/>
  <c r="AA83" i="1"/>
  <c r="N2" i="1" l="1"/>
  <c r="N6" i="1"/>
  <c r="N5" i="1"/>
  <c r="N4" i="1"/>
  <c r="N9" i="1"/>
  <c r="N7" i="1"/>
  <c r="N3" i="1"/>
  <c r="N8" i="1"/>
  <c r="AC83" i="1"/>
  <c r="W83" i="1"/>
  <c r="Y83" i="1"/>
  <c r="X83" i="1"/>
  <c r="AB83" i="1"/>
  <c r="AE83" i="1" l="1"/>
  <c r="N14" i="1"/>
  <c r="N11" i="1"/>
  <c r="AK82" i="1"/>
  <c r="S83" i="1"/>
  <c r="T83" i="1" l="1"/>
  <c r="L14" i="1"/>
  <c r="X82" i="1"/>
  <c r="Y82" i="1"/>
  <c r="Z82" i="1"/>
  <c r="W82" i="1"/>
  <c r="AA82" i="1"/>
  <c r="AC82" i="1"/>
  <c r="V82" i="1"/>
  <c r="AB82" i="1"/>
  <c r="AE82" i="1" l="1"/>
  <c r="S82" i="1"/>
  <c r="AK81" i="1"/>
  <c r="W81" i="1"/>
  <c r="Y81" i="1"/>
  <c r="V81" i="1"/>
  <c r="Z81" i="1"/>
  <c r="AB81" i="1"/>
  <c r="AA81" i="1"/>
  <c r="AC81" i="1"/>
  <c r="X81" i="1"/>
  <c r="T82" i="1" l="1"/>
  <c r="AE81" i="1"/>
  <c r="S81" i="1"/>
  <c r="AK80" i="1"/>
  <c r="T81" i="1" l="1"/>
  <c r="AC80" i="1"/>
  <c r="X80" i="1"/>
  <c r="Y80" i="1"/>
  <c r="Z80" i="1"/>
  <c r="W80" i="1"/>
  <c r="V80" i="1"/>
  <c r="AA80" i="1"/>
  <c r="AB80" i="1"/>
  <c r="AE80" i="1" l="1"/>
  <c r="S80" i="1"/>
  <c r="AK79" i="1"/>
  <c r="T80" i="1" l="1"/>
  <c r="AB79" i="1"/>
  <c r="AC79" i="1"/>
  <c r="W79" i="1"/>
  <c r="X79" i="1"/>
  <c r="Y79" i="1"/>
  <c r="AA79" i="1"/>
  <c r="V79" i="1"/>
  <c r="Z79" i="1"/>
  <c r="AE79" i="1" l="1"/>
  <c r="S79" i="1"/>
  <c r="AK78" i="1"/>
  <c r="T79" i="1" l="1"/>
  <c r="AA78" i="1"/>
  <c r="V78" i="1"/>
  <c r="AC78" i="1"/>
  <c r="W78" i="1"/>
  <c r="X78" i="1"/>
  <c r="AB78" i="1"/>
  <c r="Y78" i="1"/>
  <c r="Z78" i="1"/>
  <c r="AE78" i="1" l="1"/>
  <c r="AK77" i="1"/>
  <c r="S78" i="1"/>
  <c r="T78" i="1" l="1"/>
  <c r="AC77" i="1"/>
  <c r="Z77" i="1"/>
  <c r="W77" i="1"/>
  <c r="X77" i="1"/>
  <c r="AA77" i="1"/>
  <c r="Y77" i="1"/>
  <c r="V77" i="1"/>
  <c r="AB77" i="1"/>
  <c r="AE77" i="1" l="1"/>
  <c r="AK76" i="1"/>
  <c r="S77" i="1"/>
  <c r="T77" i="1" l="1"/>
  <c r="AC76" i="1"/>
  <c r="V76" i="1"/>
  <c r="AA76" i="1"/>
  <c r="W76" i="1"/>
  <c r="Y76" i="1"/>
  <c r="Z76" i="1"/>
  <c r="X76" i="1"/>
  <c r="AB76" i="1"/>
  <c r="AE76" i="1" l="1"/>
  <c r="AK75" i="1"/>
  <c r="S76" i="1"/>
  <c r="T76" i="1" l="1"/>
  <c r="AC75" i="1"/>
  <c r="AA75" i="1"/>
  <c r="AB75" i="1"/>
  <c r="Z75" i="1"/>
  <c r="V75" i="1"/>
  <c r="Y75" i="1"/>
  <c r="W75" i="1"/>
  <c r="X75" i="1"/>
  <c r="AE75" i="1" l="1"/>
  <c r="AK74" i="1"/>
  <c r="S75" i="1"/>
  <c r="T75" i="1" l="1"/>
  <c r="AA74" i="1"/>
  <c r="Y74" i="1"/>
  <c r="AC74" i="1"/>
  <c r="Z74" i="1"/>
  <c r="X74" i="1"/>
  <c r="V74" i="1"/>
  <c r="AB74" i="1"/>
  <c r="W74" i="1"/>
  <c r="AE74" i="1" l="1"/>
  <c r="S74" i="1"/>
  <c r="AK73" i="1"/>
  <c r="T74" i="1" l="1"/>
  <c r="AC73" i="1"/>
  <c r="AA73" i="1"/>
  <c r="W73" i="1"/>
  <c r="V73" i="1"/>
  <c r="X73" i="1"/>
  <c r="Z73" i="1"/>
  <c r="Y73" i="1"/>
  <c r="AB73" i="1"/>
  <c r="AE73" i="1" l="1"/>
  <c r="S73" i="1"/>
  <c r="AK72" i="1"/>
  <c r="T73" i="1" l="1"/>
  <c r="X72" i="1"/>
  <c r="AA72" i="1"/>
  <c r="Z72" i="1"/>
  <c r="AC72" i="1"/>
  <c r="AB72" i="1"/>
  <c r="W72" i="1"/>
  <c r="Y72" i="1"/>
  <c r="V72" i="1"/>
  <c r="AE72" i="1" l="1"/>
  <c r="S72" i="1"/>
  <c r="AK71" i="1"/>
  <c r="T72" i="1" l="1"/>
  <c r="AA71" i="1"/>
  <c r="AC71" i="1"/>
  <c r="W71" i="1"/>
  <c r="X71" i="1"/>
  <c r="Y71" i="1"/>
  <c r="AB71" i="1"/>
  <c r="V71" i="1"/>
  <c r="Z71" i="1"/>
  <c r="AE71" i="1" l="1"/>
  <c r="S71" i="1"/>
  <c r="AK70" i="1"/>
  <c r="T71" i="1" l="1"/>
  <c r="AA70" i="1"/>
  <c r="Y70" i="1"/>
  <c r="X70" i="1"/>
  <c r="AC70" i="1"/>
  <c r="Z70" i="1"/>
  <c r="V70" i="1"/>
  <c r="AB70" i="1"/>
  <c r="W70" i="1"/>
  <c r="AE70" i="1" l="1"/>
  <c r="S70" i="1"/>
  <c r="AK69" i="1"/>
  <c r="T70" i="1" l="1"/>
  <c r="AA69" i="1"/>
  <c r="AC69" i="1"/>
  <c r="Z69" i="1"/>
  <c r="X69" i="1"/>
  <c r="AB69" i="1"/>
  <c r="W69" i="1"/>
  <c r="V69" i="1"/>
  <c r="Y69" i="1"/>
  <c r="AE69" i="1" l="1"/>
  <c r="AK68" i="1"/>
  <c r="S69" i="1"/>
  <c r="T69" i="1" l="1"/>
  <c r="AA68" i="1"/>
  <c r="AC68" i="1"/>
  <c r="V68" i="1"/>
  <c r="Z68" i="1"/>
  <c r="W68" i="1"/>
  <c r="Y68" i="1"/>
  <c r="X68" i="1"/>
  <c r="AB68" i="1"/>
  <c r="AE68" i="1" l="1"/>
  <c r="S68" i="1"/>
  <c r="AK67" i="1"/>
  <c r="T68" i="1" l="1"/>
  <c r="AC67" i="1"/>
  <c r="X67" i="1"/>
  <c r="Z67" i="1"/>
  <c r="V67" i="1"/>
  <c r="Y67" i="1"/>
  <c r="AB67" i="1"/>
  <c r="AA67" i="1"/>
  <c r="W67" i="1"/>
  <c r="AE67" i="1" l="1"/>
  <c r="S67" i="1"/>
  <c r="AK66" i="1"/>
  <c r="T67" i="1" l="1"/>
  <c r="W66" i="1"/>
  <c r="X66" i="1"/>
  <c r="AC66" i="1"/>
  <c r="AA66" i="1"/>
  <c r="Y66" i="1"/>
  <c r="Z66" i="1"/>
  <c r="V66" i="1"/>
  <c r="AB66" i="1"/>
  <c r="AE66" i="1" l="1"/>
  <c r="S66" i="1"/>
  <c r="AK65" i="1"/>
  <c r="T66" i="1" l="1"/>
  <c r="AC65" i="1"/>
  <c r="AA65" i="1"/>
  <c r="Z65" i="1"/>
  <c r="W65" i="1"/>
  <c r="Y65" i="1"/>
  <c r="AB65" i="1"/>
  <c r="V65" i="1"/>
  <c r="X65" i="1"/>
  <c r="AE65" i="1" l="1"/>
  <c r="S65" i="1"/>
  <c r="AK64" i="1"/>
  <c r="T65" i="1" l="1"/>
  <c r="AA64" i="1"/>
  <c r="Z64" i="1"/>
  <c r="X64" i="1"/>
  <c r="Y64" i="1"/>
  <c r="AC64" i="1"/>
  <c r="V64" i="1"/>
  <c r="W64" i="1"/>
  <c r="AB64" i="1"/>
  <c r="AE64" i="1" l="1"/>
  <c r="AK63" i="1"/>
  <c r="S64" i="1"/>
  <c r="T64" i="1" l="1"/>
  <c r="AC63" i="1"/>
  <c r="Z63" i="1"/>
  <c r="W63" i="1"/>
  <c r="X63" i="1"/>
  <c r="AB63" i="1"/>
  <c r="Y63" i="1"/>
  <c r="AA63" i="1"/>
  <c r="V63" i="1"/>
  <c r="AE63" i="1" l="1"/>
  <c r="S63" i="1"/>
  <c r="AK62" i="1"/>
  <c r="T63" i="1" l="1"/>
  <c r="V62" i="1"/>
  <c r="Z62" i="1"/>
  <c r="W62" i="1"/>
  <c r="AA62" i="1"/>
  <c r="X62" i="1"/>
  <c r="AB62" i="1"/>
  <c r="Y62" i="1"/>
  <c r="AC62" i="1"/>
  <c r="AE62" i="1" l="1"/>
  <c r="AK61" i="1"/>
  <c r="S62" i="1"/>
  <c r="T62" i="1" l="1"/>
  <c r="W61" i="1"/>
  <c r="AA61" i="1"/>
  <c r="AC61" i="1"/>
  <c r="Y61" i="1"/>
  <c r="Z61" i="1"/>
  <c r="AB61" i="1"/>
  <c r="V61" i="1"/>
  <c r="X61" i="1"/>
  <c r="AE61" i="1" l="1"/>
  <c r="S61" i="1"/>
  <c r="AK60" i="1"/>
  <c r="T61" i="1" l="1"/>
  <c r="W60" i="1"/>
  <c r="AC60" i="1"/>
  <c r="X60" i="1"/>
  <c r="Y60" i="1"/>
  <c r="V60" i="1"/>
  <c r="Z60" i="1"/>
  <c r="AB60" i="1"/>
  <c r="AA60" i="1"/>
  <c r="AE60" i="1" l="1"/>
  <c r="AK59" i="1"/>
  <c r="S60" i="1"/>
  <c r="T60" i="1" l="1"/>
  <c r="AC59" i="1"/>
  <c r="V59" i="1"/>
  <c r="X59" i="1"/>
  <c r="Z59" i="1"/>
  <c r="AA59" i="1"/>
  <c r="AB59" i="1"/>
  <c r="Y59" i="1"/>
  <c r="W59" i="1"/>
  <c r="AE59" i="1" l="1"/>
  <c r="AK58" i="1"/>
  <c r="S59" i="1"/>
  <c r="T59" i="1" l="1"/>
  <c r="AC58" i="1"/>
  <c r="Y58" i="1"/>
  <c r="AB58" i="1"/>
  <c r="X58" i="1"/>
  <c r="Z58" i="1"/>
  <c r="AA58" i="1"/>
  <c r="V58" i="1"/>
  <c r="W58" i="1"/>
  <c r="AE58" i="1" l="1"/>
  <c r="S58" i="1"/>
  <c r="AK57" i="1"/>
  <c r="T58" i="1" l="1"/>
  <c r="AB57" i="1"/>
  <c r="W57" i="1"/>
  <c r="Y57" i="1"/>
  <c r="AA57" i="1"/>
  <c r="Z57" i="1"/>
  <c r="AC57" i="1"/>
  <c r="X57" i="1"/>
  <c r="V57" i="1"/>
  <c r="AE57" i="1" l="1"/>
  <c r="S57" i="1"/>
  <c r="AK56" i="1"/>
  <c r="T57" i="1" l="1"/>
  <c r="AC56" i="1"/>
  <c r="Z56" i="1"/>
  <c r="V56" i="1"/>
  <c r="Y56" i="1"/>
  <c r="AA56" i="1"/>
  <c r="X56" i="1"/>
  <c r="AB56" i="1"/>
  <c r="W56" i="1"/>
  <c r="AE56" i="1" l="1"/>
  <c r="AK55" i="1"/>
  <c r="S56" i="1"/>
  <c r="T56" i="1" l="1"/>
  <c r="AA55" i="1"/>
  <c r="V55" i="1"/>
  <c r="Y55" i="1"/>
  <c r="Z55" i="1"/>
  <c r="X55" i="1"/>
  <c r="W55" i="1"/>
  <c r="AB55" i="1"/>
  <c r="AC55" i="1"/>
  <c r="AE55" i="1" l="1"/>
  <c r="AK54" i="1"/>
  <c r="S55" i="1"/>
  <c r="T55" i="1" l="1"/>
  <c r="V54" i="1"/>
  <c r="AC54" i="1"/>
  <c r="Y54" i="1"/>
  <c r="Z54" i="1"/>
  <c r="AA54" i="1"/>
  <c r="AB54" i="1"/>
  <c r="X54" i="1"/>
  <c r="W54" i="1"/>
  <c r="AE54" i="1" l="1"/>
  <c r="S54" i="1"/>
  <c r="AK53" i="1"/>
  <c r="T54" i="1" l="1"/>
  <c r="AC53" i="1"/>
  <c r="Y53" i="1"/>
  <c r="AA53" i="1"/>
  <c r="V53" i="1"/>
  <c r="Z53" i="1"/>
  <c r="X53" i="1"/>
  <c r="AB53" i="1"/>
  <c r="W53" i="1"/>
  <c r="AE53" i="1" l="1"/>
  <c r="AK52" i="1"/>
  <c r="S53" i="1"/>
  <c r="T53" i="1" l="1"/>
  <c r="W52" i="1"/>
  <c r="Y52" i="1"/>
  <c r="V52" i="1"/>
  <c r="AC52" i="1"/>
  <c r="Z52" i="1"/>
  <c r="X52" i="1"/>
  <c r="AB52" i="1"/>
  <c r="AA52" i="1"/>
  <c r="AE52" i="1" l="1"/>
  <c r="S52" i="1"/>
  <c r="AK51" i="1"/>
  <c r="T52" i="1" l="1"/>
  <c r="AC51" i="1"/>
  <c r="W51" i="1"/>
  <c r="Y51" i="1"/>
  <c r="Z51" i="1"/>
  <c r="AB51" i="1"/>
  <c r="X51" i="1"/>
  <c r="AA51" i="1"/>
  <c r="V51" i="1"/>
  <c r="AE51" i="1" l="1"/>
  <c r="AK50" i="1"/>
  <c r="S51" i="1"/>
  <c r="T51" i="1" l="1"/>
  <c r="AC50" i="1"/>
  <c r="Z50" i="1"/>
  <c r="X50" i="1"/>
  <c r="W50" i="1"/>
  <c r="Y50" i="1"/>
  <c r="AA50" i="1"/>
  <c r="V50" i="1"/>
  <c r="AB50" i="1"/>
  <c r="AE50" i="1" l="1"/>
  <c r="S50" i="1"/>
  <c r="AK49" i="1"/>
  <c r="T50" i="1" l="1"/>
  <c r="W49" i="1"/>
  <c r="AC49" i="1"/>
  <c r="V49" i="1"/>
  <c r="AB49" i="1"/>
  <c r="Y49" i="1"/>
  <c r="AA49" i="1"/>
  <c r="Z49" i="1"/>
  <c r="X49" i="1"/>
  <c r="AE49" i="1" l="1"/>
  <c r="S49" i="1"/>
  <c r="AK48" i="1"/>
  <c r="T49" i="1" l="1"/>
  <c r="V48" i="1"/>
  <c r="AC48" i="1"/>
  <c r="W48" i="1"/>
  <c r="Z48" i="1"/>
  <c r="X48" i="1"/>
  <c r="Y48" i="1"/>
  <c r="AB48" i="1"/>
  <c r="AA48" i="1"/>
  <c r="AE48" i="1" l="1"/>
  <c r="S48" i="1"/>
  <c r="AK47" i="1"/>
  <c r="T48" i="1" l="1"/>
  <c r="AB47" i="1"/>
  <c r="AA47" i="1"/>
  <c r="AC47" i="1"/>
  <c r="W47" i="1"/>
  <c r="V47" i="1"/>
  <c r="X47" i="1"/>
  <c r="Z47" i="1"/>
  <c r="Y47" i="1"/>
  <c r="AE47" i="1" l="1"/>
  <c r="AK46" i="1"/>
  <c r="S47" i="1"/>
  <c r="T47" i="1" l="1"/>
  <c r="AC46" i="1"/>
  <c r="W46" i="1"/>
  <c r="X46" i="1"/>
  <c r="Z46" i="1"/>
  <c r="AB46" i="1"/>
  <c r="V46" i="1"/>
  <c r="AA46" i="1"/>
  <c r="Y46" i="1"/>
  <c r="AE46" i="1" l="1"/>
  <c r="AK45" i="1"/>
  <c r="S46" i="1"/>
  <c r="T46" i="1" l="1"/>
  <c r="Y45" i="1"/>
  <c r="Z45" i="1"/>
  <c r="V45" i="1"/>
  <c r="AC45" i="1"/>
  <c r="W45" i="1"/>
  <c r="AA45" i="1"/>
  <c r="AB45" i="1"/>
  <c r="X45" i="1"/>
  <c r="AE45" i="1" l="1"/>
  <c r="S45" i="1"/>
  <c r="AK44" i="1"/>
  <c r="T45" i="1" l="1"/>
  <c r="Y44" i="1"/>
  <c r="X44" i="1"/>
  <c r="AC44" i="1"/>
  <c r="W44" i="1"/>
  <c r="AB44" i="1"/>
  <c r="Z44" i="1"/>
  <c r="V44" i="1"/>
  <c r="AA44" i="1"/>
  <c r="AE44" i="1" l="1"/>
  <c r="S44" i="1"/>
  <c r="AK43" i="1"/>
  <c r="T44" i="1" l="1"/>
  <c r="AC43" i="1"/>
  <c r="X43" i="1"/>
  <c r="AA43" i="1"/>
  <c r="V43" i="1"/>
  <c r="AB43" i="1"/>
  <c r="Y43" i="1"/>
  <c r="W43" i="1"/>
  <c r="Z43" i="1"/>
  <c r="AE43" i="1" l="1"/>
  <c r="S43" i="1"/>
  <c r="AK42" i="1"/>
  <c r="T43" i="1" l="1"/>
  <c r="AC42" i="1"/>
  <c r="Y42" i="1"/>
  <c r="V42" i="1"/>
  <c r="Z42" i="1"/>
  <c r="W42" i="1"/>
  <c r="AA42" i="1"/>
  <c r="AB42" i="1"/>
  <c r="X42" i="1"/>
  <c r="AE42" i="1" l="1"/>
  <c r="AK41" i="1"/>
  <c r="S42" i="1"/>
  <c r="T42" i="1" l="1"/>
  <c r="AC41" i="1"/>
  <c r="V41" i="1"/>
  <c r="X41" i="1"/>
  <c r="Z41" i="1"/>
  <c r="Y41" i="1"/>
  <c r="AA41" i="1"/>
  <c r="AB41" i="1"/>
  <c r="W41" i="1"/>
  <c r="AE41" i="1" l="1"/>
  <c r="AK40" i="1"/>
  <c r="S41" i="1"/>
  <c r="T41" i="1" l="1"/>
  <c r="X40" i="1"/>
  <c r="AC40" i="1"/>
  <c r="V40" i="1"/>
  <c r="Z40" i="1"/>
  <c r="AB40" i="1"/>
  <c r="Y40" i="1"/>
  <c r="W40" i="1"/>
  <c r="AA40" i="1"/>
  <c r="AE40" i="1" l="1"/>
  <c r="S40" i="1"/>
  <c r="AK39" i="1"/>
  <c r="T40" i="1" l="1"/>
  <c r="Y39" i="1"/>
  <c r="AC39" i="1"/>
  <c r="AA39" i="1"/>
  <c r="W39" i="1"/>
  <c r="AB39" i="1"/>
  <c r="V39" i="1"/>
  <c r="X39" i="1"/>
  <c r="Z39" i="1"/>
  <c r="AE39" i="1" l="1"/>
  <c r="AK38" i="1"/>
  <c r="S39" i="1"/>
  <c r="T39" i="1" l="1"/>
  <c r="AC38" i="1"/>
  <c r="AA38" i="1"/>
  <c r="X38" i="1"/>
  <c r="Z38" i="1"/>
  <c r="AB38" i="1"/>
  <c r="W38" i="1"/>
  <c r="Y38" i="1"/>
  <c r="V38" i="1"/>
  <c r="AE38" i="1" l="1"/>
  <c r="S38" i="1"/>
  <c r="AK37" i="1"/>
  <c r="T38" i="1" l="1"/>
  <c r="AA37" i="1"/>
  <c r="AC37" i="1"/>
  <c r="Z37" i="1"/>
  <c r="AB37" i="1"/>
  <c r="Y37" i="1"/>
  <c r="W37" i="1"/>
  <c r="V37" i="1"/>
  <c r="X37" i="1"/>
  <c r="AE37" i="1" l="1"/>
  <c r="S37" i="1"/>
  <c r="AK36" i="1"/>
  <c r="T37" i="1" l="1"/>
  <c r="AC36" i="1"/>
  <c r="V36" i="1"/>
  <c r="Y36" i="1"/>
  <c r="AB36" i="1"/>
  <c r="Z36" i="1"/>
  <c r="AA36" i="1"/>
  <c r="W36" i="1"/>
  <c r="X36" i="1"/>
  <c r="AE36" i="1" l="1"/>
  <c r="AK35" i="1"/>
  <c r="S36" i="1"/>
  <c r="T36" i="1" l="1"/>
  <c r="AC35" i="1"/>
  <c r="V35" i="1"/>
  <c r="AA35" i="1"/>
  <c r="X35" i="1"/>
  <c r="Z35" i="1"/>
  <c r="W35" i="1"/>
  <c r="AB35" i="1"/>
  <c r="Y35" i="1"/>
  <c r="AE35" i="1" l="1"/>
  <c r="AK34" i="1"/>
  <c r="S35" i="1"/>
  <c r="T35" i="1" l="1"/>
  <c r="AC34" i="1"/>
  <c r="AB34" i="1"/>
  <c r="X34" i="1"/>
  <c r="AA34" i="1"/>
  <c r="V34" i="1"/>
  <c r="Y34" i="1"/>
  <c r="Z34" i="1"/>
  <c r="W34" i="1"/>
  <c r="AE34" i="1" l="1"/>
  <c r="AK33" i="1"/>
  <c r="S34" i="1"/>
  <c r="T34" i="1" l="1"/>
  <c r="W33" i="1"/>
  <c r="Y33" i="1"/>
  <c r="X33" i="1"/>
  <c r="AA33" i="1"/>
  <c r="AC33" i="1"/>
  <c r="AB33" i="1"/>
  <c r="Z33" i="1"/>
  <c r="V33" i="1"/>
  <c r="AE33" i="1" l="1"/>
  <c r="S33" i="1"/>
  <c r="AK32" i="1"/>
  <c r="T33" i="1" l="1"/>
  <c r="Z32" i="1"/>
  <c r="AC32" i="1"/>
  <c r="Y32" i="1"/>
  <c r="X32" i="1"/>
  <c r="AA32" i="1"/>
  <c r="AB32" i="1"/>
  <c r="V32" i="1"/>
  <c r="W32" i="1"/>
  <c r="AE32" i="1" l="1"/>
  <c r="S32" i="1"/>
  <c r="AK31" i="1"/>
  <c r="T32" i="1" l="1"/>
  <c r="AA31" i="1"/>
  <c r="AB31" i="1"/>
  <c r="X31" i="1"/>
  <c r="W31" i="1"/>
  <c r="V31" i="1"/>
  <c r="Z31" i="1"/>
  <c r="Y31" i="1"/>
  <c r="AC31" i="1"/>
  <c r="AE31" i="1" l="1"/>
  <c r="S31" i="1"/>
  <c r="AK30" i="1"/>
  <c r="T31" i="1" l="1"/>
  <c r="W30" i="1"/>
  <c r="V30" i="1"/>
  <c r="Z30" i="1"/>
  <c r="AC30" i="1"/>
  <c r="Y30" i="1"/>
  <c r="AA30" i="1"/>
  <c r="AB30" i="1"/>
  <c r="X30" i="1"/>
  <c r="AE30" i="1" l="1"/>
  <c r="S30" i="1"/>
  <c r="AK29" i="1"/>
  <c r="T30" i="1" l="1"/>
  <c r="V29" i="1"/>
  <c r="Y29" i="1"/>
  <c r="AA29" i="1"/>
  <c r="Z29" i="1"/>
  <c r="AB29" i="1"/>
  <c r="W29" i="1"/>
  <c r="X29" i="1"/>
  <c r="AC29" i="1"/>
  <c r="AE29" i="1" l="1"/>
  <c r="S29" i="1"/>
  <c r="AK28" i="1"/>
  <c r="T29" i="1" l="1"/>
  <c r="Z28" i="1"/>
  <c r="AA28" i="1"/>
  <c r="W28" i="1"/>
  <c r="X28" i="1"/>
  <c r="V28" i="1"/>
  <c r="AC28" i="1"/>
  <c r="AB28" i="1"/>
  <c r="Y28" i="1"/>
  <c r="AE28" i="1" l="1"/>
  <c r="AK27" i="1"/>
  <c r="S28" i="1"/>
  <c r="T28" i="1" l="1"/>
  <c r="V27" i="1"/>
  <c r="AC27" i="1"/>
  <c r="Y27" i="1"/>
  <c r="W27" i="1"/>
  <c r="Z27" i="1"/>
  <c r="AA27" i="1"/>
  <c r="X27" i="1"/>
  <c r="AB27" i="1"/>
  <c r="AE27" i="1" l="1"/>
  <c r="S27" i="1"/>
  <c r="AK26" i="1"/>
  <c r="T27" i="1" l="1"/>
  <c r="Z26" i="1"/>
  <c r="V26" i="1"/>
  <c r="AA26" i="1"/>
  <c r="AB26" i="1"/>
  <c r="AC26" i="1"/>
  <c r="Y26" i="1"/>
  <c r="W26" i="1"/>
  <c r="X26" i="1"/>
  <c r="AE26" i="1" l="1"/>
  <c r="AK25" i="1"/>
  <c r="S26" i="1"/>
  <c r="T26" i="1" l="1"/>
  <c r="V25" i="1"/>
  <c r="Z25" i="1"/>
  <c r="AA25" i="1"/>
  <c r="AB25" i="1"/>
  <c r="AC25" i="1"/>
  <c r="Y25" i="1"/>
  <c r="W25" i="1"/>
  <c r="X25" i="1"/>
  <c r="AE25" i="1" l="1"/>
  <c r="AK24" i="1"/>
  <c r="S25" i="1"/>
  <c r="T25" i="1" l="1"/>
  <c r="Z24" i="1"/>
  <c r="V24" i="1"/>
  <c r="AC24" i="1"/>
  <c r="X24" i="1"/>
  <c r="W24" i="1"/>
  <c r="AB24" i="1"/>
  <c r="Y24" i="1"/>
  <c r="AA24" i="1"/>
  <c r="AE24" i="1" l="1"/>
  <c r="AK23" i="1"/>
  <c r="S24" i="1"/>
  <c r="T24" i="1" l="1"/>
  <c r="V23" i="1"/>
  <c r="X23" i="1"/>
  <c r="AA23" i="1"/>
  <c r="Z23" i="1"/>
  <c r="Y23" i="1"/>
  <c r="W23" i="1"/>
  <c r="AC23" i="1"/>
  <c r="AB23" i="1"/>
  <c r="AE23" i="1" l="1"/>
  <c r="AK22" i="1"/>
  <c r="S23" i="1"/>
  <c r="T23" i="1" l="1"/>
  <c r="AA22" i="1"/>
  <c r="Z22" i="1"/>
  <c r="V22" i="1"/>
  <c r="AC22" i="1"/>
  <c r="W22" i="1"/>
  <c r="Y22" i="1"/>
  <c r="AB22" i="1"/>
  <c r="X22" i="1"/>
  <c r="AE22" i="1" l="1"/>
  <c r="S22" i="1"/>
  <c r="AK21" i="1"/>
  <c r="T22" i="1" l="1"/>
  <c r="AA21" i="1"/>
  <c r="V21" i="1"/>
  <c r="AB21" i="1"/>
  <c r="AC21" i="1"/>
  <c r="W21" i="1"/>
  <c r="Y21" i="1"/>
  <c r="Z21" i="1"/>
  <c r="X21" i="1"/>
  <c r="AE21" i="1" l="1"/>
  <c r="S21" i="1"/>
  <c r="AK20" i="1"/>
  <c r="T21" i="1" l="1"/>
  <c r="Y20" i="1"/>
  <c r="V20" i="1"/>
  <c r="W20" i="1"/>
  <c r="X20" i="1"/>
  <c r="AC20" i="1"/>
  <c r="AA20" i="1"/>
  <c r="Z20" i="1"/>
  <c r="AB20" i="1"/>
  <c r="AE20" i="1" l="1"/>
  <c r="S20" i="1"/>
  <c r="AK19" i="1"/>
  <c r="T20" i="1" l="1"/>
  <c r="W19" i="1"/>
  <c r="Z19" i="1"/>
  <c r="AB19" i="1"/>
  <c r="V19" i="1"/>
  <c r="X19" i="1"/>
  <c r="Y19" i="1"/>
  <c r="AC19" i="1"/>
  <c r="AA19" i="1"/>
  <c r="AE19" i="1" l="1"/>
  <c r="AK18" i="1"/>
  <c r="S19" i="1"/>
  <c r="T19" i="1" l="1"/>
  <c r="AC18" i="1"/>
  <c r="Z18" i="1"/>
  <c r="X18" i="1"/>
  <c r="V18" i="1"/>
  <c r="AA18" i="1"/>
  <c r="Y18" i="1"/>
  <c r="W18" i="1"/>
  <c r="AB18" i="1"/>
  <c r="AE18" i="1" l="1"/>
  <c r="AK17" i="1"/>
  <c r="T18" i="1" l="1"/>
  <c r="X17" i="1"/>
  <c r="AA17" i="1"/>
  <c r="Y17" i="1"/>
  <c r="AB17" i="1"/>
  <c r="W17" i="1"/>
  <c r="Z17" i="1"/>
  <c r="AC17" i="1"/>
  <c r="V17" i="1"/>
  <c r="AE17" i="1" l="1"/>
  <c r="S17" i="1"/>
</calcChain>
</file>

<file path=xl/sharedStrings.xml><?xml version="1.0" encoding="utf-8"?>
<sst xmlns="http://schemas.openxmlformats.org/spreadsheetml/2006/main" count="650" uniqueCount="606">
  <si>
    <t>报告期</t>
  </si>
  <si>
    <t>品种代码</t>
  </si>
  <si>
    <t>品种简称</t>
  </si>
  <si>
    <t>持仓市值(元)</t>
  </si>
  <si>
    <t>占净值比</t>
  </si>
  <si>
    <t>相对上期增减</t>
  </si>
  <si>
    <t>基金经理</t>
  </si>
  <si>
    <t>基金类型</t>
  </si>
  <si>
    <t>基金管理人</t>
  </si>
  <si>
    <t>2024-03-31</t>
  </si>
  <si>
    <t>--</t>
  </si>
  <si>
    <t>股票型</t>
  </si>
  <si>
    <t>INVESCO CAPITAL MANAGEMENT LLC</t>
  </si>
  <si>
    <t>BLACKROCK FUND ADVISORS</t>
  </si>
  <si>
    <t>VAN ECK ASSOCIATES CORPORATION</t>
  </si>
  <si>
    <t>华夏基金管理有限公司</t>
  </si>
  <si>
    <t>国泰基金管理有限公司</t>
  </si>
  <si>
    <t>景顺长城基金管理有限公司</t>
  </si>
  <si>
    <t>STATE STREET GLOBAL ADVISORS FUNDS MANAGEMENT INC.</t>
  </si>
  <si>
    <t/>
  </si>
  <si>
    <t>数据来源：Wind</t>
  </si>
  <si>
    <t>总持仓市值</t>
    <phoneticPr fontId="9" type="noConversion"/>
  </si>
  <si>
    <t>INVESCO DYNAMIC SEMICONDUCTORS</t>
    <phoneticPr fontId="9" type="noConversion"/>
  </si>
  <si>
    <t>银行存款和结算备付金合计</t>
    <phoneticPr fontId="9" type="noConversion"/>
  </si>
  <si>
    <t>其他资产</t>
    <phoneticPr fontId="9" type="noConversion"/>
  </si>
  <si>
    <t>合计</t>
    <phoneticPr fontId="9" type="noConversion"/>
  </si>
  <si>
    <t>3月31日市值 收盘价</t>
    <phoneticPr fontId="9" type="noConversion"/>
  </si>
  <si>
    <t>7月8日市值 收盘价</t>
    <phoneticPr fontId="9" type="noConversion"/>
  </si>
  <si>
    <t>ISHARES SEMICONDUCTOR ETF</t>
    <phoneticPr fontId="9" type="noConversion"/>
  </si>
  <si>
    <t>SOXX.O</t>
    <phoneticPr fontId="9" type="noConversion"/>
  </si>
  <si>
    <t>VANECK SEMICONDUCTOR ETF</t>
    <phoneticPr fontId="9" type="noConversion"/>
  </si>
  <si>
    <t>SMH.O</t>
    <phoneticPr fontId="9" type="noConversion"/>
  </si>
  <si>
    <t>INVESCO PHLX SEMICONDUCTOR ETF</t>
    <phoneticPr fontId="9" type="noConversion"/>
  </si>
  <si>
    <t>SOXQ.O</t>
    <phoneticPr fontId="9" type="noConversion"/>
  </si>
  <si>
    <t>华夏国证半导体芯片ETF</t>
    <phoneticPr fontId="9" type="noConversion"/>
  </si>
  <si>
    <t>国泰CES半导体芯片ETF</t>
    <phoneticPr fontId="9" type="noConversion"/>
  </si>
  <si>
    <t>景顺长城中证芯片产业ETF</t>
    <phoneticPr fontId="9" type="noConversion"/>
  </si>
  <si>
    <t>159560.SZ</t>
    <phoneticPr fontId="9" type="noConversion"/>
  </si>
  <si>
    <t>SPDR S&amp;P SEMICONDUCTOR ETF</t>
    <phoneticPr fontId="9" type="noConversion"/>
  </si>
  <si>
    <t>PSI.P</t>
    <phoneticPr fontId="9" type="noConversion"/>
  </si>
  <si>
    <t>XSD</t>
    <phoneticPr fontId="9" type="noConversion"/>
  </si>
  <si>
    <t>日期</t>
  </si>
  <si>
    <t>美元</t>
  </si>
  <si>
    <t>2024-07-10</t>
  </si>
  <si>
    <t>713.42</t>
  </si>
  <si>
    <t>2024-07-09</t>
  </si>
  <si>
    <t>713.1</t>
  </si>
  <si>
    <t>2024-07-08</t>
  </si>
  <si>
    <t>712.86</t>
  </si>
  <si>
    <t>2024-07-05</t>
  </si>
  <si>
    <t>712.89</t>
  </si>
  <si>
    <t>2024-07-04</t>
  </si>
  <si>
    <t>713.05</t>
  </si>
  <si>
    <t>2024-07-03</t>
  </si>
  <si>
    <t>713.12</t>
  </si>
  <si>
    <t>2024-07-02</t>
  </si>
  <si>
    <t>712.91</t>
  </si>
  <si>
    <t>2024-07-01</t>
  </si>
  <si>
    <t>712.65</t>
  </si>
  <si>
    <t>2024-06-28</t>
  </si>
  <si>
    <t>712.68</t>
  </si>
  <si>
    <t>2024-06-27</t>
  </si>
  <si>
    <t>712.7</t>
  </si>
  <si>
    <t>2024-06-26</t>
  </si>
  <si>
    <t>712.48</t>
  </si>
  <si>
    <t>2024-06-25</t>
  </si>
  <si>
    <t>712.25</t>
  </si>
  <si>
    <t>2024-06-24</t>
  </si>
  <si>
    <t>712.01</t>
  </si>
  <si>
    <t>2024-06-21</t>
  </si>
  <si>
    <t>711.96</t>
  </si>
  <si>
    <t>2024-06-20</t>
  </si>
  <si>
    <t>711.92</t>
  </si>
  <si>
    <t>2024-06-19</t>
  </si>
  <si>
    <t>711.59</t>
  </si>
  <si>
    <t>2024-06-18</t>
  </si>
  <si>
    <t>711.48</t>
  </si>
  <si>
    <t>2024-06-17</t>
  </si>
  <si>
    <t>711.49</t>
  </si>
  <si>
    <t>2024-06-14</t>
  </si>
  <si>
    <t>711.51</t>
  </si>
  <si>
    <t>2024-06-13</t>
  </si>
  <si>
    <t>711.22</t>
  </si>
  <si>
    <t>2024-06-12</t>
  </si>
  <si>
    <t>711.33</t>
  </si>
  <si>
    <t>2024-06-11</t>
  </si>
  <si>
    <t>711.35</t>
  </si>
  <si>
    <t>2024-06-07</t>
  </si>
  <si>
    <t>711.06</t>
  </si>
  <si>
    <t>2024-06-06</t>
  </si>
  <si>
    <t>711.08</t>
  </si>
  <si>
    <t>2024-06-05</t>
  </si>
  <si>
    <t>710.97</t>
  </si>
  <si>
    <t>2024-06-04</t>
  </si>
  <si>
    <t>710.83</t>
  </si>
  <si>
    <t>2024-06-03</t>
  </si>
  <si>
    <t>710.86</t>
  </si>
  <si>
    <t>2024-05-31</t>
  </si>
  <si>
    <t>710.88</t>
  </si>
  <si>
    <t>2024-05-30</t>
  </si>
  <si>
    <t>711.11</t>
  </si>
  <si>
    <t>2024-05-29</t>
  </si>
  <si>
    <t>2024-05-28</t>
  </si>
  <si>
    <t>711.01</t>
  </si>
  <si>
    <t>2024-05-27</t>
  </si>
  <si>
    <t>710.91</t>
  </si>
  <si>
    <t>2024-05-24</t>
  </si>
  <si>
    <t>711.02</t>
  </si>
  <si>
    <t>2024-05-23</t>
  </si>
  <si>
    <t>710.98</t>
  </si>
  <si>
    <t>2024-05-22</t>
  </si>
  <si>
    <t>710.77</t>
  </si>
  <si>
    <t>2024-05-21</t>
  </si>
  <si>
    <t>710.69</t>
  </si>
  <si>
    <t>2024-05-20</t>
  </si>
  <si>
    <t>710.42</t>
  </si>
  <si>
    <t>2024-05-17</t>
  </si>
  <si>
    <t>710.45</t>
  </si>
  <si>
    <t>2024-05-16</t>
  </si>
  <si>
    <t>710.2</t>
  </si>
  <si>
    <t>2024-05-15</t>
  </si>
  <si>
    <t>710.49</t>
  </si>
  <si>
    <t>2024-05-14</t>
  </si>
  <si>
    <t>710.53</t>
  </si>
  <si>
    <t>2024-05-13</t>
  </si>
  <si>
    <t>710.3</t>
  </si>
  <si>
    <t>2024-05-10</t>
  </si>
  <si>
    <t>710.11</t>
  </si>
  <si>
    <t>2024-05-09</t>
  </si>
  <si>
    <t>710.28</t>
  </si>
  <si>
    <t>2024-05-08</t>
  </si>
  <si>
    <t>710.16</t>
  </si>
  <si>
    <t>2024-05-07</t>
  </si>
  <si>
    <t>710.02</t>
  </si>
  <si>
    <t>2024-05-06</t>
  </si>
  <si>
    <t>709.94</t>
  </si>
  <si>
    <t>2024-04-30</t>
  </si>
  <si>
    <t>710.63</t>
  </si>
  <si>
    <t>2024-04-29</t>
  </si>
  <si>
    <t>710.66</t>
  </si>
  <si>
    <t>2024-04-26</t>
  </si>
  <si>
    <t>710.56</t>
  </si>
  <si>
    <t>2024-04-25</t>
  </si>
  <si>
    <t>710.58</t>
  </si>
  <si>
    <t>2024-04-24</t>
  </si>
  <si>
    <t>710.48</t>
  </si>
  <si>
    <t>2024-04-23</t>
  </si>
  <si>
    <t>710.59</t>
  </si>
  <si>
    <t>2024-04-22</t>
  </si>
  <si>
    <t>710.43</t>
  </si>
  <si>
    <t>2024-04-19</t>
  </si>
  <si>
    <t>710.46</t>
  </si>
  <si>
    <t>2024-04-18</t>
  </si>
  <si>
    <t>2024-04-17</t>
  </si>
  <si>
    <t>710.25</t>
  </si>
  <si>
    <t>2024-04-16</t>
  </si>
  <si>
    <t>2024-04-15</t>
  </si>
  <si>
    <t>709.79</t>
  </si>
  <si>
    <t>2024-04-12</t>
  </si>
  <si>
    <t>709.67</t>
  </si>
  <si>
    <t>2024-04-11</t>
  </si>
  <si>
    <t>709.68</t>
  </si>
  <si>
    <t>2024-04-10</t>
  </si>
  <si>
    <t>709.59</t>
  </si>
  <si>
    <t>2024-04-09</t>
  </si>
  <si>
    <t>709.56</t>
  </si>
  <si>
    <t>2024-04-08</t>
  </si>
  <si>
    <t>709.47</t>
  </si>
  <si>
    <t>2024-04-03</t>
  </si>
  <si>
    <t>709.49</t>
  </si>
  <si>
    <t>2024-04-02</t>
  </si>
  <si>
    <t>709.57</t>
  </si>
  <si>
    <t>2024-04-01</t>
  </si>
  <si>
    <t>709.38</t>
  </si>
  <si>
    <t>2024-03-29</t>
  </si>
  <si>
    <t>709.5</t>
  </si>
  <si>
    <t>2024-03-28</t>
  </si>
  <si>
    <t>709.48</t>
  </si>
  <si>
    <t>美元#</t>
    <phoneticPr fontId="9" type="noConversion"/>
  </si>
  <si>
    <t>总涨跌幅（¥）</t>
    <phoneticPr fontId="9" type="noConversion"/>
  </si>
  <si>
    <t>换算得7月8日现持仓市值</t>
    <phoneticPr fontId="9" type="noConversion"/>
  </si>
  <si>
    <t>占市值比</t>
    <phoneticPr fontId="9" type="noConversion"/>
  </si>
  <si>
    <t>占净值比（非%）</t>
    <phoneticPr fontId="9" type="noConversion"/>
  </si>
  <si>
    <t>其他资产占净值比</t>
    <phoneticPr fontId="9" type="noConversion"/>
  </si>
  <si>
    <t>其他资产总额</t>
    <phoneticPr fontId="9" type="noConversion"/>
  </si>
  <si>
    <t>7月10日单位净值（实际）</t>
  </si>
  <si>
    <t>7月9日单位净值（实际）</t>
  </si>
  <si>
    <t>7月8日单位净值（实际）</t>
  </si>
  <si>
    <t>7月5日单位净值（实际）</t>
  </si>
  <si>
    <t>7月4日单位净值（实际）</t>
  </si>
  <si>
    <t>7月3日单位净值（实际）</t>
  </si>
  <si>
    <t>7月2日单位净值（实际）</t>
  </si>
  <si>
    <t>7月1日单位净值（实际）</t>
  </si>
  <si>
    <t>6月28日单位净值（实际）</t>
  </si>
  <si>
    <t>6月27日单位净值（实际）</t>
  </si>
  <si>
    <t>6月26日单位净值（实际）</t>
  </si>
  <si>
    <t>6月25日单位净值（实际）</t>
  </si>
  <si>
    <t>6月24日单位净值（实际）</t>
  </si>
  <si>
    <t>6月21日单位净值（实际）</t>
  </si>
  <si>
    <t>6月20日单位净值（实际）</t>
  </si>
  <si>
    <t>6月19日单位净值（实际）</t>
  </si>
  <si>
    <t>6月18日单位净值（实际）</t>
  </si>
  <si>
    <t>6月17日单位净值（实际）</t>
  </si>
  <si>
    <t>6月14日单位净值（实际）</t>
  </si>
  <si>
    <t>6月13日单位净值（实际）</t>
  </si>
  <si>
    <t>6月12日单位净值（实际）</t>
  </si>
  <si>
    <t>6月11日单位净值（实际）</t>
  </si>
  <si>
    <t>6月7日单位净值（实际）</t>
  </si>
  <si>
    <t>6月6日单位净值（实际）</t>
  </si>
  <si>
    <t>6月5日单位净值（实际）</t>
  </si>
  <si>
    <t>6月4日单位净值（实际）</t>
  </si>
  <si>
    <t>6月3日单位净值（实际）</t>
  </si>
  <si>
    <t>5月31日单位净值（实际）</t>
  </si>
  <si>
    <t>5月30日单位净值（实际）</t>
  </si>
  <si>
    <t>5月29日单位净值（实际）</t>
  </si>
  <si>
    <t>5月28日单位净值（实际）</t>
  </si>
  <si>
    <t>5月27日单位净值（实际）</t>
  </si>
  <si>
    <t>5月24日单位净值（实际）</t>
  </si>
  <si>
    <t>5月23日单位净值（实际）</t>
  </si>
  <si>
    <t>5月22日单位净值（实际）</t>
  </si>
  <si>
    <t>5月21日单位净值（实际）</t>
  </si>
  <si>
    <t>5月20日单位净值（实际）</t>
  </si>
  <si>
    <t>5月17日单位净值（实际）</t>
  </si>
  <si>
    <t>5月16日单位净值（实际）</t>
  </si>
  <si>
    <t>5月15日单位净值（实际）</t>
  </si>
  <si>
    <t>5月14日单位净值（实际）</t>
  </si>
  <si>
    <t>5月13日单位净值（实际）</t>
  </si>
  <si>
    <t>5月10日单位净值（实际）</t>
  </si>
  <si>
    <t>5月9日单位净值（实际）</t>
  </si>
  <si>
    <t>5月8日单位净值（实际）</t>
  </si>
  <si>
    <t>5月7日单位净值（实际）</t>
  </si>
  <si>
    <t>5月6日单位净值（实际）</t>
  </si>
  <si>
    <t>4月30日单位净值（实际）</t>
  </si>
  <si>
    <t>4月29日单位净值（实际）</t>
  </si>
  <si>
    <t>4月26日单位净值（实际）</t>
  </si>
  <si>
    <t>4月25日单位净值（实际）</t>
  </si>
  <si>
    <t>4月24日单位净值（实际）</t>
  </si>
  <si>
    <t>4月23日单位净值（实际）</t>
  </si>
  <si>
    <t>4月22日单位净值（实际）</t>
  </si>
  <si>
    <t>4月19日单位净值（实际）</t>
  </si>
  <si>
    <t>4月18日单位净值（实际）</t>
  </si>
  <si>
    <t>4月17日单位净值（实际）</t>
  </si>
  <si>
    <t>4月16日单位净值（实际）</t>
  </si>
  <si>
    <t>4月15日单位净值（实际）</t>
  </si>
  <si>
    <t>4月12日单位净值（实际）</t>
  </si>
  <si>
    <t>4月11日单位净值（实际）</t>
  </si>
  <si>
    <t>4月10日单位净值（实际）</t>
  </si>
  <si>
    <t>4月9日单位净值（实际）</t>
  </si>
  <si>
    <t>4月8日单位净值（实际）</t>
  </si>
  <si>
    <t>4月3日单位净值（实际）</t>
  </si>
  <si>
    <t>4月2日单位净值（实际）</t>
  </si>
  <si>
    <t>4月1日单位净值（实际）</t>
  </si>
  <si>
    <t>3月29日单位净值（实际）</t>
  </si>
  <si>
    <t>3月28日单位净值（实际）</t>
  </si>
  <si>
    <t>7月10日单位净值（对比3.29）</t>
  </si>
  <si>
    <t>7月9日单位净值（对比3.29）</t>
  </si>
  <si>
    <t>7月8日单位净值（对比3.29）</t>
  </si>
  <si>
    <t>7月5日单位净值（对比3.29）</t>
  </si>
  <si>
    <t>7月4日单位净值（对比3.29）</t>
  </si>
  <si>
    <t>7月3日单位净值（对比3.29）</t>
  </si>
  <si>
    <t>7月2日单位净值（对比3.29）</t>
  </si>
  <si>
    <t>7月1日单位净值（对比3.29）</t>
  </si>
  <si>
    <t>6月28日单位净值（对比3.29）</t>
  </si>
  <si>
    <t>6月27日单位净值（对比3.29）</t>
  </si>
  <si>
    <t>6月26日单位净值（对比3.29）</t>
  </si>
  <si>
    <t>6月25日单位净值（对比3.29）</t>
  </si>
  <si>
    <t>6月24日单位净值（对比3.29）</t>
  </si>
  <si>
    <t>6月21日单位净值（对比3.29）</t>
  </si>
  <si>
    <t>6月20日单位净值（对比3.29）</t>
  </si>
  <si>
    <t>6月19日单位净值（对比3.29）</t>
  </si>
  <si>
    <t>6月18日单位净值（对比3.29）</t>
  </si>
  <si>
    <t>6月17日单位净值（对比3.29）</t>
  </si>
  <si>
    <t>6月14日单位净值（对比3.29）</t>
  </si>
  <si>
    <t>6月13日单位净值（对比3.29）</t>
  </si>
  <si>
    <t>6月12日单位净值（对比3.29）</t>
  </si>
  <si>
    <t>6月11日单位净值（对比3.29）</t>
  </si>
  <si>
    <t>6月7日单位净值（对比3.29）</t>
  </si>
  <si>
    <t>6月6日单位净值（对比3.29）</t>
  </si>
  <si>
    <t>6月5日单位净值（对比3.29）</t>
  </si>
  <si>
    <t>6月4日单位净值（对比3.29）</t>
  </si>
  <si>
    <t>6月3日单位净值（对比3.29）</t>
  </si>
  <si>
    <t>5月31日单位净值（对比3.29）</t>
  </si>
  <si>
    <t>5月30日单位净值（对比3.29）</t>
  </si>
  <si>
    <t>5月29日单位净值（对比3.29）</t>
  </si>
  <si>
    <t>5月28日单位净值（对比3.29）</t>
  </si>
  <si>
    <t>5月27日单位净值（对比3.29）</t>
  </si>
  <si>
    <t>5月24日单位净值（对比3.29）</t>
  </si>
  <si>
    <t>5月23日单位净值（对比3.29）</t>
  </si>
  <si>
    <t>5月22日单位净值（对比3.29）</t>
  </si>
  <si>
    <t>5月21日单位净值（对比3.29）</t>
  </si>
  <si>
    <t>5月20日单位净值（对比3.29）</t>
  </si>
  <si>
    <t>5月17日单位净值（对比3.29）</t>
  </si>
  <si>
    <t>5月16日单位净值（对比3.29）</t>
  </si>
  <si>
    <t>5月14日单位净值（对比3.29）</t>
  </si>
  <si>
    <t>5月13日单位净值（对比3.29）</t>
  </si>
  <si>
    <t>5月10日单位净值（对比3.29）</t>
  </si>
  <si>
    <t>5月9日单位净值（对比3.29）</t>
  </si>
  <si>
    <t>5月8日单位净值（对比3.29）</t>
  </si>
  <si>
    <t>5月7日单位净值（对比3.29）</t>
  </si>
  <si>
    <t>5月6日单位净值（对比3.29）</t>
  </si>
  <si>
    <t>4月30日单位净值（对比3.29）</t>
  </si>
  <si>
    <t>4月29日单位净值（对比3.29）</t>
  </si>
  <si>
    <t>4月26日单位净值（对比3.29）</t>
  </si>
  <si>
    <t>4月25日单位净值（对比3.29）</t>
  </si>
  <si>
    <t>4月24日单位净值（对比3.29）</t>
  </si>
  <si>
    <t>4月23日单位净值（对比3.29）</t>
  </si>
  <si>
    <t>4月22日单位净值（对比3.29）</t>
  </si>
  <si>
    <t>4月19日单位净值（对比3.29）</t>
  </si>
  <si>
    <t>4月18日单位净值（对比3.29）</t>
  </si>
  <si>
    <t>4月17日单位净值（对比3.29）</t>
  </si>
  <si>
    <t>4月16日单位净值（对比3.29）</t>
  </si>
  <si>
    <t>4月15日单位净值（对比3.29）</t>
  </si>
  <si>
    <t>4月12日单位净值（对比3.29）</t>
  </si>
  <si>
    <t>4月11日单位净值（对比3.29）</t>
  </si>
  <si>
    <t>4月10日单位净值（对比3.29）</t>
  </si>
  <si>
    <t>4月9日单位净值（对比3.29）</t>
  </si>
  <si>
    <t>4月8日单位净值（对比3.29）</t>
  </si>
  <si>
    <t>4月2日单位净值（对比3.29）</t>
  </si>
  <si>
    <t>4月1日单位净值（对比3.29）</t>
  </si>
  <si>
    <t>3月29日单位净值（对比3.29）</t>
  </si>
  <si>
    <t>3月28日单位净值（对比3.29）</t>
  </si>
  <si>
    <r>
      <t>4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3</t>
    </r>
    <r>
      <rPr>
        <sz val="12"/>
        <rFont val="Microsoft JhengHei"/>
        <family val="2"/>
        <charset val="136"/>
      </rPr>
      <t>日单位净值（对比</t>
    </r>
    <r>
      <rPr>
        <sz val="12"/>
        <rFont val="Calibri"/>
        <family val="2"/>
      </rPr>
      <t>3.29</t>
    </r>
    <r>
      <rPr>
        <sz val="12"/>
        <rFont val="Microsoft JhengHei"/>
        <family val="2"/>
        <charset val="136"/>
      </rPr>
      <t>）</t>
    </r>
    <phoneticPr fontId="9" type="noConversion"/>
  </si>
  <si>
    <t>7月10日单位净值（与前一天比较）</t>
  </si>
  <si>
    <t>7月9日单位净值（与前一天比较）</t>
  </si>
  <si>
    <t>7月8日单位净值（与前一天比较）</t>
  </si>
  <si>
    <t>7月5日单位净值（与前一天比较）</t>
  </si>
  <si>
    <t>7月4日单位净值（与前一天比较）</t>
  </si>
  <si>
    <t>7月3日单位净值（与前一天比较）</t>
  </si>
  <si>
    <t>7月2日单位净值（与前一天比较）</t>
  </si>
  <si>
    <t>7月1日单位净值（与前一天比较）</t>
  </si>
  <si>
    <t>6月28日单位净值（与前一天比较）</t>
  </si>
  <si>
    <t>6月27日单位净值（与前一天比较）</t>
  </si>
  <si>
    <t>6月26日单位净值（与前一天比较）</t>
  </si>
  <si>
    <t>6月25日单位净值（与前一天比较）</t>
  </si>
  <si>
    <t>6月24日单位净值（与前一天比较）</t>
  </si>
  <si>
    <t>6月21日单位净值（与前一天比较）</t>
  </si>
  <si>
    <t>6月20日单位净值（与前一天比较）</t>
  </si>
  <si>
    <t>6月19日单位净值（与前一天比较）</t>
  </si>
  <si>
    <t>6月18日单位净值（与前一天比较）</t>
  </si>
  <si>
    <t>6月17日单位净值（与前一天比较）</t>
  </si>
  <si>
    <t>6月14日单位净值（与前一天比较）</t>
  </si>
  <si>
    <t>6月13日单位净值（与前一天比较）</t>
  </si>
  <si>
    <t>6月12日单位净值（与前一天比较）</t>
  </si>
  <si>
    <t>6月11日单位净值（与前一天比较）</t>
  </si>
  <si>
    <t>6月7日单位净值（与前一天比较）</t>
  </si>
  <si>
    <t>6月6日单位净值（与前一天比较）</t>
  </si>
  <si>
    <t>6月5日单位净值（与前一天比较）</t>
  </si>
  <si>
    <t>6月4日单位净值（与前一天比较）</t>
  </si>
  <si>
    <t>6月3日单位净值（与前一天比较）</t>
  </si>
  <si>
    <t>5月31日单位净值（与前一天比较）</t>
  </si>
  <si>
    <t>5月30日单位净值（与前一天比较）</t>
  </si>
  <si>
    <t>5月29日单位净值（与前一天比较）</t>
  </si>
  <si>
    <t>5月28日单位净值（与前一天比较）</t>
  </si>
  <si>
    <t>5月27日单位净值（与前一天比较）</t>
  </si>
  <si>
    <t>5月24日单位净值（与前一天比较）</t>
  </si>
  <si>
    <t>5月23日单位净值（与前一天比较）</t>
  </si>
  <si>
    <t>5月22日单位净值（与前一天比较）</t>
  </si>
  <si>
    <t>5月21日单位净值（与前一天比较）</t>
  </si>
  <si>
    <t>5月20日单位净值（与前一天比较）</t>
  </si>
  <si>
    <t>5月17日单位净值（与前一天比较）</t>
  </si>
  <si>
    <t>5月16日单位净值（与前一天比较）</t>
  </si>
  <si>
    <t>5月15日单位净值（与前一天比较）</t>
  </si>
  <si>
    <t>5月14日单位净值（与前一天比较）</t>
  </si>
  <si>
    <t>5月13日单位净值（与前一天比较）</t>
  </si>
  <si>
    <t>5月10日单位净值（与前一天比较）</t>
  </si>
  <si>
    <t>5月9日单位净值（与前一天比较）</t>
  </si>
  <si>
    <t>5月8日单位净值（与前一天比较）</t>
  </si>
  <si>
    <t>5月7日单位净值（与前一天比较）</t>
  </si>
  <si>
    <t>5月6日单位净值（与前一天比较）</t>
  </si>
  <si>
    <t>4月30日单位净值（与前一天比较）</t>
  </si>
  <si>
    <t>4月29日单位净值（与前一天比较）</t>
  </si>
  <si>
    <t>4月26日单位净值（与前一天比较）</t>
  </si>
  <si>
    <t>4月25日单位净值（与前一天比较）</t>
  </si>
  <si>
    <t>4月24日单位净值（与前一天比较）</t>
  </si>
  <si>
    <t>4月23日单位净值（与前一天比较）</t>
  </si>
  <si>
    <t>4月22日单位净值（与前一天比较）</t>
  </si>
  <si>
    <t>4月19日单位净值（与前一天比较）</t>
  </si>
  <si>
    <t>4月18日单位净值（与前一天比较）</t>
  </si>
  <si>
    <t>4月17日单位净值（与前一天比较）</t>
  </si>
  <si>
    <t>4月16日单位净值（与前一天比较）</t>
  </si>
  <si>
    <t>4月15日单位净值（与前一天比较）</t>
  </si>
  <si>
    <t>4月12日单位净值（与前一天比较）</t>
  </si>
  <si>
    <t>4月11日单位净值（与前一天比较）</t>
  </si>
  <si>
    <t>4月10日单位净值（与前一天比较）</t>
  </si>
  <si>
    <t>4月9日单位净值（与前一天比较）</t>
  </si>
  <si>
    <t>4月8日单位净值（与前一天比较）</t>
  </si>
  <si>
    <t>4月3日单位净值（与前一天比较）</t>
  </si>
  <si>
    <t>4月2日单位净值（与前一天比较）</t>
  </si>
  <si>
    <t>4月1日单位净值（与前一天比较）</t>
  </si>
  <si>
    <t>3月29日单位净值（与前一天比较）</t>
  </si>
  <si>
    <t>3月28日单位净值（与前一天比较）</t>
  </si>
  <si>
    <t>7月10日单位净值_考虑持仓占比变化</t>
  </si>
  <si>
    <t>7月9日单位净值_考虑持仓占比变化</t>
  </si>
  <si>
    <t>7月8日单位净值_考虑持仓占比变化</t>
  </si>
  <si>
    <t>7月5日单位净值_考虑持仓占比变化</t>
  </si>
  <si>
    <t>7月4日单位净值_考虑持仓占比变化</t>
  </si>
  <si>
    <t>7月3日单位净值_考虑持仓占比变化</t>
  </si>
  <si>
    <t>7月2日单位净值_考虑持仓占比变化</t>
  </si>
  <si>
    <t>7月1日单位净值_考虑持仓占比变化</t>
  </si>
  <si>
    <t>6月28日单位净值_考虑持仓占比变化</t>
  </si>
  <si>
    <t>6月27日单位净值_考虑持仓占比变化</t>
  </si>
  <si>
    <t>6月26日单位净值_考虑持仓占比变化</t>
  </si>
  <si>
    <t>6月25日单位净值_考虑持仓占比变化</t>
  </si>
  <si>
    <t>6月24日单位净值_考虑持仓占比变化</t>
  </si>
  <si>
    <t>6月21日单位净值_考虑持仓占比变化</t>
  </si>
  <si>
    <t>6月20日单位净值_考虑持仓占比变化</t>
  </si>
  <si>
    <t>6月19日单位净值_考虑持仓占比变化</t>
  </si>
  <si>
    <t>6月18日单位净值_考虑持仓占比变化</t>
  </si>
  <si>
    <t>6月17日单位净值_考虑持仓占比变化</t>
  </si>
  <si>
    <t>6月14日单位净值_考虑持仓占比变化</t>
  </si>
  <si>
    <t>6月13日单位净值_考虑持仓占比变化</t>
  </si>
  <si>
    <t>6月12日单位净值_考虑持仓占比变化</t>
  </si>
  <si>
    <t>6月11日单位净值_考虑持仓占比变化</t>
  </si>
  <si>
    <t>6月7日单位净值_考虑持仓占比变化</t>
  </si>
  <si>
    <t>6月6日单位净值_考虑持仓占比变化</t>
  </si>
  <si>
    <t>6月5日单位净值_考虑持仓占比变化</t>
  </si>
  <si>
    <t>6月4日单位净值_考虑持仓占比变化</t>
  </si>
  <si>
    <t>6月3日单位净值_考虑持仓占比变化</t>
  </si>
  <si>
    <t>5月31日单位净值_考虑持仓占比变化</t>
  </si>
  <si>
    <t>5月30日单位净值_考虑持仓占比变化</t>
  </si>
  <si>
    <t>5月29日单位净值_考虑持仓占比变化</t>
  </si>
  <si>
    <t>5月28日单位净值_考虑持仓占比变化</t>
  </si>
  <si>
    <t>5月27日单位净值_考虑持仓占比变化</t>
  </si>
  <si>
    <t>5月24日单位净值_考虑持仓占比变化</t>
  </si>
  <si>
    <t>5月23日单位净值_考虑持仓占比变化</t>
  </si>
  <si>
    <t>5月22日单位净值_考虑持仓占比变化</t>
  </si>
  <si>
    <t>5月20日单位净值_考虑持仓占比变化</t>
  </si>
  <si>
    <t>5月17日单位净值_考虑持仓占比变化</t>
  </si>
  <si>
    <t>5月16日单位净值_考虑持仓占比变化</t>
  </si>
  <si>
    <t>5月15日单位净值_考虑持仓占比变化</t>
  </si>
  <si>
    <t>5月14日单位净值_考虑持仓占比变化</t>
  </si>
  <si>
    <t>5月13日单位净值_考虑持仓占比变化</t>
  </si>
  <si>
    <t>5月10日单位净值_考虑持仓占比变化</t>
  </si>
  <si>
    <t>5月9日单位净值_考虑持仓占比变化</t>
  </si>
  <si>
    <t>5月8日单位净值_考虑持仓占比变化</t>
  </si>
  <si>
    <t>5月7日单位净值_考虑持仓占比变化</t>
  </si>
  <si>
    <t>5月6日单位净值_考虑持仓占比变化</t>
  </si>
  <si>
    <t>4月30日单位净值_考虑持仓占比变化</t>
  </si>
  <si>
    <t>4月29日单位净值_考虑持仓占比变化</t>
  </si>
  <si>
    <t>4月26日单位净值_考虑持仓占比变化</t>
  </si>
  <si>
    <t>4月25日单位净值_考虑持仓占比变化</t>
  </si>
  <si>
    <t>4月24日单位净值_考虑持仓占比变化</t>
  </si>
  <si>
    <t>4月23日单位净值_考虑持仓占比变化</t>
  </si>
  <si>
    <t>4月22日单位净值_考虑持仓占比变化</t>
  </si>
  <si>
    <t>4月19日单位净值_考虑持仓占比变化</t>
  </si>
  <si>
    <t>4月18日单位净值_考虑持仓占比变化</t>
  </si>
  <si>
    <t>4月17日单位净值_考虑持仓占比变化</t>
  </si>
  <si>
    <t>4月16日单位净值_考虑持仓占比变化</t>
  </si>
  <si>
    <t>4月15日单位净值_考虑持仓占比变化</t>
  </si>
  <si>
    <t>4月12日单位净值_考虑持仓占比变化</t>
  </si>
  <si>
    <t>4月11日单位净值_考虑持仓占比变化</t>
  </si>
  <si>
    <t>4月10日单位净值_考虑持仓占比变化</t>
  </si>
  <si>
    <t>4月9日单位净值_考虑持仓占比变化</t>
  </si>
  <si>
    <t>4月8日单位净值_考虑持仓占比变化</t>
  </si>
  <si>
    <t>4月3日单位净值_考虑持仓占比变化</t>
  </si>
  <si>
    <t>4月2日单位净值_考虑持仓占比变化</t>
  </si>
  <si>
    <t>4月1日单位净值_考虑持仓占比变化</t>
  </si>
  <si>
    <t>3月29日单位净值_考虑持仓占比变化</t>
  </si>
  <si>
    <t>3月28日单位净值_考虑持仓占比变化</t>
  </si>
  <si>
    <t>7月10日持仓占比</t>
  </si>
  <si>
    <t>7月9日持仓占比</t>
  </si>
  <si>
    <t>7月8日持仓占比</t>
  </si>
  <si>
    <t>7月5日持仓占比</t>
  </si>
  <si>
    <t>7月4日持仓占比</t>
  </si>
  <si>
    <t>7月3日持仓占比</t>
  </si>
  <si>
    <t>7月2日持仓占比</t>
  </si>
  <si>
    <t>7月1日持仓占比</t>
  </si>
  <si>
    <t>6月28日持仓占比</t>
  </si>
  <si>
    <t>6月27日持仓占比</t>
  </si>
  <si>
    <t>6月26日持仓占比</t>
  </si>
  <si>
    <t>6月25日持仓占比</t>
  </si>
  <si>
    <t>6月24日持仓占比</t>
  </si>
  <si>
    <t>6月21日持仓占比</t>
  </si>
  <si>
    <t>6月20日持仓占比</t>
  </si>
  <si>
    <t>6月19日持仓占比</t>
  </si>
  <si>
    <t>6月18日持仓占比</t>
  </si>
  <si>
    <t>6月17日持仓占比</t>
  </si>
  <si>
    <t>6月14日持仓占比</t>
  </si>
  <si>
    <t>6月13日持仓占比</t>
  </si>
  <si>
    <t>6月12日持仓占比</t>
  </si>
  <si>
    <t>6月11日持仓占比</t>
  </si>
  <si>
    <t>6月7日持仓占比</t>
  </si>
  <si>
    <t>6月6日持仓占比</t>
  </si>
  <si>
    <t>6月5日持仓占比</t>
  </si>
  <si>
    <t>6月4日持仓占比</t>
  </si>
  <si>
    <t>6月3日持仓占比</t>
  </si>
  <si>
    <t>5月31日持仓占比</t>
  </si>
  <si>
    <t>5月30日持仓占比</t>
  </si>
  <si>
    <t>5月29日持仓占比</t>
  </si>
  <si>
    <t>5月28日持仓占比</t>
  </si>
  <si>
    <t>5月27日持仓占比</t>
  </si>
  <si>
    <t>5月24日持仓占比</t>
  </si>
  <si>
    <t>5月23日持仓占比</t>
  </si>
  <si>
    <t>5月22日持仓占比</t>
  </si>
  <si>
    <t>5月21日持仓占比</t>
  </si>
  <si>
    <t>5月20日持仓占比</t>
  </si>
  <si>
    <t>5月17日持仓占比</t>
  </si>
  <si>
    <t>5月16日持仓占比</t>
  </si>
  <si>
    <t>5月15日持仓占比</t>
  </si>
  <si>
    <t>5月14日持仓占比</t>
  </si>
  <si>
    <t>5月13日持仓占比</t>
  </si>
  <si>
    <t>5月10日持仓占比</t>
  </si>
  <si>
    <t>5月9日持仓占比</t>
  </si>
  <si>
    <t>5月8日持仓占比</t>
  </si>
  <si>
    <t>5月7日持仓占比</t>
  </si>
  <si>
    <t>5月6日持仓占比</t>
  </si>
  <si>
    <t>4月30日持仓占比</t>
  </si>
  <si>
    <t>4月29日持仓占比</t>
  </si>
  <si>
    <t>4月26日持仓占比</t>
  </si>
  <si>
    <t>4月25日持仓占比</t>
  </si>
  <si>
    <t>4月24日持仓占比</t>
  </si>
  <si>
    <t>4月23日持仓占比</t>
  </si>
  <si>
    <t>4月22日持仓占比</t>
  </si>
  <si>
    <t>4月19日持仓占比</t>
  </si>
  <si>
    <t>4月18日持仓占比</t>
  </si>
  <si>
    <t>4月17日持仓占比</t>
  </si>
  <si>
    <t>4月16日持仓占比</t>
  </si>
  <si>
    <t>4月15日持仓占比</t>
  </si>
  <si>
    <t>4月12日持仓占比</t>
  </si>
  <si>
    <t>4月11日持仓占比</t>
  </si>
  <si>
    <t>4月10日持仓占比</t>
  </si>
  <si>
    <t>4月9日持仓占比</t>
  </si>
  <si>
    <t>4月8日持仓占比</t>
  </si>
  <si>
    <t>4月3日持仓占比</t>
  </si>
  <si>
    <t>4月2日持仓占比</t>
  </si>
  <si>
    <t>4月1日持仓占比</t>
  </si>
  <si>
    <t>3月29日持仓占比</t>
  </si>
  <si>
    <t>3月28日持仓占比</t>
  </si>
  <si>
    <r>
      <t>5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15</t>
    </r>
    <r>
      <rPr>
        <sz val="12"/>
        <rFont val="Microsoft JhengHei"/>
        <family val="2"/>
        <charset val="136"/>
      </rPr>
      <t>日单位净值（对比</t>
    </r>
    <r>
      <rPr>
        <sz val="12"/>
        <rFont val="Calibri"/>
        <family val="2"/>
      </rPr>
      <t>3.29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</si>
  <si>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21</t>
    </r>
    <r>
      <rPr>
        <sz val="12"/>
        <rFont val="Microsoft JhengHei"/>
        <family val="2"/>
        <charset val="136"/>
      </rPr>
      <t>日单位净值</t>
    </r>
    <r>
      <rPr>
        <sz val="12"/>
        <rFont val="Calibri"/>
        <family val="2"/>
      </rPr>
      <t>_</t>
    </r>
    <r>
      <rPr>
        <sz val="12"/>
        <rFont val="Microsoft JhengHei"/>
        <family val="2"/>
        <charset val="136"/>
      </rPr>
      <t>考虑持仓占比变化</t>
    </r>
    <phoneticPr fontId="9" type="noConversion"/>
  </si>
  <si>
    <t>7月10日总收盘价</t>
  </si>
  <si>
    <t>7月9日总收盘价</t>
  </si>
  <si>
    <t>7月8日总收盘价</t>
  </si>
  <si>
    <t>7月5日总收盘价</t>
  </si>
  <si>
    <t>7月4日总收盘价</t>
  </si>
  <si>
    <t>7月3日总收盘价</t>
  </si>
  <si>
    <t>7月2日总收盘价</t>
  </si>
  <si>
    <t>7月1日总收盘价</t>
  </si>
  <si>
    <t>6月28日总收盘价</t>
  </si>
  <si>
    <t>6月27日总收盘价</t>
  </si>
  <si>
    <t>6月26日总收盘价</t>
  </si>
  <si>
    <t>6月25日总收盘价</t>
  </si>
  <si>
    <t>6月24日总收盘价</t>
  </si>
  <si>
    <t>6月21日总收盘价</t>
  </si>
  <si>
    <t>6月20日总收盘价</t>
  </si>
  <si>
    <t>6月19日总收盘价</t>
  </si>
  <si>
    <t>6月18日总收盘价</t>
  </si>
  <si>
    <t>6月17日总收盘价</t>
  </si>
  <si>
    <t>6月14日总收盘价</t>
  </si>
  <si>
    <t>6月13日总收盘价</t>
  </si>
  <si>
    <t>6月12日总收盘价</t>
  </si>
  <si>
    <t>6月11日总收盘价</t>
  </si>
  <si>
    <t>6月7日总收盘价</t>
  </si>
  <si>
    <t>6月6日总收盘价</t>
  </si>
  <si>
    <t>6月5日总收盘价</t>
  </si>
  <si>
    <t>6月4日总收盘价</t>
  </si>
  <si>
    <t>6月3日总收盘价</t>
  </si>
  <si>
    <t>5月31日总收盘价</t>
  </si>
  <si>
    <t>5月30日总收盘价</t>
  </si>
  <si>
    <t>5月29日总收盘价</t>
  </si>
  <si>
    <t>5月28日总收盘价</t>
  </si>
  <si>
    <t>5月27日总收盘价</t>
  </si>
  <si>
    <t>5月24日总收盘价</t>
  </si>
  <si>
    <t>5月23日总收盘价</t>
  </si>
  <si>
    <t>5月22日总收盘价</t>
  </si>
  <si>
    <t>5月21日总收盘价</t>
  </si>
  <si>
    <t>5月20日总收盘价</t>
  </si>
  <si>
    <t>5月17日总收盘价</t>
  </si>
  <si>
    <t>5月16日总收盘价</t>
  </si>
  <si>
    <t>5月15日总收盘价</t>
  </si>
  <si>
    <t>5月14日总收盘价</t>
  </si>
  <si>
    <t>5月13日总收盘价</t>
  </si>
  <si>
    <t>5月10日总收盘价</t>
  </si>
  <si>
    <t>5月9日总收盘价</t>
  </si>
  <si>
    <t>5月8日总收盘价</t>
  </si>
  <si>
    <t>5月7日总收盘价</t>
  </si>
  <si>
    <t>5月6日总收盘价</t>
  </si>
  <si>
    <t>4月30日总收盘价</t>
  </si>
  <si>
    <t>4月29日总收盘价</t>
  </si>
  <si>
    <t>4月26日总收盘价</t>
  </si>
  <si>
    <t>4月25日总收盘价</t>
  </si>
  <si>
    <t>4月24日总收盘价</t>
  </si>
  <si>
    <t>4月23日总收盘价</t>
  </si>
  <si>
    <t>4月22日总收盘价</t>
  </si>
  <si>
    <t>4月19日总收盘价</t>
  </si>
  <si>
    <t>4月18日总收盘价</t>
  </si>
  <si>
    <t>4月17日总收盘价</t>
  </si>
  <si>
    <t>4月16日总收盘价</t>
  </si>
  <si>
    <t>4月15日总收盘价</t>
  </si>
  <si>
    <t>4月12日总收盘价</t>
  </si>
  <si>
    <t>4月11日总收盘价</t>
  </si>
  <si>
    <t>4月10日总收盘价</t>
  </si>
  <si>
    <t>4月9日总收盘价</t>
  </si>
  <si>
    <t>4月8日总收盘价</t>
  </si>
  <si>
    <t>4月3日总收盘价</t>
  </si>
  <si>
    <t>4月2日总收盘价</t>
  </si>
  <si>
    <t>4月1日总收盘价</t>
  </si>
  <si>
    <t>3月29日总收盘价</t>
  </si>
  <si>
    <t>3月28日总收盘价</t>
  </si>
  <si>
    <t>501225.OF</t>
    <phoneticPr fontId="9" type="noConversion"/>
  </si>
  <si>
    <t>相对前一天涨跌幅</t>
    <phoneticPr fontId="9" type="noConversion"/>
  </si>
  <si>
    <t>误差</t>
  </si>
  <si>
    <t>分母</t>
    <phoneticPr fontId="9" type="noConversion"/>
  </si>
  <si>
    <t>159995.SZ</t>
    <phoneticPr fontId="9" type="noConversion"/>
  </si>
  <si>
    <t>512760.SH</t>
    <phoneticPr fontId="9" type="noConversion"/>
  </si>
  <si>
    <t>基本信息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</si>
</sst>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_ "/>
    <numFmt numFmtId="177" formatCode="###,###,##0.00000"/>
    <numFmt numFmtId="178" formatCode="0.000000000%"/>
    <numFmt numFmtId="179" formatCode="###,###,##0.0000"/>
    <numFmt numFmtId="180" formatCode="#,##0.0000_ "/>
    <numFmt numFmtId="181" formatCode="#,##0.0000000000000000_ "/>
    <numFmt numFmtId="182" formatCode="0.00000%"/>
  </numFmts>
  <fonts count="15">
    <font>
      <sz val="12"/>
      <name val="Calibri"/>
    </font>
    <font>
      <sz val="12"/>
      <name val="Calibri"/>
      <family val="2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name val="Calibri"/>
      <family val="2"/>
    </font>
    <font>
      <b/>
      <sz val="10"/>
      <name val="黑体"/>
      <family val="3"/>
      <charset val="134"/>
    </font>
    <font>
      <sz val="12"/>
      <name val="Microsoft JhengHei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5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58" fontId="0" fillId="0" borderId="0" xfId="0" applyNumberFormat="1" applyAlignment="1">
      <alignment horizontal="center"/>
    </xf>
    <xf numFmtId="58" fontId="1" fillId="0" borderId="0" xfId="0" applyNumberFormat="1" applyFont="1" applyAlignment="1">
      <alignment horizontal="center"/>
    </xf>
    <xf numFmtId="0" fontId="13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79" fontId="0" fillId="0" borderId="0" xfId="0" applyNumberFormat="1" applyAlignment="1">
      <alignment horizontal="center"/>
    </xf>
    <xf numFmtId="0" fontId="8" fillId="0" borderId="7" xfId="0" applyFont="1" applyBorder="1" applyAlignment="1">
      <alignment horizontal="center" vertical="center"/>
    </xf>
    <xf numFmtId="182" fontId="0" fillId="0" borderId="0" xfId="1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79" fontId="0" fillId="5" borderId="0" xfId="0" applyNumberFormat="1" applyFill="1" applyAlignment="1">
      <alignment horizontal="center"/>
    </xf>
    <xf numFmtId="180" fontId="0" fillId="5" borderId="0" xfId="0" applyNumberFormat="1" applyFill="1" applyAlignment="1">
      <alignment horizontal="center"/>
    </xf>
    <xf numFmtId="181" fontId="0" fillId="5" borderId="0" xfId="0" applyNumberFormat="1" applyFill="1" applyAlignment="1">
      <alignment horizontal="center"/>
    </xf>
    <xf numFmtId="177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81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79" fontId="0" fillId="7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0" fontId="0" fillId="8" borderId="0" xfId="1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G\Wind\DataBrowse\XLA\WindFunc.xla" TargetMode="External"/><Relationship Id="rId1" Type="http://schemas.openxmlformats.org/officeDocument/2006/relationships/externalLinkPath" Target="file:///D:\MG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f_nav_unit"/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85"/>
  <sheetViews>
    <sheetView tabSelected="1" zoomScale="75" zoomScaleNormal="85" workbookViewId="0">
      <selection activeCell="R7" sqref="R7"/>
    </sheetView>
  </sheetViews>
  <sheetFormatPr defaultRowHeight="15.5"/>
  <cols>
    <col min="1" max="1" width="16.33203125" style="2" bestFit="1" customWidth="1"/>
    <col min="2" max="2" width="11.33203125" style="2" bestFit="1" customWidth="1"/>
    <col min="3" max="3" width="40.75" style="2" bestFit="1" customWidth="1"/>
    <col min="4" max="4" width="16.1640625" style="2" bestFit="1" customWidth="1"/>
    <col min="5" max="5" width="9.5" style="2" bestFit="1" customWidth="1"/>
    <col min="6" max="6" width="18.33203125" style="2" bestFit="1" customWidth="1"/>
    <col min="7" max="7" width="13.83203125" style="2" bestFit="1" customWidth="1"/>
    <col min="8" max="9" width="9.5" style="2" bestFit="1" customWidth="1"/>
    <col min="10" max="10" width="63.5" style="2" bestFit="1" customWidth="1"/>
    <col min="11" max="11" width="18" style="2" bestFit="1" customWidth="1"/>
    <col min="12" max="12" width="29.83203125" style="2" bestFit="1" customWidth="1"/>
    <col min="13" max="13" width="27.08203125" style="2" bestFit="1" customWidth="1"/>
    <col min="14" max="14" width="26" style="2" bestFit="1" customWidth="1"/>
    <col min="15" max="15" width="7.08203125" style="2" bestFit="1" customWidth="1"/>
    <col min="16" max="16" width="34.75" style="2" bestFit="1" customWidth="1"/>
    <col min="17" max="17" width="12.75" style="2" bestFit="1" customWidth="1"/>
    <col min="18" max="18" width="35.83203125" style="2" bestFit="1" customWidth="1"/>
    <col min="19" max="19" width="12.75" style="2" bestFit="1" customWidth="1"/>
    <col min="20" max="20" width="7.1640625" style="2" bestFit="1" customWidth="1"/>
    <col min="21" max="21" width="17.1640625" style="2" bestFit="1" customWidth="1"/>
    <col min="22" max="29" width="12.75" style="2" bestFit="1" customWidth="1"/>
    <col min="30" max="30" width="8.6640625" style="2"/>
    <col min="31" max="31" width="20.4140625" style="2" bestFit="1" customWidth="1"/>
    <col min="32" max="32" width="8.6640625" style="2"/>
    <col min="33" max="33" width="17.1640625" style="2" bestFit="1" customWidth="1"/>
    <col min="34" max="34" width="8.08203125" style="2" bestFit="1" customWidth="1"/>
    <col min="35" max="35" width="18.33203125" style="2" bestFit="1" customWidth="1"/>
    <col min="36" max="36" width="8.6640625" style="2"/>
    <col min="37" max="37" width="12.75" style="2" bestFit="1" customWidth="1"/>
    <col min="38" max="40" width="8.6640625" style="2"/>
    <col min="41" max="41" width="8.6640625" style="2" customWidth="1"/>
    <col min="42" max="16384" width="8.6640625" style="2"/>
  </cols>
  <sheetData>
    <row r="1" spans="1:37" ht="16.5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181</v>
      </c>
      <c r="G1" s="4" t="s">
        <v>5</v>
      </c>
      <c r="H1" s="3" t="s">
        <v>6</v>
      </c>
      <c r="I1" s="3" t="s">
        <v>7</v>
      </c>
      <c r="J1" s="3" t="s">
        <v>8</v>
      </c>
      <c r="K1" s="6" t="s">
        <v>182</v>
      </c>
      <c r="L1" s="7" t="s">
        <v>26</v>
      </c>
      <c r="M1" s="7" t="s">
        <v>27</v>
      </c>
      <c r="N1" s="8" t="s">
        <v>180</v>
      </c>
      <c r="P1" s="8" t="s">
        <v>605</v>
      </c>
    </row>
    <row r="2" spans="1:37" ht="16.5">
      <c r="A2" s="9" t="s">
        <v>9</v>
      </c>
      <c r="B2" s="9" t="s">
        <v>39</v>
      </c>
      <c r="C2" s="9" t="s">
        <v>22</v>
      </c>
      <c r="D2" s="10">
        <v>119278083.26000001</v>
      </c>
      <c r="E2" s="10">
        <v>19.54</v>
      </c>
      <c r="F2" s="10">
        <v>21.309799999999999</v>
      </c>
      <c r="G2" s="10">
        <v>2.1046</v>
      </c>
      <c r="H2" s="9" t="s">
        <v>10</v>
      </c>
      <c r="I2" s="9" t="s">
        <v>11</v>
      </c>
      <c r="J2" s="9" t="s">
        <v>12</v>
      </c>
      <c r="K2" s="11">
        <f>E2/100</f>
        <v>0.19539999999999999</v>
      </c>
      <c r="L2" s="12">
        <f>[1]!s_dq_close(B2,A$16,1)</f>
        <v>56.43</v>
      </c>
      <c r="M2" s="2">
        <f>[1]!s_dq_close(B2,D$19,1)</f>
        <v>65.569999999999993</v>
      </c>
      <c r="N2" s="2">
        <f t="shared" ref="N2:N9" si="0">M2/L2*D2</f>
        <v>138597623.94751373</v>
      </c>
    </row>
    <row r="3" spans="1:37" ht="16.5">
      <c r="A3" s="9" t="s">
        <v>9</v>
      </c>
      <c r="B3" s="9" t="s">
        <v>29</v>
      </c>
      <c r="C3" s="9" t="s">
        <v>28</v>
      </c>
      <c r="D3" s="10">
        <v>117511980.75</v>
      </c>
      <c r="E3" s="10">
        <v>19.25</v>
      </c>
      <c r="F3" s="10">
        <v>20.994299999999999</v>
      </c>
      <c r="G3" s="10">
        <v>2.0703</v>
      </c>
      <c r="H3" s="9" t="s">
        <v>10</v>
      </c>
      <c r="I3" s="9" t="s">
        <v>11</v>
      </c>
      <c r="J3" s="9" t="s">
        <v>13</v>
      </c>
      <c r="K3" s="11">
        <f t="shared" ref="K3:K9" si="1">E3/100</f>
        <v>0.1925</v>
      </c>
      <c r="L3" s="12">
        <f>[1]!s_dq_close(B3,A$16,1)</f>
        <v>225.92</v>
      </c>
      <c r="M3" s="2">
        <f>[1]!s_dq_close(B3,D$19,1)</f>
        <v>259.58999999999997</v>
      </c>
      <c r="N3" s="2">
        <f t="shared" si="0"/>
        <v>135025385.45897883</v>
      </c>
    </row>
    <row r="4" spans="1:37" ht="16.5">
      <c r="A4" s="9" t="s">
        <v>9</v>
      </c>
      <c r="B4" s="9" t="s">
        <v>31</v>
      </c>
      <c r="C4" s="9" t="s">
        <v>30</v>
      </c>
      <c r="D4" s="10">
        <v>116493480.66</v>
      </c>
      <c r="E4" s="10">
        <v>19.079999999999998</v>
      </c>
      <c r="F4" s="10">
        <v>20.8124</v>
      </c>
      <c r="G4" s="10">
        <v>2.2673000000000001</v>
      </c>
      <c r="H4" s="9" t="s">
        <v>10</v>
      </c>
      <c r="I4" s="9" t="s">
        <v>11</v>
      </c>
      <c r="J4" s="9" t="s">
        <v>14</v>
      </c>
      <c r="K4" s="11">
        <f t="shared" si="1"/>
        <v>0.19079999999999997</v>
      </c>
      <c r="L4" s="12">
        <f>[1]!s_dq_close(B4,A$16,1)</f>
        <v>224.99</v>
      </c>
      <c r="M4" s="2">
        <f>[1]!s_dq_close(B4,D$19,1)</f>
        <v>274.20999999999998</v>
      </c>
      <c r="N4" s="2">
        <f t="shared" si="0"/>
        <v>141978209.39498907</v>
      </c>
    </row>
    <row r="5" spans="1:37" ht="16.5">
      <c r="A5" s="9" t="s">
        <v>9</v>
      </c>
      <c r="B5" s="9" t="s">
        <v>33</v>
      </c>
      <c r="C5" s="9" t="s">
        <v>32</v>
      </c>
      <c r="D5" s="10">
        <v>69990484.260000005</v>
      </c>
      <c r="E5" s="10">
        <v>11.46</v>
      </c>
      <c r="F5" s="10">
        <v>12.504300000000001</v>
      </c>
      <c r="G5" s="10">
        <v>1.1358999999999999</v>
      </c>
      <c r="H5" s="9" t="s">
        <v>10</v>
      </c>
      <c r="I5" s="9" t="s">
        <v>11</v>
      </c>
      <c r="J5" s="9" t="s">
        <v>12</v>
      </c>
      <c r="K5" s="11">
        <f t="shared" si="1"/>
        <v>0.11460000000000001</v>
      </c>
      <c r="L5" s="12">
        <f>[1]!s_dq_close(B5,A$16,1)</f>
        <v>38.590000000000003</v>
      </c>
      <c r="M5" s="2">
        <f>[1]!s_dq_close(B5,D$19,1)</f>
        <v>45.41</v>
      </c>
      <c r="N5" s="2">
        <f t="shared" si="0"/>
        <v>82359883.136734903</v>
      </c>
    </row>
    <row r="6" spans="1:37" ht="16.5">
      <c r="A6" s="9" t="s">
        <v>9</v>
      </c>
      <c r="B6" s="9" t="s">
        <v>603</v>
      </c>
      <c r="C6" s="9" t="s">
        <v>34</v>
      </c>
      <c r="D6" s="10">
        <v>68641631.5</v>
      </c>
      <c r="E6" s="10">
        <v>11.24</v>
      </c>
      <c r="F6" s="10">
        <v>12.263299999999999</v>
      </c>
      <c r="G6" s="10">
        <v>10.254200000000001</v>
      </c>
      <c r="H6" s="9" t="s">
        <v>10</v>
      </c>
      <c r="I6" s="9" t="s">
        <v>11</v>
      </c>
      <c r="J6" s="9" t="s">
        <v>15</v>
      </c>
      <c r="K6" s="11">
        <f t="shared" si="1"/>
        <v>0.1124</v>
      </c>
      <c r="L6" s="12">
        <f>[1]!s_dq_close(B6,A$16,1)</f>
        <v>0.84499999999999997</v>
      </c>
      <c r="M6" s="2">
        <f>[1]!s_dq_close(B6,D$19,1)</f>
        <v>0.83199999999999996</v>
      </c>
      <c r="N6" s="2">
        <f t="shared" si="0"/>
        <v>67585606.399999991</v>
      </c>
    </row>
    <row r="7" spans="1:37" ht="16.5">
      <c r="A7" s="9" t="s">
        <v>9</v>
      </c>
      <c r="B7" s="9" t="s">
        <v>604</v>
      </c>
      <c r="C7" s="9" t="s">
        <v>35</v>
      </c>
      <c r="D7" s="10">
        <v>32523847.5</v>
      </c>
      <c r="E7" s="10">
        <v>5.33</v>
      </c>
      <c r="F7" s="10">
        <v>5.8106</v>
      </c>
      <c r="G7" s="13" t="s">
        <v>10</v>
      </c>
      <c r="H7" s="9" t="s">
        <v>10</v>
      </c>
      <c r="I7" s="9" t="s">
        <v>11</v>
      </c>
      <c r="J7" s="9" t="s">
        <v>16</v>
      </c>
      <c r="K7" s="11">
        <f t="shared" si="1"/>
        <v>5.33E-2</v>
      </c>
      <c r="L7" s="12">
        <f>[1]!s_dq_close(B7,A$16,1)</f>
        <v>0.79500000000000004</v>
      </c>
      <c r="M7" s="2">
        <f>[1]!s_dq_close(B7,D$19,1)</f>
        <v>0.78100000000000003</v>
      </c>
      <c r="N7" s="2">
        <f t="shared" si="0"/>
        <v>31951100.5</v>
      </c>
    </row>
    <row r="8" spans="1:37" ht="16.5">
      <c r="A8" s="9" t="s">
        <v>9</v>
      </c>
      <c r="B8" s="9" t="s">
        <v>37</v>
      </c>
      <c r="C8" s="9" t="s">
        <v>36</v>
      </c>
      <c r="D8" s="10">
        <v>29647764.719999999</v>
      </c>
      <c r="E8" s="10">
        <v>4.8600000000000003</v>
      </c>
      <c r="F8" s="10">
        <v>5.2968000000000002</v>
      </c>
      <c r="G8" s="10">
        <v>-0.30559999999999998</v>
      </c>
      <c r="H8" s="9" t="s">
        <v>10</v>
      </c>
      <c r="I8" s="9" t="s">
        <v>11</v>
      </c>
      <c r="J8" s="9" t="s">
        <v>17</v>
      </c>
      <c r="K8" s="11">
        <f t="shared" si="1"/>
        <v>4.8600000000000004E-2</v>
      </c>
      <c r="L8" s="12">
        <f>[1]!s_dq_close(B8,A$16,1)</f>
        <v>0.81599999999999995</v>
      </c>
      <c r="M8" s="2">
        <f>[1]!s_dq_close(B8,D$19,1)</f>
        <v>0.80400000000000005</v>
      </c>
      <c r="N8" s="2">
        <f t="shared" si="0"/>
        <v>29211768.180000003</v>
      </c>
    </row>
    <row r="9" spans="1:37" ht="16.5">
      <c r="A9" s="9" t="s">
        <v>9</v>
      </c>
      <c r="B9" s="9" t="s">
        <v>40</v>
      </c>
      <c r="C9" s="9" t="s">
        <v>38</v>
      </c>
      <c r="D9" s="10">
        <v>5645057.29</v>
      </c>
      <c r="E9" s="10">
        <v>0.92</v>
      </c>
      <c r="F9" s="10">
        <v>1.0085</v>
      </c>
      <c r="G9" s="10">
        <v>-0.81520000000000004</v>
      </c>
      <c r="H9" s="9" t="s">
        <v>10</v>
      </c>
      <c r="I9" s="9" t="s">
        <v>11</v>
      </c>
      <c r="J9" s="9" t="s">
        <v>18</v>
      </c>
      <c r="K9" s="11">
        <f t="shared" si="1"/>
        <v>9.1999999999999998E-3</v>
      </c>
      <c r="L9" s="12">
        <f>[1]!s_dq_close(B9,A$16,1)</f>
        <v>232.1</v>
      </c>
      <c r="M9" s="2">
        <f>[1]!s_dq_close(B9,D$19,1)</f>
        <v>260.69</v>
      </c>
      <c r="N9" s="2">
        <f t="shared" si="0"/>
        <v>6340413.5498927189</v>
      </c>
    </row>
    <row r="10" spans="1:37" ht="16.5">
      <c r="B10" s="24" t="s">
        <v>599</v>
      </c>
      <c r="F10" s="8" t="s">
        <v>183</v>
      </c>
      <c r="K10" s="11">
        <f>1-SUM(K2:K9)</f>
        <v>8.3199999999999941E-2</v>
      </c>
    </row>
    <row r="11" spans="1:37" ht="16.5">
      <c r="C11" s="14" t="s">
        <v>21</v>
      </c>
      <c r="D11" s="15">
        <f>SUM(D2:D9)</f>
        <v>559732329.93999994</v>
      </c>
      <c r="F11" s="8" t="s">
        <v>184</v>
      </c>
      <c r="M11" s="14" t="s">
        <v>21</v>
      </c>
      <c r="N11" s="15">
        <f>SUM(N2:N9)</f>
        <v>633049990.56810915</v>
      </c>
    </row>
    <row r="12" spans="1:37" ht="16">
      <c r="C12" s="8" t="s">
        <v>23</v>
      </c>
      <c r="D12" s="16">
        <v>58460558.359999999</v>
      </c>
      <c r="M12" s="8" t="s">
        <v>23</v>
      </c>
      <c r="N12" s="16">
        <v>58460558.359999999</v>
      </c>
    </row>
    <row r="13" spans="1:37" ht="16">
      <c r="C13" s="8" t="s">
        <v>24</v>
      </c>
      <c r="D13" s="16">
        <v>2133948.1</v>
      </c>
      <c r="M13" s="8" t="s">
        <v>24</v>
      </c>
      <c r="N13" s="16">
        <v>2133948.1</v>
      </c>
    </row>
    <row r="14" spans="1:37" ht="16">
      <c r="C14" s="8" t="s">
        <v>25</v>
      </c>
      <c r="D14" s="16">
        <f>SUM(D12:D13)+SUM(D2:D9)</f>
        <v>620326836.39999998</v>
      </c>
      <c r="F14" s="8" t="s">
        <v>179</v>
      </c>
      <c r="L14" s="17">
        <f>(N14/D14)-1</f>
        <v>0.11819198578220536</v>
      </c>
      <c r="M14" s="8" t="s">
        <v>25</v>
      </c>
      <c r="N14" s="16">
        <f>SUM($D$12:$D$13)+SUM(N2:N9)</f>
        <v>693644497.02810919</v>
      </c>
    </row>
    <row r="15" spans="1:37" ht="16">
      <c r="M15" s="8"/>
    </row>
    <row r="16" spans="1:37" ht="16.5">
      <c r="A16" s="18">
        <v>45382</v>
      </c>
      <c r="B16" s="19">
        <v>45483</v>
      </c>
      <c r="D16" s="20" t="s">
        <v>41</v>
      </c>
      <c r="E16" s="21" t="s">
        <v>42</v>
      </c>
      <c r="F16" s="22" t="s">
        <v>178</v>
      </c>
      <c r="T16" s="45" t="s">
        <v>601</v>
      </c>
      <c r="U16" s="34"/>
      <c r="V16" s="35" t="s">
        <v>39</v>
      </c>
      <c r="W16" s="35" t="s">
        <v>29</v>
      </c>
      <c r="X16" s="35" t="s">
        <v>31</v>
      </c>
      <c r="Y16" s="35" t="s">
        <v>33</v>
      </c>
      <c r="Z16" s="35" t="s">
        <v>603</v>
      </c>
      <c r="AA16" s="35" t="s">
        <v>604</v>
      </c>
      <c r="AB16" s="35" t="s">
        <v>37</v>
      </c>
      <c r="AC16" s="35" t="s">
        <v>40</v>
      </c>
      <c r="AD16" s="34"/>
      <c r="AE16" s="36" t="s">
        <v>24</v>
      </c>
      <c r="AI16" s="8" t="s">
        <v>600</v>
      </c>
      <c r="AK16" s="8" t="s">
        <v>602</v>
      </c>
    </row>
    <row r="17" spans="1:37" ht="16">
      <c r="B17" s="19">
        <v>45482</v>
      </c>
      <c r="D17" s="23" t="s">
        <v>43</v>
      </c>
      <c r="E17" s="23" t="s">
        <v>44</v>
      </c>
      <c r="F17" s="2">
        <f t="shared" ref="F17:F48" si="2">E17/100</f>
        <v>7.1341999999999999</v>
      </c>
      <c r="L17" s="24" t="s">
        <v>254</v>
      </c>
      <c r="N17" s="39" t="s">
        <v>185</v>
      </c>
      <c r="O17" s="40"/>
      <c r="P17" s="24" t="s">
        <v>322</v>
      </c>
      <c r="R17" s="41" t="s">
        <v>391</v>
      </c>
      <c r="S17" s="42">
        <f>O18*($V17*([1]!s_dq_close(B$2,D17,1)/[1]!s_dq_close(B$2,D18,1))*(F17/F18)+$W17*([1]!s_dq_close(B$3,D17,1)/[1]!s_dq_close(B$3,D18,1))*(F17/F18)+$X17*([1]!s_dq_close(B$4,D17,1)/[1]!s_dq_close(B$4,D18,1))*(F17/F18)+$Y17*([1]!s_dq_close(B$5,D17,1)/[1]!s_dq_close(B$5,D18,1))*(F17/F18)+$Z17*([1]!s_dq_close(B$6,D17,1)/[1]!s_dq_close(B$6,D18,1))+$AA17*([1]!s_dq_close(B$7,D17,1)/[1]!s_dq_close(B$7,D18,1))+$AB17*([1]!s_dq_close(B$8,D17,1)/[1]!s_dq_close(B$8,D18,1))+$AC17*([1]!s_dq_close(B$9,D17,1)/[1]!s_dq_close(B$9,D18,1))*(F17/F18)+$AE17)</f>
        <v>1.4940868389522073</v>
      </c>
      <c r="T17" s="44"/>
      <c r="U17" s="37" t="s">
        <v>459</v>
      </c>
      <c r="V17" s="34">
        <f>(V18*([1]!s_dq_close(B$2,D17,1))/([1]!s_dq_close(B$2,D18,1))*(F17/F18))/AK17</f>
        <v>0.20139023902991557</v>
      </c>
      <c r="W17" s="34">
        <f>(W18*([1]!s_dq_close(B$3,D17,1))/([1]!s_dq_close(B$3,D18,1))*(F17/F18))/AK17</f>
        <v>0.19731156401139541</v>
      </c>
      <c r="X17" s="34">
        <f>(X18*([1]!s_dq_close(B$4,D17,1))/([1]!s_dq_close(B$4,D18,1))*(F17/F18))/AK17</f>
        <v>0.20804959990418678</v>
      </c>
      <c r="Y17" s="34">
        <f>(Y18*([1]!s_dq_close(B$5,D17,1))/([1]!s_dq_close(B$5,D18,1))*(F17/F18))/AK17</f>
        <v>0.12054925620717127</v>
      </c>
      <c r="Z17" s="34">
        <f>(Z18*([1]!s_dq_close(B$6,D17,1))/([1]!s_dq_close(B$6,D18,1)))/AK17</f>
        <v>9.9691649403185673E-2</v>
      </c>
      <c r="AA17" s="34">
        <f>(AA18*([1]!s_dq_close(B$7,D17,1))/([1]!s_dq_close(B$7,D18,1)))/AK17</f>
        <v>4.7222779561282582E-2</v>
      </c>
      <c r="AB17" s="34">
        <f>(AB18*([1]!s_dq_close(B$8,D17,1))/([1]!s_dq_close(B$8,D18,1)))/AK17</f>
        <v>4.3190459516750761E-2</v>
      </c>
      <c r="AC17" s="34">
        <f>(AC18*([1]!s_dq_close(B$9,D17,1))/([1]!s_dq_close(B$9,D18,1))*(F17/F18))/AK17</f>
        <v>9.2086020454103714E-3</v>
      </c>
      <c r="AD17" s="34"/>
      <c r="AE17" s="38">
        <f>1-SUM(V17:AC17)</f>
        <v>7.3385850320701551E-2</v>
      </c>
      <c r="AG17" s="24" t="s">
        <v>530</v>
      </c>
      <c r="AK17" s="2">
        <f>(V18*([1]!s_dq_close(B$2,D17,1))/([1]!s_dq_close(B$2,D18,1))*(F17/F18))+(W18*([1]!s_dq_close(B$3,D17,1))/([1]!s_dq_close(B$3,D18,1))*(F17/F18))+(X18*([1]!s_dq_close(B$4,D17,1))/([1]!s_dq_close(B$4,D18,1))*(F17/F18))+(Y18*([1]!s_dq_close(B$5,D17,1))/([1]!s_dq_close(B$5,D18,1))*(F17/F18))+(Z18*([1]!s_dq_close(B$6,D17,1))/([1]!s_dq_close(B$6,D18,1)))+(AA18*([1]!s_dq_close(B$7,D18,1))/([1]!s_dq_close(B$7,D19,1)))+(AB18*([1]!s_dq_close(B$8,D17,1))/([1]!s_dq_close(B$8,D18,1)))+(AC18*([1]!s_dq_close(B$9,D17,1))/([1]!s_dq_close(B$9,D18,1))*(F17/F18))+(1-SUM(V18:AC18))</f>
        <v>1.0185598878144635</v>
      </c>
    </row>
    <row r="18" spans="1:37">
      <c r="B18" s="19">
        <v>45481</v>
      </c>
      <c r="D18" s="23" t="s">
        <v>45</v>
      </c>
      <c r="E18" s="23" t="s">
        <v>46</v>
      </c>
      <c r="F18" s="2">
        <f t="shared" si="2"/>
        <v>7.1310000000000002</v>
      </c>
      <c r="L18" s="24" t="s">
        <v>255</v>
      </c>
      <c r="M18" s="2">
        <f>O$84*(K$2*([1]!s_dq_close(B$2,D18,1)/[1]!s_dq_close(B$2,D$84,1))*(F18/F$84)+K$3*([1]!s_dq_close(B$3,D18,1)/[1]!s_dq_close(B$3,D$84,1))*(F18/F$84)+K$4*([1]!s_dq_close(B$4,D18,1)/[1]!s_dq_close(B$4,D$84,1))*(F18/F$84)+K$5*([1]!s_dq_close(B$5,D18,1)/[1]!s_dq_close(B$5,D$84,1))*(F18/F$84)+K$6*([1]!s_dq_close(B$6,D18,1)/[1]!s_dq_close(B$6,D$84,1))+K$7*([1]!s_dq_close(B$7,D18,1)/[1]!s_dq_close(B$7,D$84,1))+K$8*([1]!s_dq_close(B$8,D18,1)/[1]!s_dq_close(B$8,D$84,1))+K$9*([1]!s_dq_close(B$9,D18,1)/[1]!s_dq_close(B$9,D$84,1))*(F18/F$84)+K$10)</f>
        <v>1.4549797740097903</v>
      </c>
      <c r="N18" s="39" t="s">
        <v>186</v>
      </c>
      <c r="O18" s="40">
        <f>[1]!f_nav_unit("501225.SH",D18)</f>
        <v>1.4697</v>
      </c>
      <c r="P18" s="24" t="s">
        <v>323</v>
      </c>
      <c r="Q18" s="2">
        <f>O19*(K$2*([1]!s_dq_close(B$2,D18,1)/[1]!s_dq_close(B$2,D19,1))*(F18/F19)+K$3*([1]!s_dq_close(B$3,D18,1)/[1]!s_dq_close(B$3,D19,1))*(F18/F19)+K$4*([1]!s_dq_close(B$4,D18,1)/[1]!s_dq_close(B$4,D19,1))*(F18/F19)+K$5*([1]!s_dq_close(B$5,D18,1)/[1]!s_dq_close(B$5,D19,1))*(F18/F19)+K$6*([1]!s_dq_close(B$6,D18,1)/[1]!s_dq_close(B$6,D19,1))+K$7*([1]!s_dq_close(B$7,D18,1)/[1]!s_dq_close(B$7,D19,1))+K$8*([1]!s_dq_close(B$8,D18,1)/[1]!s_dq_close(B$8,D19,1))+K$9*([1]!s_dq_close(B$9,D18,1)/[1]!s_dq_close(B$9,D19,1))*(F18/F19)+K$10)</f>
        <v>1.4710153279260827</v>
      </c>
      <c r="R18" s="41" t="s">
        <v>392</v>
      </c>
      <c r="S18" s="42">
        <f>O19*($V18*([1]!s_dq_close(B$2,D18,1)/[1]!s_dq_close(B$2,D19,1))*(F18/F19)+$W18*([1]!s_dq_close(B$3,D18,1)/[1]!s_dq_close(B$3,D19,1))*(F18/F19)+$X18*([1]!s_dq_close(B$4,D18,1)/[1]!s_dq_close(B$4,D19,1))*(F18/F19)+$Y18*([1]!s_dq_close(B$5,D18,1)/[1]!s_dq_close(B$5,D19,1))*(F18/F19)+$Z18*([1]!s_dq_close(B$6,D18,1)/[1]!s_dq_close(B$6,D19,1))+$AA18*([1]!s_dq_close(B$7,D18,1)/[1]!s_dq_close(B$7,D19,1))+$AB18*([1]!s_dq_close(B$8,D18,1)/[1]!s_dq_close(B$8,D19,1))+$AC18*([1]!s_dq_close(B$9,D18,1)/[1]!s_dq_close(B$9,D19,1))*(F18/F19)+$AE18)</f>
        <v>1.4699388695546245</v>
      </c>
      <c r="T18" s="43">
        <f>S18/O18-1</f>
        <v>1.6252946494144105E-4</v>
      </c>
      <c r="U18" s="37" t="s">
        <v>460</v>
      </c>
      <c r="V18" s="34">
        <f>(V19*([1]!s_dq_close(B$2,D18,1))/([1]!s_dq_close(B$2,D19,1))*(F18/F19))/AK18</f>
        <v>0.20171509122111914</v>
      </c>
      <c r="W18" s="34">
        <f>(W19*([1]!s_dq_close(B$3,D18,1))/([1]!s_dq_close(B$3,D19,1))*(F18/F19))/AK18</f>
        <v>0.19632845493156206</v>
      </c>
      <c r="X18" s="34">
        <f>(X19*([1]!s_dq_close(B$4,D18,1))/([1]!s_dq_close(B$4,D19,1))*(F18/F19))/AK18</f>
        <v>0.20695109529678096</v>
      </c>
      <c r="Y18" s="34">
        <f>(Y19*([1]!s_dq_close(B$5,D18,1))/([1]!s_dq_close(B$5,D19,1))*(F18/F19))/AK18</f>
        <v>0.11977798738833639</v>
      </c>
      <c r="Z18" s="34">
        <f>(Z19*([1]!s_dq_close(B$6,D18,1))/([1]!s_dq_close(B$6,D19,1)))/AK18</f>
        <v>0.10165944059699966</v>
      </c>
      <c r="AA18" s="34">
        <f>(AA19*([1]!s_dq_close(B$7,D18,1))/([1]!s_dq_close(B$7,D19,1)))/AK18</f>
        <v>4.8158464555986019E-2</v>
      </c>
      <c r="AB18" s="34">
        <f>(AB19*([1]!s_dq_close(B$8,D18,1))/([1]!s_dq_close(B$8,D19,1)))/AK18</f>
        <v>4.3571092857452698E-2</v>
      </c>
      <c r="AC18" s="34">
        <f>(AC19*([1]!s_dq_close(B$9,D18,1))/([1]!s_dq_close(B$9,D19,1))*(F18/F19))/AK18</f>
        <v>9.1229273185946397E-3</v>
      </c>
      <c r="AD18" s="34"/>
      <c r="AE18" s="38">
        <f>1-SUM(V18:AC18)</f>
        <v>7.2715445833168246E-2</v>
      </c>
      <c r="AG18" s="24" t="s">
        <v>531</v>
      </c>
      <c r="AH18" s="12">
        <f>[1]!s_dq_close(B$10,D18,1)</f>
        <v>1.4910000000000001</v>
      </c>
      <c r="AI18" s="27">
        <f t="shared" ref="AI18:AI79" si="3">(AH18/AH19)-1</f>
        <v>2.1232876712328874E-2</v>
      </c>
      <c r="AK18" s="2">
        <f>(V19*([1]!s_dq_close(B$2,D18,1))/([1]!s_dq_close(B$2,D19,1))*(F18/F19))+(W19*([1]!s_dq_close(B$3,D18,1))/([1]!s_dq_close(B$3,D19,1))*(F18/F19))+(X19*([1]!s_dq_close(B$4,D18,1))/([1]!s_dq_close(B$4,D19,1))*(F18/F19))+(Y19*([1]!s_dq_close(B$5,D18,1))/([1]!s_dq_close(B$5,D19,1))*(F18/F19))+(Z19*([1]!s_dq_close(B$6,D18,1))/([1]!s_dq_close(B$6,D19,1)))+(AA19*([1]!s_dq_close(B$7,D19,1))/([1]!s_dq_close(B$7,D20,1)))+(AB19*([1]!s_dq_close(B$8,D18,1))/([1]!s_dq_close(B$8,D19,1)))+(AC19*([1]!s_dq_close(B$9,D18,1))/([1]!s_dq_close(B$9,D19,1))*(F18/F19))+(1-SUM(V19:AC19))</f>
        <v>1.0058486421554402</v>
      </c>
    </row>
    <row r="19" spans="1:37">
      <c r="B19" s="19">
        <v>45480</v>
      </c>
      <c r="D19" s="23" t="s">
        <v>47</v>
      </c>
      <c r="E19" s="23" t="s">
        <v>48</v>
      </c>
      <c r="F19" s="2">
        <f t="shared" si="2"/>
        <v>7.1286000000000005</v>
      </c>
      <c r="L19" s="24" t="s">
        <v>256</v>
      </c>
      <c r="M19" s="2">
        <f>O$84*(K$2*([1]!s_dq_close(B$2,D19,1)/[1]!s_dq_close(B$2,D$84,1))*(F19/F$84)+K$3*([1]!s_dq_close(B$3,D19,1)/[1]!s_dq_close(B$3,D$84,1))*(F19/F$84)+K$4*([1]!s_dq_close(B$4,D19,1)/[1]!s_dq_close(B$4,D$84,1))*(F19/F$84)+K$5*([1]!s_dq_close(B$5,D19,1)/[1]!s_dq_close(B$5,D$84,1))*(F19/F$84)+K$6*([1]!s_dq_close(B$6,D19,1)/[1]!s_dq_close(B$6,D$84,1))+K$7*([1]!s_dq_close(B$7,D19,1)/[1]!s_dq_close(B$7,D$84,1))+K$8*([1]!s_dq_close(B$8,D19,1)/[1]!s_dq_close(B$8,D$84,1))+K$9*([1]!s_dq_close(B$9,D19,1)/[1]!s_dq_close(B$9,D$84,1))*(F19/F$84)+K$10)</f>
        <v>1.443770536068818</v>
      </c>
      <c r="N19" s="39" t="s">
        <v>187</v>
      </c>
      <c r="O19" s="40">
        <f>[1]!f_nav_unit("501225.SH",D19)</f>
        <v>1.4582999999999999</v>
      </c>
      <c r="P19" s="24" t="s">
        <v>324</v>
      </c>
      <c r="Q19" s="2">
        <f>O20*(K$2*([1]!s_dq_close(B$2,D19,1)/[1]!s_dq_close(B$2,D20,1))*(F19/F20)+K$3*([1]!s_dq_close(B$3,D19,1)/[1]!s_dq_close(B$3,D20,1))*(F19/F20)+K$4*([1]!s_dq_close(B$4,D19,1)/[1]!s_dq_close(B$4,D20,1))*(F19/F20)+K$5*([1]!s_dq_close(B$5,D19,1)/[1]!s_dq_close(B$5,D20,1))*(F19/F20)+K$6*([1]!s_dq_close(B$6,D19,1)/[1]!s_dq_close(B$6,D20,1))+K$7*([1]!s_dq_close(B$7,D19,1)/[1]!s_dq_close(B$7,D20,1))+K$8*([1]!s_dq_close(B$8,D19,1)/[1]!s_dq_close(B$8,D20,1))+K$9*([1]!s_dq_close(B$9,D19,1)/[1]!s_dq_close(B$9,D20,1))*(F19/F20)+K$10)</f>
        <v>1.4583802905811751</v>
      </c>
      <c r="R19" s="41" t="s">
        <v>393</v>
      </c>
      <c r="S19" s="42">
        <f>O20*($V19*([1]!s_dq_close(B$2,D19,1)/[1]!s_dq_close(B$2,D20,1))*(F19/F20)+$W19*([1]!s_dq_close(B$3,D19,1)/[1]!s_dq_close(B$3,D20,1))*(F19/F20)+$X19*([1]!s_dq_close(B$4,D19,1)/[1]!s_dq_close(B$4,D20,1))*(F19/F20)+$Y19*([1]!s_dq_close(B$5,D19,1)/[1]!s_dq_close(B$5,D20,1))*(F19/F20)+$Z19*([1]!s_dq_close(B$6,D19,1)/[1]!s_dq_close(B$6,D20,1))+$AA19*([1]!s_dq_close(B$7,D19,1)/[1]!s_dq_close(B$7,D20,1))+$AB19*([1]!s_dq_close(B$8,D19,1)/[1]!s_dq_close(B$8,D20,1))+$AC19*([1]!s_dq_close(B$9,D19,1)/[1]!s_dq_close(B$9,D20,1))*(F19/F20)+$AE19)</f>
        <v>1.4592774891500282</v>
      </c>
      <c r="T19" s="43">
        <f t="shared" ref="T19:T82" si="4">S19/O19-1</f>
        <v>6.7029359530157429E-4</v>
      </c>
      <c r="U19" s="37" t="s">
        <v>461</v>
      </c>
      <c r="V19" s="34">
        <f>(V20*([1]!s_dq_close(B$2,D19,1))/([1]!s_dq_close(B$2,D20,1))*(F19/F20))/AK19</f>
        <v>0.20273380853154255</v>
      </c>
      <c r="W19" s="34">
        <f>(W20*([1]!s_dq_close(B$3,D19,1))/([1]!s_dq_close(B$3,D20,1))*(F19/F20))/AK19</f>
        <v>0.19750154583751431</v>
      </c>
      <c r="X19" s="34">
        <f>(X20*([1]!s_dq_close(B$4,D19,1))/([1]!s_dq_close(B$4,D20,1))*(F19/F20))/AK19</f>
        <v>0.20763708809832276</v>
      </c>
      <c r="Y19" s="34">
        <f>(Y20*([1]!s_dq_close(B$5,D19,1))/([1]!s_dq_close(B$5,D20,1))*(F19/F20))/AK19</f>
        <v>0.12041146137242568</v>
      </c>
      <c r="Z19" s="34">
        <f>(Z20*([1]!s_dq_close(B$6,D19,1))/([1]!s_dq_close(B$6,D20,1)))/AK19</f>
        <v>9.8352990241151156E-2</v>
      </c>
      <c r="AA19" s="34">
        <f>(AA20*([1]!s_dq_close(B$7,D19,1))/([1]!s_dq_close(B$7,D20,1)))/AK19</f>
        <v>4.6533503749184364E-2</v>
      </c>
      <c r="AB19" s="34">
        <f>(AB20*([1]!s_dq_close(B$8,D19,1))/([1]!s_dq_close(B$8,D20,1)))/AK19</f>
        <v>4.255560793317574E-2</v>
      </c>
      <c r="AC19" s="34">
        <f>(AC20*([1]!s_dq_close(B$9,D19,1))/([1]!s_dq_close(B$9,D20,1))*(F19/F20))/AK19</f>
        <v>9.2266393489184636E-3</v>
      </c>
      <c r="AD19" s="34"/>
      <c r="AE19" s="38">
        <f t="shared" ref="AE19:AE81" si="5">1-SUM(V19:AC19)</f>
        <v>7.5047354887765039E-2</v>
      </c>
      <c r="AG19" s="24" t="s">
        <v>532</v>
      </c>
      <c r="AH19" s="12">
        <f>[1]!s_dq_close(B$10,D19,1)</f>
        <v>1.46</v>
      </c>
      <c r="AI19" s="27">
        <f t="shared" si="3"/>
        <v>-1.8817204301075252E-2</v>
      </c>
      <c r="AK19" s="2">
        <f>(V20*([1]!s_dq_close(B$2,D19,1))/([1]!s_dq_close(B$2,D20,1))*(F19/F20))+(W20*([1]!s_dq_close(B$3,D19,1))/([1]!s_dq_close(B$3,D20,1))*(F19/F20))+(X20*([1]!s_dq_close(B$4,D19,1))/([1]!s_dq_close(B$4,D20,1))*(F19/F20))+(Y20*([1]!s_dq_close(B$5,D19,1))/([1]!s_dq_close(B$5,D20,1))*(F19/F20))+(Z20*([1]!s_dq_close(B$6,D19,1))/([1]!s_dq_close(B$6,D20,1)))+(AA20*([1]!s_dq_close(B$7,D20,1))/([1]!s_dq_close(B$7,D21,1)))+(AB20*([1]!s_dq_close(B$8,D19,1))/([1]!s_dq_close(B$8,D20,1)))+(AC20*([1]!s_dq_close(B$9,D19,1))/([1]!s_dq_close(B$9,D20,1))*(F19/F20))+(1-SUM(V20:AC20))</f>
        <v>1.0127684766204728</v>
      </c>
    </row>
    <row r="20" spans="1:37">
      <c r="B20" s="19">
        <v>45479</v>
      </c>
      <c r="D20" s="23" t="s">
        <v>49</v>
      </c>
      <c r="E20" s="23" t="s">
        <v>50</v>
      </c>
      <c r="F20" s="2">
        <f t="shared" si="2"/>
        <v>7.1288999999999998</v>
      </c>
      <c r="L20" s="24" t="s">
        <v>257</v>
      </c>
      <c r="M20" s="2">
        <f>O$84*(K$2*([1]!s_dq_close(B$2,D20,1)/[1]!s_dq_close(B$2,D$84,1))*(F20/F$84)+K$3*([1]!s_dq_close(B$3,D20,1)/[1]!s_dq_close(B$3,D$84,1))*(F20/F$84)+K$4*([1]!s_dq_close(B$4,D20,1)/[1]!s_dq_close(B$4,D$84,1))*(F20/F$84)+K$5*([1]!s_dq_close(B$5,D20,1)/[1]!s_dq_close(B$5,D$84,1))*(F20/F$84)+K$6*([1]!s_dq_close(B$6,D20,1)/[1]!s_dq_close(B$6,D$84,1))+K$7*([1]!s_dq_close(B$7,D20,1)/[1]!s_dq_close(B$7,D$84,1))+K$8*([1]!s_dq_close(B$8,D20,1)/[1]!s_dq_close(B$8,D$84,1))+K$9*([1]!s_dq_close(B$9,D20,1)/[1]!s_dq_close(B$9,D$84,1))*(F20/F$84)+K$10)</f>
        <v>1.4254620105021245</v>
      </c>
      <c r="N20" s="39" t="s">
        <v>188</v>
      </c>
      <c r="O20" s="40">
        <f>[1]!f_nav_unit("501225.SH",D20)</f>
        <v>1.4407000000000001</v>
      </c>
      <c r="P20" s="24" t="s">
        <v>325</v>
      </c>
      <c r="Q20" s="2">
        <f>O21*(K$2*([1]!s_dq_close(B$2,D20,1)/[1]!s_dq_close(B$2,D21,1))*(F20/F21)+K$3*([1]!s_dq_close(B$3,D20,1)/[1]!s_dq_close(B$3,D21,1))*(F20/F21)+K$4*([1]!s_dq_close(B$4,D20,1)/[1]!s_dq_close(B$4,D21,1))*(F20/F21)+K$5*([1]!s_dq_close(B$5,D20,1)/[1]!s_dq_close(B$5,D21,1))*(F20/F21)+K$6*([1]!s_dq_close(B$6,D20,1)/[1]!s_dq_close(B$6,D21,1))+K$7*([1]!s_dq_close(B$7,D20,1)/[1]!s_dq_close(B$7,D21,1))+K$8*([1]!s_dq_close(B$8,D20,1)/[1]!s_dq_close(B$8,D21,1))+K$9*([1]!s_dq_close(B$9,D20,1)/[1]!s_dq_close(B$9,D21,1))*(F20/F21)+K$10)</f>
        <v>1.4415336143136728</v>
      </c>
      <c r="R20" s="41" t="s">
        <v>394</v>
      </c>
      <c r="S20" s="42">
        <f>O21*($V20*([1]!s_dq_close(B$2,D20,1)/[1]!s_dq_close(B$2,D21,1))*(F20/F21)+$W20*([1]!s_dq_close(B$3,D20,1)/[1]!s_dq_close(B$3,D21,1))*(F20/F21)+$X20*([1]!s_dq_close(B$4,D20,1)/[1]!s_dq_close(B$4,D21,1))*(F20/F21)+$Y20*([1]!s_dq_close(B$5,D20,1)/[1]!s_dq_close(B$5,D21,1))*(F20/F21)+$Z20*([1]!s_dq_close(B$6,D20,1)/[1]!s_dq_close(B$6,D21,1))+$AA20*([1]!s_dq_close(B$7,D20,1)/[1]!s_dq_close(B$7,D21,1))+$AB20*([1]!s_dq_close(B$8,D20,1)/[1]!s_dq_close(B$8,D21,1))+$AC20*([1]!s_dq_close(B$9,D20,1)/[1]!s_dq_close(B$9,D21,1))*(F20/F21)+$AE20)</f>
        <v>1.441571911997567</v>
      </c>
      <c r="T20" s="43">
        <f>S20/O20-1</f>
        <v>6.0520024818977447E-4</v>
      </c>
      <c r="U20" s="37" t="s">
        <v>462</v>
      </c>
      <c r="V20" s="34">
        <f>(V21*([1]!s_dq_close(B$2,D20,1))/([1]!s_dq_close(B$2,D21,1))*(F20/F21))/AK20</f>
        <v>0.20216825783726217</v>
      </c>
      <c r="W20" s="34">
        <f>(W21*([1]!s_dq_close(B$3,D20,1))/([1]!s_dq_close(B$3,D21,1))*(F20/F21))/AK20</f>
        <v>0.19630991385725791</v>
      </c>
      <c r="X20" s="34">
        <f>(X21*([1]!s_dq_close(B$4,D20,1))/([1]!s_dq_close(B$4,D21,1))*(F20/F21))/AK20</f>
        <v>0.20685367614704087</v>
      </c>
      <c r="Y20" s="34">
        <f>(Y21*([1]!s_dq_close(B$5,D20,1))/([1]!s_dq_close(B$5,D21,1))*(F20/F21))/AK20</f>
        <v>0.11951014899422367</v>
      </c>
      <c r="Z20" s="34">
        <f>(Z21*([1]!s_dq_close(B$6,D20,1))/([1]!s_dq_close(B$6,D21,1)))/AK20</f>
        <v>9.960880809759888E-2</v>
      </c>
      <c r="AA20" s="34">
        <f>(AA21*([1]!s_dq_close(B$7,D20,1))/([1]!s_dq_close(B$7,D21,1)))/AK20</f>
        <v>4.7127665703874506E-2</v>
      </c>
      <c r="AB20" s="34">
        <f>(AB21*([1]!s_dq_close(B$8,D20,1))/([1]!s_dq_close(B$8,D21,1)))/AK20</f>
        <v>4.3206189606742842E-2</v>
      </c>
      <c r="AC20" s="34">
        <f>(AC21*([1]!s_dq_close(B$9,D20,1))/([1]!s_dq_close(B$9,D21,1))*(F20/F21))/AK20</f>
        <v>9.149478914755536E-3</v>
      </c>
      <c r="AD20" s="34"/>
      <c r="AE20" s="38">
        <f t="shared" si="5"/>
        <v>7.6065860841243782E-2</v>
      </c>
      <c r="AG20" s="24" t="s">
        <v>533</v>
      </c>
      <c r="AH20" s="12">
        <f>[1]!s_dq_close(B$10,D20,1)</f>
        <v>1.488</v>
      </c>
      <c r="AI20" s="27">
        <f t="shared" si="3"/>
        <v>1.2244897959183598E-2</v>
      </c>
      <c r="AK20" s="2">
        <f>(V21*([1]!s_dq_close(B$2,D20,1))/([1]!s_dq_close(B$2,D21,1))*(F20/F21))+(W21*([1]!s_dq_close(B$3,D20,1))/([1]!s_dq_close(B$3,D21,1))*(F20/F21))+(X21*([1]!s_dq_close(B$4,D20,1))/([1]!s_dq_close(B$4,D21,1))*(F20/F21))+(Y21*([1]!s_dq_close(B$5,D20,1))/([1]!s_dq_close(B$5,D21,1))*(F20/F21))+(Z21*([1]!s_dq_close(B$6,D20,1))/([1]!s_dq_close(B$6,D21,1)))+(AA21*([1]!s_dq_close(B$7,D21,1))/([1]!s_dq_close(B$7,D22,1)))+(AB21*([1]!s_dq_close(B$8,D20,1))/([1]!s_dq_close(B$8,D21,1)))+(AC21*([1]!s_dq_close(B$9,D20,1))/([1]!s_dq_close(B$9,D21,1))*(F20/F21))+(1-SUM(V21:AC21))</f>
        <v>1.0000889362939391</v>
      </c>
    </row>
    <row r="21" spans="1:37">
      <c r="B21" s="19">
        <v>45478</v>
      </c>
      <c r="D21" s="23" t="s">
        <v>51</v>
      </c>
      <c r="E21" s="23" t="s">
        <v>52</v>
      </c>
      <c r="F21" s="2">
        <f t="shared" si="2"/>
        <v>7.1304999999999996</v>
      </c>
      <c r="L21" s="24" t="s">
        <v>258</v>
      </c>
      <c r="M21" s="2">
        <f>O$84*(K$2*([1]!s_dq_close(B$2,D21,1)/[1]!s_dq_close(B$2,D$84,1))*(F21/F$84)+K$3*([1]!s_dq_close(B$3,D21,1)/[1]!s_dq_close(B$3,D$84,1))*(F21/F$84)+K$4*([1]!s_dq_close(B$4,D21,1)/[1]!s_dq_close(B$4,D$84,1))*(F21/F$84)+K$5*([1]!s_dq_close(B$5,D21,1)/[1]!s_dq_close(B$5,D$84,1))*(F21/F$84)+K$6*([1]!s_dq_close(B$6,D21,1)/[1]!s_dq_close(B$6,D$84,1))+K$7*([1]!s_dq_close(B$7,D21,1)/[1]!s_dq_close(B$7,D$84,1))+K$8*([1]!s_dq_close(B$8,D21,1)/[1]!s_dq_close(B$8,D$84,1))+K$9*([1]!s_dq_close(B$9,D21,1)/[1]!s_dq_close(B$9,D$84,1))*(F21/F$84)+K$10)</f>
        <v>1.4244034162868864</v>
      </c>
      <c r="N21" s="39" t="s">
        <v>189</v>
      </c>
      <c r="O21" s="40">
        <f>[1]!f_nav_unit("501225.SH",D21)</f>
        <v>1.4404999999999999</v>
      </c>
      <c r="P21" s="24" t="s">
        <v>326</v>
      </c>
      <c r="Q21" s="2">
        <f>O22*(K$2*([1]!s_dq_close(B$2,D21,1)/[1]!s_dq_close(B$2,D22,1))*(F21/F22)+K$3*([1]!s_dq_close(B$3,D21,1)/[1]!s_dq_close(B$3,D22,1))*(F21/F22)+K$4*([1]!s_dq_close(B$4,D21,1)/[1]!s_dq_close(B$4,D22,1))*(F21/F22)+K$5*([1]!s_dq_close(B$5,D21,1)/[1]!s_dq_close(B$5,D22,1))*(F21/F22)+K$6*([1]!s_dq_close(B$6,D21,1)/[1]!s_dq_close(B$6,D22,1))+K$7*([1]!s_dq_close(B$7,D21,1)/[1]!s_dq_close(B$7,D22,1))+K$8*([1]!s_dq_close(B$8,D21,1)/[1]!s_dq_close(B$8,D22,1))+K$9*([1]!s_dq_close(B$9,D21,1)/[1]!s_dq_close(B$9,D22,1))*(F21/F22)+K$10)</f>
        <v>1.4401959747053923</v>
      </c>
      <c r="R21" s="41" t="s">
        <v>395</v>
      </c>
      <c r="S21" s="42">
        <f>O22*($V21*([1]!s_dq_close(B$2,D21,1)/[1]!s_dq_close(B$2,D22,1))*(F21/F22)+$W21*([1]!s_dq_close(B$3,D21,1)/[1]!s_dq_close(B$3,D22,1))*(F21/F22)+$X21*([1]!s_dq_close(B$4,D21,1)/[1]!s_dq_close(B$4,D22,1))*(F21/F22)+$Y21*([1]!s_dq_close(B$5,D21,1)/[1]!s_dq_close(B$5,D22,1))*(F21/F22)+$Z21*([1]!s_dq_close(B$6,D21,1)/[1]!s_dq_close(B$6,D22,1))+$AA21*([1]!s_dq_close(B$7,D21,1)/[1]!s_dq_close(B$7,D22,1))+$AB21*([1]!s_dq_close(B$8,D21,1)/[1]!s_dq_close(B$8,D22,1))+$AC21*([1]!s_dq_close(B$9,D21,1)/[1]!s_dq_close(B$9,D22,1))*(F21/F22)+$AE21)</f>
        <v>1.4405899860554385</v>
      </c>
      <c r="T21" s="43">
        <f t="shared" si="4"/>
        <v>6.2468625781741949E-5</v>
      </c>
      <c r="U21" s="37" t="s">
        <v>463</v>
      </c>
      <c r="V21" s="34">
        <f>(V22*([1]!s_dq_close(B$2,D21,1))/([1]!s_dq_close(B$2,D22,1))*(F21/F22))/AK21</f>
        <v>0.20173042272270425</v>
      </c>
      <c r="W21" s="34">
        <f>(W22*([1]!s_dq_close(B$3,D21,1))/([1]!s_dq_close(B$3,D22,1))*(F21/F22))/AK21</f>
        <v>0.19598603159895658</v>
      </c>
      <c r="X21" s="34">
        <f>(X22*([1]!s_dq_close(B$4,D21,1))/([1]!s_dq_close(B$4,D22,1))*(F21/F22))/AK21</f>
        <v>0.20684178697510633</v>
      </c>
      <c r="Y21" s="34">
        <f>(Y22*([1]!s_dq_close(B$5,D21,1))/([1]!s_dq_close(B$5,D22,1))*(F21/F22))/AK21</f>
        <v>0.11960133211408437</v>
      </c>
      <c r="Z21" s="34">
        <f>(Z22*([1]!s_dq_close(B$6,D21,1))/([1]!s_dq_close(B$6,D22,1)))/AK21</f>
        <v>9.9497934163075369E-2</v>
      </c>
      <c r="AA21" s="34">
        <f>(AA22*([1]!s_dq_close(B$7,D21,1))/([1]!s_dq_close(B$7,D22,1)))/AK21</f>
        <v>4.7192205152234178E-2</v>
      </c>
      <c r="AB21" s="34">
        <f>(AB22*([1]!s_dq_close(B$8,D21,1))/([1]!s_dq_close(B$8,D22,1)))/AK21</f>
        <v>4.3317253128707614E-2</v>
      </c>
      <c r="AC21" s="34">
        <f>(AC22*([1]!s_dq_close(B$9,D21,1))/([1]!s_dq_close(B$9,D22,1))*(F21/F22))/AK21</f>
        <v>9.1075240568780236E-3</v>
      </c>
      <c r="AD21" s="34"/>
      <c r="AE21" s="38">
        <f t="shared" si="5"/>
        <v>7.6725510088253235E-2</v>
      </c>
      <c r="AG21" s="24" t="s">
        <v>534</v>
      </c>
      <c r="AH21" s="12">
        <f>[1]!s_dq_close(B$10,D21,1)</f>
        <v>1.47</v>
      </c>
      <c r="AI21" s="27">
        <f t="shared" si="3"/>
        <v>1.1699931176875289E-2</v>
      </c>
      <c r="AK21" s="2">
        <f>(V22*([1]!s_dq_close(B$2,D21,1))/([1]!s_dq_close(B$2,D22,1))*(F21/F22))+(W22*([1]!s_dq_close(B$3,D21,1))/([1]!s_dq_close(B$3,D22,1))*(F21/F22))+(X22*([1]!s_dq_close(B$4,D21,1))/([1]!s_dq_close(B$4,D22,1))*(F21/F22))+(Y22*([1]!s_dq_close(B$5,D21,1))/([1]!s_dq_close(B$5,D22,1))*(F21/F22))+(Z22*([1]!s_dq_close(B$6,D21,1))/([1]!s_dq_close(B$6,D22,1)))+(AA22*([1]!s_dq_close(B$7,D22,1))/([1]!s_dq_close(B$7,D23,1)))+(AB22*([1]!s_dq_close(B$8,D21,1))/([1]!s_dq_close(B$8,D22,1)))+(AC22*([1]!s_dq_close(B$9,D21,1))/([1]!s_dq_close(B$9,D22,1))*(F21/F22))+(1-SUM(V22:AC22))</f>
        <v>0.99914902667070915</v>
      </c>
    </row>
    <row r="22" spans="1:37">
      <c r="B22" s="19">
        <v>45477</v>
      </c>
      <c r="D22" s="23" t="s">
        <v>53</v>
      </c>
      <c r="E22" s="23" t="s">
        <v>54</v>
      </c>
      <c r="F22" s="2">
        <f t="shared" si="2"/>
        <v>7.1311999999999998</v>
      </c>
      <c r="L22" s="24" t="s">
        <v>259</v>
      </c>
      <c r="M22" s="2">
        <f>O$84*(K$2*([1]!s_dq_close(B$2,D22,1)/[1]!s_dq_close(B$2,D$84,1))*(F22/F$84)+K$3*([1]!s_dq_close(B$3,D22,1)/[1]!s_dq_close(B$3,D$84,1))*(F22/F$84)+K$4*([1]!s_dq_close(B$4,D22,1)/[1]!s_dq_close(B$4,D$84,1))*(F22/F$84)+K$5*([1]!s_dq_close(B$5,D22,1)/[1]!s_dq_close(B$5,D$84,1))*(F22/F$84)+K$6*([1]!s_dq_close(B$6,D22,1)/[1]!s_dq_close(B$6,D$84,1))+K$7*([1]!s_dq_close(B$7,D22,1)/[1]!s_dq_close(B$7,D$84,1))+K$8*([1]!s_dq_close(B$8,D22,1)/[1]!s_dq_close(B$8,D$84,1))+K$9*([1]!s_dq_close(B$9,D22,1)/[1]!s_dq_close(B$9,D$84,1))*(F22/F$84)+K$10)</f>
        <v>1.427612831532505</v>
      </c>
      <c r="N22" s="39" t="s">
        <v>190</v>
      </c>
      <c r="O22" s="40">
        <f>[1]!f_nav_unit("501225.SH",D22)</f>
        <v>1.4438</v>
      </c>
      <c r="P22" s="24" t="s">
        <v>327</v>
      </c>
      <c r="Q22" s="2">
        <f>O23*(K$2*([1]!s_dq_close(B$2,D22,1)/[1]!s_dq_close(B$2,D23,1))*(F22/F23)+K$3*([1]!s_dq_close(B$3,D22,1)/[1]!s_dq_close(B$3,D23,1))*(F22/F23)+K$4*([1]!s_dq_close(B$4,D22,1)/[1]!s_dq_close(B$4,D23,1))*(F22/F23)+K$5*([1]!s_dq_close(B$5,D22,1)/[1]!s_dq_close(B$5,D23,1))*(F22/F23)+K$6*([1]!s_dq_close(B$6,D22,1)/[1]!s_dq_close(B$6,D23,1))+K$7*([1]!s_dq_close(B$7,D22,1)/[1]!s_dq_close(B$7,D23,1))+K$8*([1]!s_dq_close(B$8,D22,1)/[1]!s_dq_close(B$8,D23,1))+K$9*([1]!s_dq_close(B$9,D22,1)/[1]!s_dq_close(B$9,D23,1))*(F22/F23)+K$10)</f>
        <v>1.4439518929994242</v>
      </c>
      <c r="R22" s="41" t="s">
        <v>396</v>
      </c>
      <c r="S22" s="42">
        <f>O23*($V22*([1]!s_dq_close(B$2,D22,1)/[1]!s_dq_close(B$2,D23,1))*(F22/F23)+$W22*([1]!s_dq_close(B$3,D22,1)/[1]!s_dq_close(B$3,D23,1))*(F22/F23)+$X22*([1]!s_dq_close(B$4,D22,1)/[1]!s_dq_close(B$4,D23,1))*(F22/F23)+$Y22*([1]!s_dq_close(B$5,D22,1)/[1]!s_dq_close(B$5,D23,1))*(F22/F23)+$Z22*([1]!s_dq_close(B$6,D22,1)/[1]!s_dq_close(B$6,D23,1))+$AA22*([1]!s_dq_close(B$7,D22,1)/[1]!s_dq_close(B$7,D23,1))+$AB22*([1]!s_dq_close(B$8,D22,1)/[1]!s_dq_close(B$8,D23,1))+$AC22*([1]!s_dq_close(B$9,D22,1)/[1]!s_dq_close(B$9,D23,1))*(F22/F23)+$AE22)</f>
        <v>1.4444559298736257</v>
      </c>
      <c r="T22" s="43">
        <f t="shared" si="4"/>
        <v>4.5430798838186348E-4</v>
      </c>
      <c r="U22" s="37" t="s">
        <v>464</v>
      </c>
      <c r="V22" s="34">
        <f>(V23*([1]!s_dq_close(B$2,D22,1))/([1]!s_dq_close(B$2,D23,1))*(F22/F23))/AK22</f>
        <v>0.20157854250279286</v>
      </c>
      <c r="W22" s="34">
        <f>(W23*([1]!s_dq_close(B$3,D22,1))/([1]!s_dq_close(B$3,D23,1))*(F22/F23))/AK22</f>
        <v>0.19583847625664846</v>
      </c>
      <c r="X22" s="34">
        <f>(X23*([1]!s_dq_close(B$4,D22,1))/([1]!s_dq_close(B$4,D23,1))*(F22/F23))/AK22</f>
        <v>0.20668605847531615</v>
      </c>
      <c r="Y22" s="34">
        <f>(Y23*([1]!s_dq_close(B$5,D22,1))/([1]!s_dq_close(B$5,D23,1))*(F22/F23))/AK22</f>
        <v>0.11951128582172048</v>
      </c>
      <c r="Z22" s="34">
        <f>(Z23*([1]!s_dq_close(B$6,D22,1))/([1]!s_dq_close(B$6,D23,1)))/AK22</f>
        <v>0.10048994202505146</v>
      </c>
      <c r="AA22" s="34">
        <f>(AA23*([1]!s_dq_close(B$7,D22,1))/([1]!s_dq_close(B$7,D23,1)))/AK22</f>
        <v>4.7875606650094077E-2</v>
      </c>
      <c r="AB22" s="34">
        <f>(AB23*([1]!s_dq_close(B$8,D22,1))/([1]!s_dq_close(B$8,D23,1)))/AK22</f>
        <v>4.3655345186635525E-2</v>
      </c>
      <c r="AC22" s="34">
        <f>(AC23*([1]!s_dq_close(B$9,D22,1))/([1]!s_dq_close(B$9,D23,1))*(F22/F23))/AK22</f>
        <v>9.1006671200911087E-3</v>
      </c>
      <c r="AD22" s="34"/>
      <c r="AE22" s="38">
        <f t="shared" si="5"/>
        <v>7.5264075961649968E-2</v>
      </c>
      <c r="AG22" s="24" t="s">
        <v>535</v>
      </c>
      <c r="AH22" s="12">
        <f>[1]!s_dq_close(B$10,D22,1)</f>
        <v>1.4530000000000001</v>
      </c>
      <c r="AI22" s="27">
        <f t="shared" si="3"/>
        <v>1.8934081346423604E-2</v>
      </c>
      <c r="AK22" s="2">
        <f>(V23*([1]!s_dq_close(B$2,D22,1))/([1]!s_dq_close(B$2,D23,1))*(F22/F23))+(W23*([1]!s_dq_close(B$3,D22,1))/([1]!s_dq_close(B$3,D23,1))*(F22/F23))+(X23*([1]!s_dq_close(B$4,D22,1))/([1]!s_dq_close(B$4,D23,1))*(F22/F23))+(Y23*([1]!s_dq_close(B$5,D22,1))/([1]!s_dq_close(B$5,D23,1))*(F22/F23))+(Z23*([1]!s_dq_close(B$6,D22,1))/([1]!s_dq_close(B$6,D23,1)))+(AA23*([1]!s_dq_close(B$7,D23,1))/([1]!s_dq_close(B$7,D24,1)))+(AB23*([1]!s_dq_close(B$8,D22,1))/([1]!s_dq_close(B$8,D23,1)))+(AC23*([1]!s_dq_close(B$9,D22,1))/([1]!s_dq_close(B$9,D23,1))*(F22/F23))+(1-SUM(V23:AC23))</f>
        <v>1.0135037397290734</v>
      </c>
    </row>
    <row r="23" spans="1:37">
      <c r="B23" s="19">
        <v>45476</v>
      </c>
      <c r="D23" s="23" t="s">
        <v>55</v>
      </c>
      <c r="E23" s="23" t="s">
        <v>56</v>
      </c>
      <c r="F23" s="2">
        <f t="shared" si="2"/>
        <v>7.1290999999999993</v>
      </c>
      <c r="L23" s="24" t="s">
        <v>260</v>
      </c>
      <c r="M23" s="2">
        <f>O$84*(K$2*([1]!s_dq_close(B$2,D23,1)/[1]!s_dq_close(B$2,D$84,1))*(F23/F$84)+K$3*([1]!s_dq_close(B$3,D23,1)/[1]!s_dq_close(B$3,D$84,1))*(F23/F$84)+K$4*([1]!s_dq_close(B$4,D23,1)/[1]!s_dq_close(B$4,D$84,1))*(F23/F$84)+K$5*([1]!s_dq_close(B$5,D23,1)/[1]!s_dq_close(B$5,D$84,1))*(F23/F$84)+K$6*([1]!s_dq_close(B$6,D23,1)/[1]!s_dq_close(B$6,D$84,1))+K$7*([1]!s_dq_close(B$7,D23,1)/[1]!s_dq_close(B$7,D$84,1))+K$8*([1]!s_dq_close(B$8,D23,1)/[1]!s_dq_close(B$8,D$84,1))+K$9*([1]!s_dq_close(B$9,D23,1)/[1]!s_dq_close(B$9,D$84,1))*(F23/F$84)+K$10)</f>
        <v>1.4064514829363697</v>
      </c>
      <c r="N23" s="39" t="s">
        <v>191</v>
      </c>
      <c r="O23" s="40">
        <f>[1]!f_nav_unit("501225.SH",D23)</f>
        <v>1.423</v>
      </c>
      <c r="P23" s="24" t="s">
        <v>328</v>
      </c>
      <c r="Q23" s="2">
        <f>O24*(K$2*([1]!s_dq_close(B$2,D23,1)/[1]!s_dq_close(B$2,D24,1))*(F23/F24)+K$3*([1]!s_dq_close(B$3,D23,1)/[1]!s_dq_close(B$3,D24,1))*(F23/F24)+K$4*([1]!s_dq_close(B$4,D23,1)/[1]!s_dq_close(B$4,D24,1))*(F23/F24)+K$5*([1]!s_dq_close(B$5,D23,1)/[1]!s_dq_close(B$5,D24,1))*(F23/F24)+K$6*([1]!s_dq_close(B$6,D23,1)/[1]!s_dq_close(B$6,D24,1))+K$7*([1]!s_dq_close(B$7,D23,1)/[1]!s_dq_close(B$7,D24,1))+K$8*([1]!s_dq_close(B$8,D23,1)/[1]!s_dq_close(B$8,D24,1))+K$9*([1]!s_dq_close(B$9,D23,1)/[1]!s_dq_close(B$9,D24,1))*(F23/F24)+K$10)</f>
        <v>1.4232297250151842</v>
      </c>
      <c r="R23" s="41" t="s">
        <v>397</v>
      </c>
      <c r="S23" s="42">
        <f>O24*($V23*([1]!s_dq_close(B$2,D23,1)/[1]!s_dq_close(B$2,D24,1))*(F23/F24)+$W23*([1]!s_dq_close(B$3,D23,1)/[1]!s_dq_close(B$3,D24,1))*(F23/F24)+$X23*([1]!s_dq_close(B$4,D23,1)/[1]!s_dq_close(B$4,D24,1))*(F23/F24)+$Y23*([1]!s_dq_close(B$5,D23,1)/[1]!s_dq_close(B$5,D24,1))*(F23/F24)+$Z23*([1]!s_dq_close(B$6,D23,1)/[1]!s_dq_close(B$6,D24,1))+$AA23*([1]!s_dq_close(B$7,D23,1)/[1]!s_dq_close(B$7,D24,1))+$AB23*([1]!s_dq_close(B$8,D23,1)/[1]!s_dq_close(B$8,D24,1))+$AC23*([1]!s_dq_close(B$9,D23,1)/[1]!s_dq_close(B$9,D24,1))*(F23/F24)+$AE23)</f>
        <v>1.4242376654761966</v>
      </c>
      <c r="T23" s="43">
        <f t="shared" si="4"/>
        <v>8.6975788910503837E-4</v>
      </c>
      <c r="U23" s="37" t="s">
        <v>465</v>
      </c>
      <c r="V23" s="34">
        <f>(V24*([1]!s_dq_close(B$2,D23,1))/([1]!s_dq_close(B$2,D24,1))*(F23/F24))/AK23</f>
        <v>0.20179843880201453</v>
      </c>
      <c r="W23" s="34">
        <f>(W24*([1]!s_dq_close(B$3,D23,1))/([1]!s_dq_close(B$3,D24,1))*(F23/F24))/AK23</f>
        <v>0.19517030944466782</v>
      </c>
      <c r="X23" s="34">
        <f>(X24*([1]!s_dq_close(B$4,D23,1))/([1]!s_dq_close(B$4,D24,1))*(F23/F24))/AK23</f>
        <v>0.20476293879003732</v>
      </c>
      <c r="Y23" s="34">
        <f>(Y24*([1]!s_dq_close(B$5,D23,1))/([1]!s_dq_close(B$5,D24,1))*(F23/F24))/AK23</f>
        <v>0.11880475921070976</v>
      </c>
      <c r="Z23" s="34">
        <f>(Z24*([1]!s_dq_close(B$6,D23,1))/([1]!s_dq_close(B$6,D24,1)))/AK23</f>
        <v>0.10087696126614221</v>
      </c>
      <c r="AA23" s="34">
        <f>(AA24*([1]!s_dq_close(B$7,D23,1))/([1]!s_dq_close(B$7,D24,1)))/AK23</f>
        <v>4.7849885764290161E-2</v>
      </c>
      <c r="AB23" s="34">
        <f>(AB24*([1]!s_dq_close(B$8,D23,1))/([1]!s_dq_close(B$8,D24,1)))/AK23</f>
        <v>4.3810550274718647E-2</v>
      </c>
      <c r="AC23" s="34">
        <f>(AC24*([1]!s_dq_close(B$9,D23,1))/([1]!s_dq_close(B$9,D24,1))*(F23/F24))/AK23</f>
        <v>9.1329884061452388E-3</v>
      </c>
      <c r="AD23" s="34"/>
      <c r="AE23" s="38">
        <f t="shared" si="5"/>
        <v>7.7793168041274119E-2</v>
      </c>
      <c r="AG23" s="24" t="s">
        <v>536</v>
      </c>
      <c r="AH23" s="12">
        <f>[1]!s_dq_close(B$10,D23,1)</f>
        <v>1.4259999999999999</v>
      </c>
      <c r="AI23" s="27">
        <f t="shared" si="3"/>
        <v>-1.1781011781011874E-2</v>
      </c>
      <c r="AK23" s="2">
        <f>(V24*([1]!s_dq_close(B$2,D23,1))/([1]!s_dq_close(B$2,D24,1))*(F23/F24))+(W24*([1]!s_dq_close(B$3,D23,1))/([1]!s_dq_close(B$3,D24,1))*(F23/F24))+(X24*([1]!s_dq_close(B$4,D23,1))/([1]!s_dq_close(B$4,D24,1))*(F23/F24))+(Y24*([1]!s_dq_close(B$5,D23,1))/([1]!s_dq_close(B$5,D24,1))*(F23/F24))+(Z24*([1]!s_dq_close(B$6,D23,1))/([1]!s_dq_close(B$6,D24,1)))+(AA24*([1]!s_dq_close(B$7,D24,1))/([1]!s_dq_close(B$7,D25,1)))+(AB24*([1]!s_dq_close(B$8,D23,1))/([1]!s_dq_close(B$8,D24,1)))+(AC24*([1]!s_dq_close(B$9,D23,1))/([1]!s_dq_close(B$9,D24,1))*(F23/F24))+(1-SUM(V24:AC24))</f>
        <v>1.0066222057454759</v>
      </c>
    </row>
    <row r="24" spans="1:37">
      <c r="B24" s="19">
        <v>45475</v>
      </c>
      <c r="D24" s="23" t="s">
        <v>57</v>
      </c>
      <c r="E24" s="23" t="s">
        <v>58</v>
      </c>
      <c r="F24" s="2">
        <f t="shared" si="2"/>
        <v>7.1265000000000001</v>
      </c>
      <c r="L24" s="24" t="s">
        <v>261</v>
      </c>
      <c r="M24" s="2">
        <f>O$84*(K$2*([1]!s_dq_close(B$2,D24,1)/[1]!s_dq_close(B$2,D$84,1))*(F24/F$84)+K$3*([1]!s_dq_close(B$3,D24,1)/[1]!s_dq_close(B$3,D$84,1))*(F24/F$84)+K$4*([1]!s_dq_close(B$4,D24,1)/[1]!s_dq_close(B$4,D$84,1))*(F24/F$84)+K$5*([1]!s_dq_close(B$5,D24,1)/[1]!s_dq_close(B$5,D$84,1))*(F24/F$84)+K$6*([1]!s_dq_close(B$6,D24,1)/[1]!s_dq_close(B$6,D$84,1))+K$7*([1]!s_dq_close(B$7,D24,1)/[1]!s_dq_close(B$7,D$84,1))+K$8*([1]!s_dq_close(B$8,D24,1)/[1]!s_dq_close(B$8,D$84,1))+K$9*([1]!s_dq_close(B$9,D24,1)/[1]!s_dq_close(B$9,D$84,1))*(F24/F$84)+K$10)</f>
        <v>1.3982146588170916</v>
      </c>
      <c r="N24" s="39" t="s">
        <v>192</v>
      </c>
      <c r="O24" s="40">
        <f>[1]!f_nav_unit("501225.SH",D24)</f>
        <v>1.4157</v>
      </c>
      <c r="P24" s="24" t="s">
        <v>329</v>
      </c>
      <c r="Q24" s="2">
        <f>O25*(K$2*([1]!s_dq_close(B$2,D24,1)/[1]!s_dq_close(B$2,D25,1))*(F24/F25)+K$3*([1]!s_dq_close(B$3,D24,1)/[1]!s_dq_close(B$3,D25,1))*(F24/F25)+K$4*([1]!s_dq_close(B$4,D24,1)/[1]!s_dq_close(B$4,D25,1))*(F24/F25)+K$5*([1]!s_dq_close(B$5,D24,1)/[1]!s_dq_close(B$5,D25,1))*(F24/F25)+K$6*([1]!s_dq_close(B$6,D24,1)/[1]!s_dq_close(B$6,D25,1))+K$7*([1]!s_dq_close(B$7,D24,1)/[1]!s_dq_close(B$7,D25,1))+K$8*([1]!s_dq_close(B$8,D24,1)/[1]!s_dq_close(B$8,D25,1))+K$9*([1]!s_dq_close(B$9,D24,1)/[1]!s_dq_close(B$9,D25,1))*(F24/F25)+K$10)</f>
        <v>1.4156248505970412</v>
      </c>
      <c r="R24" s="41" t="s">
        <v>398</v>
      </c>
      <c r="S24" s="42">
        <f>O25*($V24*([1]!s_dq_close(B$2,D24,1)/[1]!s_dq_close(B$2,D25,1))*(F24/F25)+$W24*([1]!s_dq_close(B$3,D24,1)/[1]!s_dq_close(B$3,D25,1))*(F24/F25)+$X24*([1]!s_dq_close(B$4,D24,1)/[1]!s_dq_close(B$4,D25,1))*(F24/F25)+$Y24*([1]!s_dq_close(B$5,D24,1)/[1]!s_dq_close(B$5,D25,1))*(F24/F25)+$Z24*([1]!s_dq_close(B$6,D24,1)/[1]!s_dq_close(B$6,D25,1))+$AA24*([1]!s_dq_close(B$7,D24,1)/[1]!s_dq_close(B$7,D25,1))+$AB24*([1]!s_dq_close(B$8,D24,1)/[1]!s_dq_close(B$8,D25,1))+$AC24*([1]!s_dq_close(B$9,D24,1)/[1]!s_dq_close(B$9,D25,1))*(F24/F25)+$AE24)</f>
        <v>1.4156806880863999</v>
      </c>
      <c r="T24" s="43">
        <f t="shared" si="4"/>
        <v>-1.3641247156970238E-5</v>
      </c>
      <c r="U24" s="37" t="s">
        <v>466</v>
      </c>
      <c r="V24" s="34">
        <f>(V25*([1]!s_dq_close(B$2,D24,1))/([1]!s_dq_close(B$2,D25,1))*(F24/F25))/AK24</f>
        <v>0.20028429825793581</v>
      </c>
      <c r="W24" s="34">
        <f>(W25*([1]!s_dq_close(B$3,D24,1))/([1]!s_dq_close(B$3,D25,1))*(F24/F25))/AK24</f>
        <v>0.19366618921394166</v>
      </c>
      <c r="X24" s="34">
        <f>(X25*([1]!s_dq_close(B$4,D24,1))/([1]!s_dq_close(B$4,D25,1))*(F24/F25))/AK24</f>
        <v>0.20399605103591864</v>
      </c>
      <c r="Y24" s="34">
        <f>(Y25*([1]!s_dq_close(B$5,D24,1))/([1]!s_dq_close(B$5,D25,1))*(F24/F25))/AK24</f>
        <v>0.11815207327286172</v>
      </c>
      <c r="Z24" s="34">
        <f>(Z25*([1]!s_dq_close(B$6,D24,1))/([1]!s_dq_close(B$6,D25,1)))/AK24</f>
        <v>0.10337572824766271</v>
      </c>
      <c r="AA24" s="34">
        <f>(AA25*([1]!s_dq_close(B$7,D24,1))/([1]!s_dq_close(B$7,D25,1)))/AK24</f>
        <v>4.9027976717135234E-2</v>
      </c>
      <c r="AB24" s="34">
        <f>(AB25*([1]!s_dq_close(B$8,D24,1))/([1]!s_dq_close(B$8,D25,1)))/AK24</f>
        <v>4.4920387859383404E-2</v>
      </c>
      <c r="AC24" s="34">
        <f>(AC25*([1]!s_dq_close(B$9,D24,1))/([1]!s_dq_close(B$9,D25,1))*(F24/F25))/AK24</f>
        <v>9.0074608079658038E-3</v>
      </c>
      <c r="AD24" s="34"/>
      <c r="AE24" s="38">
        <f t="shared" si="5"/>
        <v>7.756983458719513E-2</v>
      </c>
      <c r="AG24" s="24" t="s">
        <v>537</v>
      </c>
      <c r="AH24" s="12">
        <f>[1]!s_dq_close(B$10,D24,1)</f>
        <v>1.4430000000000001</v>
      </c>
      <c r="AI24" s="27">
        <f t="shared" si="3"/>
        <v>2.0509193776520718E-2</v>
      </c>
      <c r="AK24" s="2">
        <f>(V25*([1]!s_dq_close(B$2,D24,1))/([1]!s_dq_close(B$2,D25,1))*(F24/F25))+(W25*([1]!s_dq_close(B$3,D24,1))/([1]!s_dq_close(B$3,D25,1))*(F24/F25))+(X25*([1]!s_dq_close(B$4,D24,1))/([1]!s_dq_close(B$4,D25,1))*(F24/F25))+(Y25*([1]!s_dq_close(B$5,D24,1))/([1]!s_dq_close(B$5,D25,1))*(F24/F25))+(Z25*([1]!s_dq_close(B$6,D24,1))/([1]!s_dq_close(B$6,D25,1)))+(AA25*([1]!s_dq_close(B$7,D25,1))/([1]!s_dq_close(B$7,D26,1)))+(AB25*([1]!s_dq_close(B$8,D24,1))/([1]!s_dq_close(B$8,D25,1)))+(AC25*([1]!s_dq_close(B$9,D24,1))/([1]!s_dq_close(B$9,D25,1))*(F24/F25))+(1-SUM(V25:AC25))</f>
        <v>1.0001696361978969</v>
      </c>
    </row>
    <row r="25" spans="1:37">
      <c r="B25" s="19">
        <v>45474</v>
      </c>
      <c r="D25" s="23" t="s">
        <v>59</v>
      </c>
      <c r="E25" s="23" t="s">
        <v>60</v>
      </c>
      <c r="F25" s="2">
        <f t="shared" si="2"/>
        <v>7.1267999999999994</v>
      </c>
      <c r="L25" s="24" t="s">
        <v>262</v>
      </c>
      <c r="M25" s="2">
        <f>O$84*(K$2*([1]!s_dq_close(B$2,D25,1)/[1]!s_dq_close(B$2,D$84,1))*(F25/F$84)+K$3*([1]!s_dq_close(B$3,D25,1)/[1]!s_dq_close(B$3,D$84,1))*(F25/F$84)+K$4*([1]!s_dq_close(B$4,D25,1)/[1]!s_dq_close(B$4,D$84,1))*(F25/F$84)+K$5*([1]!s_dq_close(B$5,D25,1)/[1]!s_dq_close(B$5,D$84,1))*(F25/F$84)+K$6*([1]!s_dq_close(B$6,D25,1)/[1]!s_dq_close(B$6,D$84,1))+K$7*([1]!s_dq_close(B$7,D25,1)/[1]!s_dq_close(B$7,D$84,1))+K$8*([1]!s_dq_close(B$8,D25,1)/[1]!s_dq_close(B$8,D$84,1))+K$9*([1]!s_dq_close(B$9,D25,1)/[1]!s_dq_close(B$9,D$84,1))*(F25/F$84)+K$10)</f>
        <v>1.3982356811479815</v>
      </c>
      <c r="N25" s="39" t="s">
        <v>193</v>
      </c>
      <c r="O25" s="40">
        <f>[1]!f_nav_unit("501225.SH",D25)</f>
        <v>1.4157</v>
      </c>
      <c r="P25" s="24" t="s">
        <v>330</v>
      </c>
      <c r="Q25" s="2">
        <f>O26*(K$2*([1]!s_dq_close(B$2,D25,1)/[1]!s_dq_close(B$2,D26,1))*(F25/F26)+K$3*([1]!s_dq_close(B$3,D25,1)/[1]!s_dq_close(B$3,D26,1))*(F25/F26)+K$4*([1]!s_dq_close(B$4,D25,1)/[1]!s_dq_close(B$4,D26,1))*(F25/F26)+K$5*([1]!s_dq_close(B$5,D25,1)/[1]!s_dq_close(B$5,D26,1))*(F25/F26)+K$6*([1]!s_dq_close(B$6,D25,1)/[1]!s_dq_close(B$6,D26,1))+K$7*([1]!s_dq_close(B$7,D25,1)/[1]!s_dq_close(B$7,D26,1))+K$8*([1]!s_dq_close(B$8,D25,1)/[1]!s_dq_close(B$8,D26,1))+K$9*([1]!s_dq_close(B$9,D25,1)/[1]!s_dq_close(B$9,D26,1))*(F25/F26)+K$10)</f>
        <v>1.4160497757936288</v>
      </c>
      <c r="R25" s="41" t="s">
        <v>399</v>
      </c>
      <c r="S25" s="42">
        <f>O26*($V25*([1]!s_dq_close(B$2,D25,1)/[1]!s_dq_close(B$2,D26,1))*(F25/F26)+$W25*([1]!s_dq_close(B$3,D25,1)/[1]!s_dq_close(B$3,D26,1))*(F25/F26)+$X25*([1]!s_dq_close(B$4,D25,1)/[1]!s_dq_close(B$4,D26,1))*(F25/F26)+$Y25*([1]!s_dq_close(B$5,D25,1)/[1]!s_dq_close(B$5,D26,1))*(F25/F26)+$Z25*([1]!s_dq_close(B$6,D25,1)/[1]!s_dq_close(B$6,D26,1))+$AA25*([1]!s_dq_close(B$7,D25,1)/[1]!s_dq_close(B$7,D26,1))+$AB25*([1]!s_dq_close(B$8,D25,1)/[1]!s_dq_close(B$8,D26,1))+$AC25*([1]!s_dq_close(B$9,D25,1)/[1]!s_dq_close(B$9,D26,1))*(F25/F26)+$AE25)</f>
        <v>1.4162813013942028</v>
      </c>
      <c r="T25" s="43">
        <f t="shared" si="4"/>
        <v>4.1061057724300909E-4</v>
      </c>
      <c r="U25" s="37" t="s">
        <v>467</v>
      </c>
      <c r="V25" s="34">
        <f>(V26*([1]!s_dq_close(B$2,D25,1))/([1]!s_dq_close(B$2,D26,1))*(F25/F26))/AK25</f>
        <v>0.20048630384289359</v>
      </c>
      <c r="W25" s="34">
        <f>(W26*([1]!s_dq_close(B$3,D25,1))/([1]!s_dq_close(B$3,D26,1))*(F25/F26))/AK25</f>
        <v>0.19371505052285684</v>
      </c>
      <c r="X25" s="34">
        <f>(X26*([1]!s_dq_close(B$4,D25,1))/([1]!s_dq_close(B$4,D26,1))*(F25/F26))/AK25</f>
        <v>0.20379690892804489</v>
      </c>
      <c r="Y25" s="34">
        <f>(Y26*([1]!s_dq_close(B$5,D25,1))/([1]!s_dq_close(B$5,D26,1))*(F25/F26))/AK25</f>
        <v>0.11795809221540646</v>
      </c>
      <c r="Z25" s="34">
        <f>(Z26*([1]!s_dq_close(B$6,D25,1))/([1]!s_dq_close(B$6,D26,1)))/AK25</f>
        <v>0.10351533448306673</v>
      </c>
      <c r="AA25" s="34">
        <f>(AA26*([1]!s_dq_close(B$7,D25,1))/([1]!s_dq_close(B$7,D26,1)))/AK25</f>
        <v>4.9159345816461968E-2</v>
      </c>
      <c r="AB25" s="34">
        <f>(AB26*([1]!s_dq_close(B$8,D25,1))/([1]!s_dq_close(B$8,D26,1)))/AK25</f>
        <v>4.4928007983187926E-2</v>
      </c>
      <c r="AC25" s="34">
        <f>(AC26*([1]!s_dq_close(B$9,D25,1))/([1]!s_dq_close(B$9,D26,1))*(F25/F26))/AK25</f>
        <v>9.0426183390878174E-3</v>
      </c>
      <c r="AD25" s="34"/>
      <c r="AE25" s="38">
        <f t="shared" si="5"/>
        <v>7.739833786899375E-2</v>
      </c>
      <c r="AG25" s="24" t="s">
        <v>538</v>
      </c>
      <c r="AH25" s="12">
        <f>[1]!s_dq_close(B$10,D25,1)</f>
        <v>1.4139999999999999</v>
      </c>
      <c r="AI25" s="27">
        <f t="shared" si="3"/>
        <v>1.5075376884422065E-2</v>
      </c>
      <c r="AK25" s="2">
        <f>(V26*([1]!s_dq_close(B$2,D25,1))/([1]!s_dq_close(B$2,D26,1))*(F25/F26))+(W26*([1]!s_dq_close(B$3,D25,1))/([1]!s_dq_close(B$3,D26,1))*(F25/F26))+(X26*([1]!s_dq_close(B$4,D25,1))/([1]!s_dq_close(B$4,D26,1))*(F25/F26))+(Y26*([1]!s_dq_close(B$5,D25,1))/([1]!s_dq_close(B$5,D26,1))*(F25/F26))+(Z26*([1]!s_dq_close(B$6,D25,1))/([1]!s_dq_close(B$6,D26,1)))+(AA26*([1]!s_dq_close(B$7,D26,1))/([1]!s_dq_close(B$7,D27,1)))+(AB26*([1]!s_dq_close(B$8,D25,1))/([1]!s_dq_close(B$8,D26,1)))+(AC26*([1]!s_dq_close(B$9,D25,1))/([1]!s_dq_close(B$9,D26,1))*(F25/F26))+(1-SUM(V26:AC26))</f>
        <v>1.0066276438225357</v>
      </c>
    </row>
    <row r="26" spans="1:37">
      <c r="D26" s="23" t="s">
        <v>61</v>
      </c>
      <c r="E26" s="23" t="s">
        <v>62</v>
      </c>
      <c r="F26" s="2">
        <f t="shared" si="2"/>
        <v>7.1270000000000007</v>
      </c>
      <c r="L26" s="24" t="s">
        <v>263</v>
      </c>
      <c r="M26" s="2">
        <f>O$84*(K$2*([1]!s_dq_close(B$2,D26,1)/[1]!s_dq_close(B$2,D$84,1))*(F26/F$84)+K$3*([1]!s_dq_close(B$3,D26,1)/[1]!s_dq_close(B$3,D$84,1))*(F26/F$84)+K$4*([1]!s_dq_close(B$4,D26,1)/[1]!s_dq_close(B$4,D$84,1))*(F26/F$84)+K$5*([1]!s_dq_close(B$5,D26,1)/[1]!s_dq_close(B$5,D$84,1))*(F26/F$84)+K$6*([1]!s_dq_close(B$6,D26,1)/[1]!s_dq_close(B$6,D$84,1))+K$7*([1]!s_dq_close(B$7,D26,1)/[1]!s_dq_close(B$7,D$84,1))+K$8*([1]!s_dq_close(B$8,D26,1)/[1]!s_dq_close(B$8,D$84,1))+K$9*([1]!s_dq_close(B$9,D26,1)/[1]!s_dq_close(B$9,D$84,1))*(F26/F$84)+K$10)</f>
        <v>1.387999511776504</v>
      </c>
      <c r="N26" s="39" t="s">
        <v>194</v>
      </c>
      <c r="O26" s="40">
        <f>[1]!f_nav_unit("501225.SH",D26)</f>
        <v>1.4058999999999999</v>
      </c>
      <c r="P26" s="24" t="s">
        <v>331</v>
      </c>
      <c r="Q26" s="2">
        <f>O27*(K$2*([1]!s_dq_close(B$2,D26,1)/[1]!s_dq_close(B$2,D27,1))*(F26/F27)+K$3*([1]!s_dq_close(B$3,D26,1)/[1]!s_dq_close(B$3,D27,1))*(F26/F27)+K$4*([1]!s_dq_close(B$4,D26,1)/[1]!s_dq_close(B$4,D27,1))*(F26/F27)+K$5*([1]!s_dq_close(B$5,D26,1)/[1]!s_dq_close(B$5,D27,1))*(F26/F27)+K$6*([1]!s_dq_close(B$6,D26,1)/[1]!s_dq_close(B$6,D27,1))+K$7*([1]!s_dq_close(B$7,D26,1)/[1]!s_dq_close(B$7,D27,1))+K$8*([1]!s_dq_close(B$8,D26,1)/[1]!s_dq_close(B$8,D27,1))+K$9*([1]!s_dq_close(B$9,D26,1)/[1]!s_dq_close(B$9,D27,1))*(F26/F27)+K$10)</f>
        <v>1.4068318794978434</v>
      </c>
      <c r="R26" s="41" t="s">
        <v>400</v>
      </c>
      <c r="S26" s="42">
        <f>O27*($V26*([1]!s_dq_close(B$2,D26,1)/[1]!s_dq_close(B$2,D27,1))*(F26/F27)+$W26*([1]!s_dq_close(B$3,D26,1)/[1]!s_dq_close(B$3,D27,1))*(F26/F27)+$X26*([1]!s_dq_close(B$4,D26,1)/[1]!s_dq_close(B$4,D27,1))*(F26/F27)+$Y26*([1]!s_dq_close(B$5,D26,1)/[1]!s_dq_close(B$5,D27,1))*(F26/F27)+$Z26*([1]!s_dq_close(B$6,D26,1)/[1]!s_dq_close(B$6,D27,1))+$AA26*([1]!s_dq_close(B$7,D26,1)/[1]!s_dq_close(B$7,D27,1))+$AB26*([1]!s_dq_close(B$8,D26,1)/[1]!s_dq_close(B$8,D27,1))+$AC26*([1]!s_dq_close(B$9,D26,1)/[1]!s_dq_close(B$9,D27,1))*(F26/F27)+$AE26)</f>
        <v>1.4069679068381273</v>
      </c>
      <c r="T26" s="43">
        <f t="shared" si="4"/>
        <v>7.5958947160348345E-4</v>
      </c>
      <c r="U26" s="37" t="s">
        <v>468</v>
      </c>
      <c r="V26" s="34">
        <f>(V27*([1]!s_dq_close(B$2,D26,1))/([1]!s_dq_close(B$2,D27,1))*(F26/F27))/AK26</f>
        <v>0.19934655977940083</v>
      </c>
      <c r="W26" s="34">
        <f>(W27*([1]!s_dq_close(B$3,D26,1))/([1]!s_dq_close(B$3,D27,1))*(F26/F27))/AK26</f>
        <v>0.19305142767999747</v>
      </c>
      <c r="X26" s="34">
        <f>(X27*([1]!s_dq_close(B$4,D26,1))/([1]!s_dq_close(B$4,D27,1))*(F26/F27))/AK26</f>
        <v>0.20370540312800264</v>
      </c>
      <c r="Y26" s="34">
        <f>(Y27*([1]!s_dq_close(B$5,D26,1))/([1]!s_dq_close(B$5,D27,1))*(F26/F27))/AK26</f>
        <v>0.11769604180047823</v>
      </c>
      <c r="Z26" s="34">
        <f>(Z27*([1]!s_dq_close(B$6,D26,1))/([1]!s_dq_close(B$6,D27,1)))/AK26</f>
        <v>0.10395563923780859</v>
      </c>
      <c r="AA26" s="34">
        <f>(AA27*([1]!s_dq_close(B$7,D26,1))/([1]!s_dq_close(B$7,D27,1)))/AK26</f>
        <v>4.9423222588189868E-2</v>
      </c>
      <c r="AB26" s="34">
        <f>(AB27*([1]!s_dq_close(B$8,D26,1))/([1]!s_dq_close(B$8,D27,1)))/AK26</f>
        <v>4.5170755626980676E-2</v>
      </c>
      <c r="AC26" s="34">
        <f>(AC27*([1]!s_dq_close(B$9,D26,1))/([1]!s_dq_close(B$9,D27,1))*(F26/F27))/AK26</f>
        <v>9.0057006043947306E-3</v>
      </c>
      <c r="AD26" s="34"/>
      <c r="AE26" s="38">
        <f t="shared" si="5"/>
        <v>7.8645249554746943E-2</v>
      </c>
      <c r="AG26" s="24" t="s">
        <v>539</v>
      </c>
      <c r="AH26" s="12">
        <f>[1]!s_dq_close(B$10,D26,1)</f>
        <v>1.393</v>
      </c>
      <c r="AI26" s="27">
        <f t="shared" si="3"/>
        <v>-2.1082220660576301E-2</v>
      </c>
      <c r="AK26" s="2">
        <f>(V27*([1]!s_dq_close(B$2,D26,1))/([1]!s_dq_close(B$2,D27,1))*(F26/F27))+(W27*([1]!s_dq_close(B$3,D26,1))/([1]!s_dq_close(B$3,D27,1))*(F26/F27))+(X27*([1]!s_dq_close(B$4,D26,1))/([1]!s_dq_close(B$4,D27,1))*(F26/F27))+(Y27*([1]!s_dq_close(B$5,D26,1))/([1]!s_dq_close(B$5,D27,1))*(F26/F27))+(Z27*([1]!s_dq_close(B$6,D26,1))/([1]!s_dq_close(B$6,D27,1)))+(AA27*([1]!s_dq_close(B$7,D27,1))/([1]!s_dq_close(B$7,D28,1)))+(AB27*([1]!s_dq_close(B$8,D26,1))/([1]!s_dq_close(B$8,D27,1)))+(AC27*([1]!s_dq_close(B$9,D26,1))/([1]!s_dq_close(B$9,D27,1))*(F26/F27))+(1-SUM(V27:AC27))</f>
        <v>0.99645274373775872</v>
      </c>
    </row>
    <row r="27" spans="1:37">
      <c r="D27" s="23" t="s">
        <v>63</v>
      </c>
      <c r="E27" s="23" t="s">
        <v>64</v>
      </c>
      <c r="F27" s="2">
        <f t="shared" si="2"/>
        <v>7.1248000000000005</v>
      </c>
      <c r="L27" s="24" t="s">
        <v>264</v>
      </c>
      <c r="M27" s="2">
        <f>O$84*(K$2*([1]!s_dq_close(B$2,D27,1)/[1]!s_dq_close(B$2,D$84,1))*(F27/F$84)+K$3*([1]!s_dq_close(B$3,D27,1)/[1]!s_dq_close(B$3,D$84,1))*(F27/F$84)+K$4*([1]!s_dq_close(B$4,D27,1)/[1]!s_dq_close(B$4,D$84,1))*(F27/F$84)+K$5*([1]!s_dq_close(B$5,D27,1)/[1]!s_dq_close(B$5,D$84,1))*(F27/F$84)+K$6*([1]!s_dq_close(B$6,D27,1)/[1]!s_dq_close(B$6,D$84,1))+K$7*([1]!s_dq_close(B$7,D27,1)/[1]!s_dq_close(B$7,D$84,1))+K$8*([1]!s_dq_close(B$8,D27,1)/[1]!s_dq_close(B$8,D$84,1))+K$9*([1]!s_dq_close(B$9,D27,1)/[1]!s_dq_close(B$9,D$84,1))*(F27/F$84)+K$10)</f>
        <v>1.3954821720274597</v>
      </c>
      <c r="N27" s="39" t="s">
        <v>195</v>
      </c>
      <c r="O27" s="40">
        <f>[1]!f_nav_unit("501225.SH",D27)</f>
        <v>1.4145000000000001</v>
      </c>
      <c r="P27" s="24" t="s">
        <v>332</v>
      </c>
      <c r="Q27" s="2">
        <f>O28*(K$2*([1]!s_dq_close(B$2,D27,1)/[1]!s_dq_close(B$2,D28,1))*(F27/F28)+K$3*([1]!s_dq_close(B$3,D27,1)/[1]!s_dq_close(B$3,D28,1))*(F27/F28)+K$4*([1]!s_dq_close(B$4,D27,1)/[1]!s_dq_close(B$4,D28,1))*(F27/F28)+K$5*([1]!s_dq_close(B$5,D27,1)/[1]!s_dq_close(B$5,D28,1))*(F27/F28)+K$6*([1]!s_dq_close(B$6,D27,1)/[1]!s_dq_close(B$6,D28,1))+K$7*([1]!s_dq_close(B$7,D27,1)/[1]!s_dq_close(B$7,D28,1))+K$8*([1]!s_dq_close(B$8,D27,1)/[1]!s_dq_close(B$8,D28,1))+K$9*([1]!s_dq_close(B$9,D27,1)/[1]!s_dq_close(B$9,D28,1))*(F27/F28)+K$10)</f>
        <v>1.4143900259006617</v>
      </c>
      <c r="R27" s="41" t="s">
        <v>401</v>
      </c>
      <c r="S27" s="42">
        <f>O28*($V27*([1]!s_dq_close(B$2,D27,1)/[1]!s_dq_close(B$2,D28,1))*(F27/F28)+$W27*([1]!s_dq_close(B$3,D27,1)/[1]!s_dq_close(B$3,D28,1))*(F27/F28)+$X27*([1]!s_dq_close(B$4,D27,1)/[1]!s_dq_close(B$4,D28,1))*(F27/F28)+$Y27*([1]!s_dq_close(B$5,D27,1)/[1]!s_dq_close(B$5,D28,1))*(F27/F28)+$Z27*([1]!s_dq_close(B$6,D27,1)/[1]!s_dq_close(B$6,D28,1))+$AA27*([1]!s_dq_close(B$7,D27,1)/[1]!s_dq_close(B$7,D28,1))+$AB27*([1]!s_dq_close(B$8,D27,1)/[1]!s_dq_close(B$8,D28,1))+$AC27*([1]!s_dq_close(B$9,D27,1)/[1]!s_dq_close(B$9,D28,1))*(F27/F28)+$AE27)</f>
        <v>1.4138521691647492</v>
      </c>
      <c r="T27" s="43">
        <f t="shared" si="4"/>
        <v>-4.579928138924716E-4</v>
      </c>
      <c r="U27" s="37" t="s">
        <v>469</v>
      </c>
      <c r="V27" s="34">
        <f>(V28*([1]!s_dq_close(B$2,D27,1))/([1]!s_dq_close(B$2,D28,1))*(F27/F28))/AK27</f>
        <v>0.19825802861016145</v>
      </c>
      <c r="W27" s="34">
        <f>(W28*([1]!s_dq_close(B$3,D27,1))/([1]!s_dq_close(B$3,D28,1))*(F27/F28))/AK27</f>
        <v>0.19329965528502191</v>
      </c>
      <c r="X27" s="34">
        <f>(X28*([1]!s_dq_close(B$4,D27,1))/([1]!s_dq_close(B$4,D28,1))*(F27/F28))/AK27</f>
        <v>0.20452714344085388</v>
      </c>
      <c r="Y27" s="34">
        <f>(Y28*([1]!s_dq_close(B$5,D27,1))/([1]!s_dq_close(B$5,D28,1))*(F27/F28))/AK27</f>
        <v>0.11792861147148474</v>
      </c>
      <c r="Z27" s="34">
        <f>(Z28*([1]!s_dq_close(B$6,D27,1))/([1]!s_dq_close(B$6,D28,1)))/AK27</f>
        <v>0.10517864254279867</v>
      </c>
      <c r="AA27" s="34">
        <f>(AA28*([1]!s_dq_close(B$7,D27,1))/([1]!s_dq_close(B$7,D28,1)))/AK27</f>
        <v>4.9926761596068028E-2</v>
      </c>
      <c r="AB27" s="34">
        <f>(AB28*([1]!s_dq_close(B$8,D27,1))/([1]!s_dq_close(B$8,D28,1)))/AK27</f>
        <v>4.5339467522853713E-2</v>
      </c>
      <c r="AC27" s="34">
        <f>(AC28*([1]!s_dq_close(B$9,D27,1))/([1]!s_dq_close(B$9,D28,1))*(F27/F28))/AK27</f>
        <v>8.9904043130479248E-3</v>
      </c>
      <c r="AD27" s="34"/>
      <c r="AE27" s="38">
        <f t="shared" si="5"/>
        <v>7.6551285217709819E-2</v>
      </c>
      <c r="AG27" s="24" t="s">
        <v>540</v>
      </c>
      <c r="AH27" s="12">
        <f>[1]!s_dq_close(B$10,D27,1)</f>
        <v>1.423</v>
      </c>
      <c r="AI27" s="27">
        <f t="shared" si="3"/>
        <v>2.5216138328530313E-2</v>
      </c>
      <c r="AK27" s="2">
        <f>(V28*([1]!s_dq_close(B$2,D27,1))/([1]!s_dq_close(B$2,D28,1))*(F27/F28))+(W28*([1]!s_dq_close(B$3,D27,1))/([1]!s_dq_close(B$3,D28,1))*(F27/F28))+(X28*([1]!s_dq_close(B$4,D27,1))/([1]!s_dq_close(B$4,D28,1))*(F27/F28))+(Y28*([1]!s_dq_close(B$5,D27,1))/([1]!s_dq_close(B$5,D28,1))*(F27/F28))+(Z28*([1]!s_dq_close(B$6,D27,1))/([1]!s_dq_close(B$6,D28,1)))+(AA28*([1]!s_dq_close(B$7,D28,1))/([1]!s_dq_close(B$7,D29,1)))+(AB28*([1]!s_dq_close(B$8,D27,1))/([1]!s_dq_close(B$8,D28,1)))+(AC28*([1]!s_dq_close(B$9,D27,1))/([1]!s_dq_close(B$9,D28,1))*(F27/F28))+(1-SUM(V28:AC28))</f>
        <v>0.99948001422403054</v>
      </c>
    </row>
    <row r="28" spans="1:37">
      <c r="D28" s="23" t="s">
        <v>65</v>
      </c>
      <c r="E28" s="23" t="s">
        <v>66</v>
      </c>
      <c r="F28" s="2">
        <f t="shared" si="2"/>
        <v>7.1224999999999996</v>
      </c>
      <c r="L28" s="24" t="s">
        <v>265</v>
      </c>
      <c r="M28" s="2">
        <f>O$84*(K$2*([1]!s_dq_close(B$2,D28,1)/[1]!s_dq_close(B$2,D$84,1))*(F28/F$84)+K$3*([1]!s_dq_close(B$3,D28,1)/[1]!s_dq_close(B$3,D$84,1))*(F28/F$84)+K$4*([1]!s_dq_close(B$4,D28,1)/[1]!s_dq_close(B$4,D$84,1))*(F28/F$84)+K$5*([1]!s_dq_close(B$5,D28,1)/[1]!s_dq_close(B$5,D$84,1))*(F28/F$84)+K$6*([1]!s_dq_close(B$6,D28,1)/[1]!s_dq_close(B$6,D$84,1))+K$7*([1]!s_dq_close(B$7,D28,1)/[1]!s_dq_close(B$7,D$84,1))+K$8*([1]!s_dq_close(B$8,D28,1)/[1]!s_dq_close(B$8,D$84,1))+K$9*([1]!s_dq_close(B$9,D28,1)/[1]!s_dq_close(B$9,D$84,1))*(F28/F$84)+K$10)</f>
        <v>1.3919299485977488</v>
      </c>
      <c r="N28" s="39" t="s">
        <v>196</v>
      </c>
      <c r="O28" s="40">
        <f>[1]!f_nav_unit("501225.SH",D28)</f>
        <v>1.4100999999999999</v>
      </c>
      <c r="P28" s="24" t="s">
        <v>333</v>
      </c>
      <c r="Q28" s="2">
        <f>O29*(K$2*([1]!s_dq_close(B$2,D28,1)/[1]!s_dq_close(B$2,D29,1))*(F28/F29)+K$3*([1]!s_dq_close(B$3,D28,1)/[1]!s_dq_close(B$3,D29,1))*(F28/F29)+K$4*([1]!s_dq_close(B$4,D28,1)/[1]!s_dq_close(B$4,D29,1))*(F28/F29)+K$5*([1]!s_dq_close(B$5,D28,1)/[1]!s_dq_close(B$5,D29,1))*(F28/F29)+K$6*([1]!s_dq_close(B$6,D28,1)/[1]!s_dq_close(B$6,D29,1))+K$7*([1]!s_dq_close(B$7,D28,1)/[1]!s_dq_close(B$7,D29,1))+K$8*([1]!s_dq_close(B$8,D28,1)/[1]!s_dq_close(B$8,D29,1))+K$9*([1]!s_dq_close(B$9,D28,1)/[1]!s_dq_close(B$9,D29,1))*(F28/F29)+K$10)</f>
        <v>1.4125520263177709</v>
      </c>
      <c r="R28" s="41" t="s">
        <v>402</v>
      </c>
      <c r="S28" s="42">
        <f>O29*($V28*([1]!s_dq_close(B$2,D28,1)/[1]!s_dq_close(B$2,D29,1))*(F28/F29)+$W28*([1]!s_dq_close(B$3,D28,1)/[1]!s_dq_close(B$3,D29,1))*(F28/F29)+$X28*([1]!s_dq_close(B$4,D28,1)/[1]!s_dq_close(B$4,D29,1))*(F28/F29)+$Y28*([1]!s_dq_close(B$5,D28,1)/[1]!s_dq_close(B$5,D29,1))*(F28/F29)+$Z28*([1]!s_dq_close(B$6,D28,1)/[1]!s_dq_close(B$6,D29,1))+$AA28*([1]!s_dq_close(B$7,D28,1)/[1]!s_dq_close(B$7,D29,1))+$AB28*([1]!s_dq_close(B$8,D28,1)/[1]!s_dq_close(B$8,D29,1))+$AC28*([1]!s_dq_close(B$9,D28,1)/[1]!s_dq_close(B$9,D29,1))*(F28/F29)+$AE28)</f>
        <v>1.4142739912328375</v>
      </c>
      <c r="T28" s="43">
        <f t="shared" si="4"/>
        <v>2.9600675362297935E-3</v>
      </c>
      <c r="U28" s="37" t="s">
        <v>470</v>
      </c>
      <c r="V28" s="34">
        <f>(V29*([1]!s_dq_close(B$2,D28,1))/([1]!s_dq_close(B$2,D29,1))*(F28/F29))/AK28</f>
        <v>0.19857068624322338</v>
      </c>
      <c r="W28" s="34">
        <f>(W29*([1]!s_dq_close(B$3,D28,1))/([1]!s_dq_close(B$3,D29,1))*(F28/F29))/AK28</f>
        <v>0.19389226013624242</v>
      </c>
      <c r="X28" s="34">
        <f>(X29*([1]!s_dq_close(B$4,D28,1))/([1]!s_dq_close(B$4,D29,1))*(F28/F29))/AK28</f>
        <v>0.20502838717477714</v>
      </c>
      <c r="Y28" s="34">
        <f>(Y29*([1]!s_dq_close(B$5,D28,1))/([1]!s_dq_close(B$5,D29,1))*(F28/F29))/AK28</f>
        <v>0.11818580043516058</v>
      </c>
      <c r="Z28" s="34">
        <f>(Z29*([1]!s_dq_close(B$6,D28,1))/([1]!s_dq_close(B$6,D29,1)))/AK28</f>
        <v>0.1024316031526751</v>
      </c>
      <c r="AA28" s="34">
        <f>(AA29*([1]!s_dq_close(B$7,D28,1))/([1]!s_dq_close(B$7,D29,1)))/AK28</f>
        <v>4.8790523002035235E-2</v>
      </c>
      <c r="AB28" s="34">
        <f>(AB29*([1]!s_dq_close(B$8,D28,1))/([1]!s_dq_close(B$8,D29,1)))/AK28</f>
        <v>4.4548754422130486E-2</v>
      </c>
      <c r="AC28" s="34">
        <f>(AC29*([1]!s_dq_close(B$9,D28,1))/([1]!s_dq_close(B$9,D29,1))*(F28/F29))/AK28</f>
        <v>8.9762390152569125E-3</v>
      </c>
      <c r="AD28" s="34"/>
      <c r="AE28" s="38">
        <f t="shared" si="5"/>
        <v>7.9575746418498849E-2</v>
      </c>
      <c r="AG28" s="24" t="s">
        <v>541</v>
      </c>
      <c r="AH28" s="12">
        <f>[1]!s_dq_close(B$10,D28,1)</f>
        <v>1.3879999999999999</v>
      </c>
      <c r="AI28" s="27">
        <f t="shared" si="3"/>
        <v>-4.1436464088397851E-2</v>
      </c>
      <c r="AK28" s="2">
        <f>(V29*([1]!s_dq_close(B$2,D28,1))/([1]!s_dq_close(B$2,D29,1))*(F28/F29))+(W29*([1]!s_dq_close(B$3,D28,1))/([1]!s_dq_close(B$3,D29,1))*(F28/F29))+(X29*([1]!s_dq_close(B$4,D28,1))/([1]!s_dq_close(B$4,D29,1))*(F28/F29))+(Y29*([1]!s_dq_close(B$5,D28,1))/([1]!s_dq_close(B$5,D29,1))*(F28/F29))+(Z29*([1]!s_dq_close(B$6,D28,1))/([1]!s_dq_close(B$6,D29,1)))+(AA29*([1]!s_dq_close(B$7,D29,1))/([1]!s_dq_close(B$7,D30,1)))+(AB29*([1]!s_dq_close(B$8,D28,1))/([1]!s_dq_close(B$8,D29,1)))+(AC29*([1]!s_dq_close(B$9,D28,1))/([1]!s_dq_close(B$9,D29,1))*(F28/F29))+(1-SUM(V29:AC29))</f>
        <v>1.0071801660058231</v>
      </c>
    </row>
    <row r="29" spans="1:37">
      <c r="D29" s="23" t="s">
        <v>67</v>
      </c>
      <c r="E29" s="23" t="s">
        <v>68</v>
      </c>
      <c r="F29" s="2">
        <f t="shared" si="2"/>
        <v>7.1200999999999999</v>
      </c>
      <c r="L29" s="24" t="s">
        <v>266</v>
      </c>
      <c r="M29" s="2">
        <f>O$84*(K$2*([1]!s_dq_close(B$2,D29,1)/[1]!s_dq_close(B$2,D$84,1))*(F29/F$84)+K$3*([1]!s_dq_close(B$3,D29,1)/[1]!s_dq_close(B$3,D$84,1))*(F29/F$84)+K$4*([1]!s_dq_close(B$4,D29,1)/[1]!s_dq_close(B$4,D$84,1))*(F29/F$84)+K$5*([1]!s_dq_close(B$5,D29,1)/[1]!s_dq_close(B$5,D$84,1))*(F29/F$84)+K$6*([1]!s_dq_close(B$6,D29,1)/[1]!s_dq_close(B$6,D$84,1))+K$7*([1]!s_dq_close(B$7,D29,1)/[1]!s_dq_close(B$7,D$84,1))+K$8*([1]!s_dq_close(B$8,D29,1)/[1]!s_dq_close(B$8,D$84,1))+K$9*([1]!s_dq_close(B$9,D29,1)/[1]!s_dq_close(B$9,D$84,1))*(F29/F$84)+K$10)</f>
        <v>1.3829733204794843</v>
      </c>
      <c r="N29" s="39" t="s">
        <v>197</v>
      </c>
      <c r="O29" s="40">
        <f>[1]!f_nav_unit("501225.SH",D29)</f>
        <v>1.4044000000000001</v>
      </c>
      <c r="P29" s="24" t="s">
        <v>334</v>
      </c>
      <c r="Q29" s="2">
        <f>O30*(K$2*([1]!s_dq_close(B$2,D29,1)/[1]!s_dq_close(B$2,D30,1))*(F29/F30)+K$3*([1]!s_dq_close(B$3,D29,1)/[1]!s_dq_close(B$3,D30,1))*(F29/F30)+K$4*([1]!s_dq_close(B$4,D29,1)/[1]!s_dq_close(B$4,D30,1))*(F29/F30)+K$5*([1]!s_dq_close(B$5,D29,1)/[1]!s_dq_close(B$5,D30,1))*(F29/F30)+K$6*([1]!s_dq_close(B$6,D29,1)/[1]!s_dq_close(B$6,D30,1))+K$7*([1]!s_dq_close(B$7,D29,1)/[1]!s_dq_close(B$7,D30,1))+K$8*([1]!s_dq_close(B$8,D29,1)/[1]!s_dq_close(B$8,D30,1))+K$9*([1]!s_dq_close(B$9,D29,1)/[1]!s_dq_close(B$9,D30,1))*(F29/F30)+K$10)</f>
        <v>1.4034344473690312</v>
      </c>
      <c r="R29" s="41" t="s">
        <v>403</v>
      </c>
      <c r="S29" s="42">
        <f>O30*($V29*([1]!s_dq_close(B$2,D29,1)/[1]!s_dq_close(B$2,D30,1))*(F29/F30)+$W29*([1]!s_dq_close(B$3,D29,1)/[1]!s_dq_close(B$3,D30,1))*(F29/F30)+$X29*([1]!s_dq_close(B$4,D29,1)/[1]!s_dq_close(B$4,D30,1))*(F29/F30)+$Y29*([1]!s_dq_close(B$5,D29,1)/[1]!s_dq_close(B$5,D30,1))*(F29/F30)+$Z29*([1]!s_dq_close(B$6,D29,1)/[1]!s_dq_close(B$6,D30,1))+$AA29*([1]!s_dq_close(B$7,D29,1)/[1]!s_dq_close(B$7,D30,1))+$AB29*([1]!s_dq_close(B$8,D29,1)/[1]!s_dq_close(B$8,D30,1))+$AC29*([1]!s_dq_close(B$9,D29,1)/[1]!s_dq_close(B$9,D30,1))*(F29/F30)+$AE29)</f>
        <v>1.4031255062231573</v>
      </c>
      <c r="T29" s="43">
        <f t="shared" si="4"/>
        <v>-9.0750055314925415E-4</v>
      </c>
      <c r="U29" s="37" t="s">
        <v>471</v>
      </c>
      <c r="V29" s="34">
        <f>(V30*([1]!s_dq_close(B$2,D29,1))/([1]!s_dq_close(B$2,D30,1))*(F29/F30))/AK29</f>
        <v>0.19564648158652836</v>
      </c>
      <c r="W29" s="34">
        <f>(W30*([1]!s_dq_close(B$3,D29,1))/([1]!s_dq_close(B$3,D30,1))*(F29/F30))/AK29</f>
        <v>0.19226317857895867</v>
      </c>
      <c r="X29" s="34">
        <f>(X30*([1]!s_dq_close(B$4,D29,1))/([1]!s_dq_close(B$4,D30,1))*(F29/F30))/AK29</f>
        <v>0.20170724866841222</v>
      </c>
      <c r="Y29" s="34">
        <f>(Y30*([1]!s_dq_close(B$5,D29,1))/([1]!s_dq_close(B$5,D30,1))*(F29/F30))/AK29</f>
        <v>0.11675744574937023</v>
      </c>
      <c r="Z29" s="34">
        <f>(Z30*([1]!s_dq_close(B$6,D29,1))/([1]!s_dq_close(B$6,D30,1)))/AK29</f>
        <v>0.10735785647292646</v>
      </c>
      <c r="AA29" s="34">
        <f>(AA30*([1]!s_dq_close(B$7,D29,1))/([1]!s_dq_close(B$7,D30,1)))/AK29</f>
        <v>5.1190970890924697E-2</v>
      </c>
      <c r="AB29" s="34">
        <f>(AB30*([1]!s_dq_close(B$8,D29,1))/([1]!s_dq_close(B$8,D30,1)))/AK29</f>
        <v>4.6689857448464933E-2</v>
      </c>
      <c r="AC29" s="34">
        <f>(AC30*([1]!s_dq_close(B$9,D29,1))/([1]!s_dq_close(B$9,D30,1))*(F29/F30))/AK29</f>
        <v>8.9587636699663027E-3</v>
      </c>
      <c r="AD29" s="34"/>
      <c r="AE29" s="38">
        <f t="shared" si="5"/>
        <v>7.9428196934448247E-2</v>
      </c>
      <c r="AG29" s="24" t="s">
        <v>542</v>
      </c>
      <c r="AH29" s="12">
        <f>[1]!s_dq_close(B$10,D29,1)</f>
        <v>1.448</v>
      </c>
      <c r="AI29" s="27">
        <f t="shared" si="3"/>
        <v>-2.5572005383580065E-2</v>
      </c>
      <c r="AK29" s="2">
        <f>(V30*([1]!s_dq_close(B$2,D29,1))/([1]!s_dq_close(B$2,D30,1))*(F29/F30))+(W30*([1]!s_dq_close(B$3,D29,1))/([1]!s_dq_close(B$3,D30,1))*(F29/F30))+(X30*([1]!s_dq_close(B$4,D29,1))/([1]!s_dq_close(B$4,D30,1))*(F29/F30))+(Y30*([1]!s_dq_close(B$5,D29,1))/([1]!s_dq_close(B$5,D30,1))*(F29/F30))+(Z30*([1]!s_dq_close(B$6,D29,1))/([1]!s_dq_close(B$6,D30,1)))+(AA30*([1]!s_dq_close(B$7,D30,1))/([1]!s_dq_close(B$7,D31,1)))+(AB30*([1]!s_dq_close(B$8,D29,1))/([1]!s_dq_close(B$8,D30,1)))+(AC30*([1]!s_dq_close(B$9,D29,1))/([1]!s_dq_close(B$9,D30,1))*(F29/F30))+(1-SUM(V30:AC30))</f>
        <v>0.97551413206514193</v>
      </c>
    </row>
    <row r="30" spans="1:37" ht="16.5">
      <c r="A30" s="26" t="s">
        <v>20</v>
      </c>
      <c r="B30" s="26" t="s">
        <v>19</v>
      </c>
      <c r="C30" s="26" t="s">
        <v>19</v>
      </c>
      <c r="D30" s="23" t="s">
        <v>69</v>
      </c>
      <c r="E30" s="23" t="s">
        <v>70</v>
      </c>
      <c r="F30" s="2">
        <f t="shared" si="2"/>
        <v>7.1196000000000002</v>
      </c>
      <c r="G30" s="26" t="s">
        <v>19</v>
      </c>
      <c r="H30" s="26" t="s">
        <v>19</v>
      </c>
      <c r="I30" s="26" t="s">
        <v>19</v>
      </c>
      <c r="J30" s="26" t="s">
        <v>19</v>
      </c>
      <c r="L30" s="24" t="s">
        <v>267</v>
      </c>
      <c r="M30" s="2">
        <f>O$84*(K$2*([1]!s_dq_close(B$2,D30,1)/[1]!s_dq_close(B$2,D$84,1))*(F30/F$84)+K$3*([1]!s_dq_close(B$3,D30,1)/[1]!s_dq_close(B$3,D$84,1))*(F30/F$84)+K$4*([1]!s_dq_close(B$4,D30,1)/[1]!s_dq_close(B$4,D$84,1))*(F30/F$84)+K$5*([1]!s_dq_close(B$5,D30,1)/[1]!s_dq_close(B$5,D$84,1))*(F30/F$84)+K$6*([1]!s_dq_close(B$6,D30,1)/[1]!s_dq_close(B$6,D$84,1))+K$7*([1]!s_dq_close(B$7,D30,1)/[1]!s_dq_close(B$7,D$84,1))+K$8*([1]!s_dq_close(B$8,D30,1)/[1]!s_dq_close(B$8,D$84,1))+K$9*([1]!s_dq_close(B$9,D30,1)/[1]!s_dq_close(B$9,D$84,1))*(F30/F$84)+K$10)</f>
        <v>1.4200084758925458</v>
      </c>
      <c r="N30" s="39" t="s">
        <v>198</v>
      </c>
      <c r="O30" s="40">
        <f>[1]!f_nav_unit("501225.SH",D30)</f>
        <v>1.4404999999999999</v>
      </c>
      <c r="P30" s="24" t="s">
        <v>335</v>
      </c>
      <c r="Q30" s="2">
        <f>O31*(K$2*([1]!s_dq_close(B$2,D30,1)/[1]!s_dq_close(B$2,D31,1))*(F30/F31)+K$3*([1]!s_dq_close(B$3,D30,1)/[1]!s_dq_close(B$3,D31,1))*(F30/F31)+K$4*([1]!s_dq_close(B$4,D30,1)/[1]!s_dq_close(B$4,D31,1))*(F30/F31)+K$5*([1]!s_dq_close(B$5,D30,1)/[1]!s_dq_close(B$5,D31,1))*(F30/F31)+K$6*([1]!s_dq_close(B$6,D30,1)/[1]!s_dq_close(B$6,D31,1))+K$7*([1]!s_dq_close(B$7,D30,1)/[1]!s_dq_close(B$7,D31,1))+K$8*([1]!s_dq_close(B$8,D30,1)/[1]!s_dq_close(B$8,D31,1))+K$9*([1]!s_dq_close(B$9,D30,1)/[1]!s_dq_close(B$9,D31,1))*(F30/F31)+K$10)</f>
        <v>1.4412973278552068</v>
      </c>
      <c r="R30" s="41" t="s">
        <v>404</v>
      </c>
      <c r="S30" s="42">
        <f>O31*($V30*([1]!s_dq_close(B$2,D30,1)/[1]!s_dq_close(B$2,D31,1))*(F30/F31)+$W30*([1]!s_dq_close(B$3,D30,1)/[1]!s_dq_close(B$3,D31,1))*(F30/F31)+$X30*([1]!s_dq_close(B$4,D30,1)/[1]!s_dq_close(B$4,D31,1))*(F30/F31)+$Y30*([1]!s_dq_close(B$5,D30,1)/[1]!s_dq_close(B$5,D31,1))*(F30/F31)+$Z30*([1]!s_dq_close(B$6,D30,1)/[1]!s_dq_close(B$6,D31,1))+$AA30*([1]!s_dq_close(B$7,D30,1)/[1]!s_dq_close(B$7,D31,1))+$AB30*([1]!s_dq_close(B$8,D30,1)/[1]!s_dq_close(B$8,D31,1))+$AC30*([1]!s_dq_close(B$9,D30,1)/[1]!s_dq_close(B$9,D31,1))*(F30/F31)+$AE30)</f>
        <v>1.4409321772002606</v>
      </c>
      <c r="T30" s="43">
        <f t="shared" si="4"/>
        <v>3.0001888251351971E-4</v>
      </c>
      <c r="U30" s="37" t="s">
        <v>472</v>
      </c>
      <c r="V30" s="34">
        <f>(V31*([1]!s_dq_close(B$2,D30,1))/([1]!s_dq_close(B$2,D31,1))*(F30/F31))/AK30</f>
        <v>0.19552248091051447</v>
      </c>
      <c r="W30" s="34">
        <f>(W31*([1]!s_dq_close(B$3,D30,1))/([1]!s_dq_close(B$3,D31,1))*(F30/F31))/AK30</f>
        <v>0.19305299786954688</v>
      </c>
      <c r="X30" s="34">
        <f>(X31*([1]!s_dq_close(B$4,D30,1))/([1]!s_dq_close(B$4,D31,1))*(F30/F31))/AK30</f>
        <v>0.20376216776391126</v>
      </c>
      <c r="Y30" s="34">
        <f>(Y31*([1]!s_dq_close(B$5,D30,1))/([1]!s_dq_close(B$5,D31,1))*(F30/F31))/AK30</f>
        <v>0.11760787547704429</v>
      </c>
      <c r="Z30" s="34">
        <f>(Z31*([1]!s_dq_close(B$6,D30,1))/([1]!s_dq_close(B$6,D31,1)))/AK30</f>
        <v>0.10749462792507404</v>
      </c>
      <c r="AA30" s="34">
        <f>(AA31*([1]!s_dq_close(B$7,D30,1))/([1]!s_dq_close(B$7,D31,1)))/AK30</f>
        <v>5.1270798720078357E-2</v>
      </c>
      <c r="AB30" s="34">
        <f>(AB31*([1]!s_dq_close(B$8,D30,1))/([1]!s_dq_close(B$8,D31,1)))/AK30</f>
        <v>4.6461855088969148E-2</v>
      </c>
      <c r="AC30" s="34">
        <f>(AC31*([1]!s_dq_close(B$9,D30,1))/([1]!s_dq_close(B$9,D31,1))*(F30/F31))/AK30</f>
        <v>8.9207175724627819E-3</v>
      </c>
      <c r="AD30" s="34"/>
      <c r="AE30" s="38">
        <f t="shared" si="5"/>
        <v>7.5906478672398636E-2</v>
      </c>
      <c r="AG30" s="24" t="s">
        <v>543</v>
      </c>
      <c r="AH30" s="12">
        <f>[1]!s_dq_close(B$10,D30,1)</f>
        <v>1.486</v>
      </c>
      <c r="AI30" s="27">
        <f t="shared" si="3"/>
        <v>-6.0088551549652092E-2</v>
      </c>
      <c r="AK30" s="2">
        <f>(V31*([1]!s_dq_close(B$2,D30,1))/([1]!s_dq_close(B$2,D31,1))*(F30/F31))+(W31*([1]!s_dq_close(B$3,D30,1))/([1]!s_dq_close(B$3,D31,1))*(F30/F31))+(X31*([1]!s_dq_close(B$4,D30,1))/([1]!s_dq_close(B$4,D31,1))*(F30/F31))+(Y31*([1]!s_dq_close(B$5,D30,1))/([1]!s_dq_close(B$5,D31,1))*(F30/F31))+(Z31*([1]!s_dq_close(B$6,D30,1))/([1]!s_dq_close(B$6,D31,1)))+(AA31*([1]!s_dq_close(B$7,D31,1))/([1]!s_dq_close(B$7,D32,1)))+(AB31*([1]!s_dq_close(B$8,D30,1))/([1]!s_dq_close(B$8,D31,1)))+(AC31*([1]!s_dq_close(B$9,D30,1))/([1]!s_dq_close(B$9,D31,1))*(F30/F31))+(1-SUM(V31:AC31))</f>
        <v>0.99133564762242987</v>
      </c>
    </row>
    <row r="31" spans="1:37">
      <c r="D31" s="23" t="s">
        <v>71</v>
      </c>
      <c r="E31" s="23" t="s">
        <v>72</v>
      </c>
      <c r="F31" s="2">
        <f t="shared" si="2"/>
        <v>7.1191999999999993</v>
      </c>
      <c r="L31" s="24" t="s">
        <v>268</v>
      </c>
      <c r="M31" s="2">
        <f>O$84*(K$2*([1]!s_dq_close(B$2,D31,1)/[1]!s_dq_close(B$2,D$84,1))*(F31/F$84)+K$3*([1]!s_dq_close(B$3,D31,1)/[1]!s_dq_close(B$3,D$84,1))*(F31/F$84)+K$4*([1]!s_dq_close(B$4,D31,1)/[1]!s_dq_close(B$4,D$84,1))*(F31/F$84)+K$5*([1]!s_dq_close(B$5,D31,1)/[1]!s_dq_close(B$5,D$84,1))*(F31/F$84)+K$6*([1]!s_dq_close(B$6,D31,1)/[1]!s_dq_close(B$6,D$84,1))+K$7*([1]!s_dq_close(B$7,D31,1)/[1]!s_dq_close(B$7,D$84,1))+K$8*([1]!s_dq_close(B$8,D31,1)/[1]!s_dq_close(B$8,D$84,1))+K$9*([1]!s_dq_close(B$9,D31,1)/[1]!s_dq_close(B$9,D$84,1))*(F31/F$84)+K$10)</f>
        <v>1.4321698882996985</v>
      </c>
      <c r="N31" s="39" t="s">
        <v>199</v>
      </c>
      <c r="O31" s="40">
        <f>[1]!f_nav_unit("501225.SH",D31)</f>
        <v>1.4532</v>
      </c>
      <c r="P31" s="24" t="s">
        <v>336</v>
      </c>
      <c r="Q31" s="2">
        <f>O32*(K$2*([1]!s_dq_close(B$2,D31,1)/[1]!s_dq_close(B$2,D32,1))*(F31/F32)+K$3*([1]!s_dq_close(B$3,D31,1)/[1]!s_dq_close(B$3,D32,1))*(F31/F32)+K$4*([1]!s_dq_close(B$4,D31,1)/[1]!s_dq_close(B$4,D32,1))*(F31/F32)+K$5*([1]!s_dq_close(B$5,D31,1)/[1]!s_dq_close(B$5,D32,1))*(F31/F32)+K$6*([1]!s_dq_close(B$6,D31,1)/[1]!s_dq_close(B$6,D32,1))+K$7*([1]!s_dq_close(B$7,D31,1)/[1]!s_dq_close(B$7,D32,1))+K$8*([1]!s_dq_close(B$8,D31,1)/[1]!s_dq_close(B$8,D32,1))+K$9*([1]!s_dq_close(B$9,D31,1)/[1]!s_dq_close(B$9,D32,1))*(F31/F32)+K$10)</f>
        <v>1.4521080560045898</v>
      </c>
      <c r="R31" s="41" t="s">
        <v>405</v>
      </c>
      <c r="S31" s="42">
        <f>O32*($V31*([1]!s_dq_close(B$2,D31,1)/[1]!s_dq_close(B$2,D32,1))*(F31/F32)+$W31*([1]!s_dq_close(B$3,D31,1)/[1]!s_dq_close(B$3,D32,1))*(F31/F32)+$X31*([1]!s_dq_close(B$4,D31,1)/[1]!s_dq_close(B$4,D32,1))*(F31/F32)+$Y31*([1]!s_dq_close(B$5,D31,1)/[1]!s_dq_close(B$5,D32,1))*(F31/F32)+$Z31*([1]!s_dq_close(B$6,D31,1)/[1]!s_dq_close(B$6,D32,1))+$AA31*([1]!s_dq_close(B$7,D31,1)/[1]!s_dq_close(B$7,D32,1))+$AB31*([1]!s_dq_close(B$8,D31,1)/[1]!s_dq_close(B$8,D32,1))+$AC31*([1]!s_dq_close(B$9,D31,1)/[1]!s_dq_close(B$9,D32,1))*(F31/F32)+$AE31)</f>
        <v>1.4513087278315777</v>
      </c>
      <c r="T31" s="43">
        <f t="shared" si="4"/>
        <v>-1.301453460241131E-3</v>
      </c>
      <c r="U31" s="37" t="s">
        <v>473</v>
      </c>
      <c r="V31" s="34">
        <f>(V32*([1]!s_dq_close(B$2,D31,1))/([1]!s_dq_close(B$2,D32,1))*(F31/F32))/AK31</f>
        <v>0.19612153083412562</v>
      </c>
      <c r="W31" s="34">
        <f>(W32*([1]!s_dq_close(B$3,D31,1))/([1]!s_dq_close(B$3,D32,1))*(F31/F32))/AK31</f>
        <v>0.19325430146098177</v>
      </c>
      <c r="X31" s="34">
        <f>(X32*([1]!s_dq_close(B$4,D31,1))/([1]!s_dq_close(B$4,D32,1))*(F31/F32))/AK31</f>
        <v>0.20505832911459154</v>
      </c>
      <c r="Y31" s="34">
        <f>(Y32*([1]!s_dq_close(B$5,D31,1))/([1]!s_dq_close(B$5,D32,1))*(F31/F32))/AK31</f>
        <v>0.11813106365618185</v>
      </c>
      <c r="Z31" s="34">
        <f>(Z32*([1]!s_dq_close(B$6,D31,1))/([1]!s_dq_close(B$6,D32,1)))/AK31</f>
        <v>0.10620566176926347</v>
      </c>
      <c r="AA31" s="34">
        <f>(AA32*([1]!s_dq_close(B$7,D31,1))/([1]!s_dq_close(B$7,D32,1)))/AK31</f>
        <v>5.0586255699371863E-2</v>
      </c>
      <c r="AB31" s="34">
        <f>(AB32*([1]!s_dq_close(B$8,D31,1))/([1]!s_dq_close(B$8,D32,1)))/AK31</f>
        <v>4.6379520040082507E-2</v>
      </c>
      <c r="AC31" s="34">
        <f>(AC32*([1]!s_dq_close(B$9,D31,1))/([1]!s_dq_close(B$9,D32,1))*(F31/F32))/AK31</f>
        <v>8.834374603727612E-3</v>
      </c>
      <c r="AD31" s="34"/>
      <c r="AE31" s="38">
        <f t="shared" si="5"/>
        <v>7.5428962821673773E-2</v>
      </c>
      <c r="AG31" s="24" t="s">
        <v>544</v>
      </c>
      <c r="AH31" s="12">
        <f>[1]!s_dq_close(B$10,D31,1)</f>
        <v>1.581</v>
      </c>
      <c r="AI31" s="27">
        <f t="shared" si="3"/>
        <v>4.1501976284584963E-2</v>
      </c>
      <c r="AK31" s="2">
        <f>(V32*([1]!s_dq_close(B$2,D31,1))/([1]!s_dq_close(B$2,D32,1))*(F31/F32))+(W32*([1]!s_dq_close(B$3,D31,1))/([1]!s_dq_close(B$3,D32,1))*(F31/F32))+(X32*([1]!s_dq_close(B$4,D31,1))/([1]!s_dq_close(B$4,D32,1))*(F31/F32))+(Y32*([1]!s_dq_close(B$5,D31,1))/([1]!s_dq_close(B$5,D32,1))*(F31/F32))+(Z32*([1]!s_dq_close(B$6,D31,1))/([1]!s_dq_close(B$6,D32,1)))+(AA32*([1]!s_dq_close(B$7,D32,1))/([1]!s_dq_close(B$7,D33,1)))+(AB32*([1]!s_dq_close(B$8,D31,1))/([1]!s_dq_close(B$8,D32,1)))+(AC32*([1]!s_dq_close(B$9,D31,1))/([1]!s_dq_close(B$9,D32,1))*(F31/F32))+(1-SUM(V32:AC32))</f>
        <v>0.98038997403674011</v>
      </c>
    </row>
    <row r="32" spans="1:37">
      <c r="D32" s="23" t="s">
        <v>73</v>
      </c>
      <c r="E32" s="23" t="s">
        <v>74</v>
      </c>
      <c r="F32" s="2">
        <f t="shared" si="2"/>
        <v>7.1158999999999999</v>
      </c>
      <c r="L32" s="24" t="s">
        <v>269</v>
      </c>
      <c r="M32" s="2">
        <f>O$84*(K$2*([1]!s_dq_close(B$2,D32,1)/[1]!s_dq_close(B$2,D$84,1))*(F32/F$84)+K$3*([1]!s_dq_close(B$3,D32,1)/[1]!s_dq_close(B$3,D$84,1))*(F32/F$84)+K$4*([1]!s_dq_close(B$4,D32,1)/[1]!s_dq_close(B$4,D$84,1))*(F32/F$84)+K$5*([1]!s_dq_close(B$5,D32,1)/[1]!s_dq_close(B$5,D$84,1))*(F32/F$84)+K$6*([1]!s_dq_close(B$6,D32,1)/[1]!s_dq_close(B$6,D$84,1))+K$7*([1]!s_dq_close(B$7,D32,1)/[1]!s_dq_close(B$7,D$84,1))+K$8*([1]!s_dq_close(B$8,D32,1)/[1]!s_dq_close(B$8,D$84,1))+K$9*([1]!s_dq_close(B$9,D32,1)/[1]!s_dq_close(B$9,D$84,1))*(F32/F$84)+K$10)</f>
        <v>1.4607554444399053</v>
      </c>
      <c r="N32" s="39" t="s">
        <v>200</v>
      </c>
      <c r="O32" s="40">
        <f>[1]!f_nav_unit("501225.SH",D32)</f>
        <v>1.48</v>
      </c>
      <c r="P32" s="24" t="s">
        <v>337</v>
      </c>
      <c r="Q32" s="2">
        <f>O33*(K$2*([1]!s_dq_close(B$2,D32,1)/[1]!s_dq_close(B$2,D33,1))*(F32/F33)+K$3*([1]!s_dq_close(B$3,D32,1)/[1]!s_dq_close(B$3,D33,1))*(F32/F33)+K$4*([1]!s_dq_close(B$4,D32,1)/[1]!s_dq_close(B$4,D33,1))*(F32/F33)+K$5*([1]!s_dq_close(B$5,D32,1)/[1]!s_dq_close(B$5,D33,1))*(F32/F33)+K$6*([1]!s_dq_close(B$6,D32,1)/[1]!s_dq_close(B$6,D33,1))+K$7*([1]!s_dq_close(B$7,D32,1)/[1]!s_dq_close(B$7,D33,1))+K$8*([1]!s_dq_close(B$8,D32,1)/[1]!s_dq_close(B$8,D33,1))+K$9*([1]!s_dq_close(B$9,D32,1)/[1]!s_dq_close(B$9,D33,1))*(F32/F33)+K$10)</f>
        <v>1.4795050624427808</v>
      </c>
      <c r="R32" s="41" t="s">
        <v>406</v>
      </c>
      <c r="S32" s="42">
        <f>O33*($V32*([1]!s_dq_close(B$2,D32,1)/[1]!s_dq_close(B$2,D33,1))*(F32/F33)+$W32*([1]!s_dq_close(B$3,D32,1)/[1]!s_dq_close(B$3,D33,1))*(F32/F33)+$X32*([1]!s_dq_close(B$4,D32,1)/[1]!s_dq_close(B$4,D33,1))*(F32/F33)+$Y32*([1]!s_dq_close(B$5,D32,1)/[1]!s_dq_close(B$5,D33,1))*(F32/F33)+$Z32*([1]!s_dq_close(B$6,D32,1)/[1]!s_dq_close(B$6,D33,1))+$AA32*([1]!s_dq_close(B$7,D32,1)/[1]!s_dq_close(B$7,D33,1))+$AB32*([1]!s_dq_close(B$8,D32,1)/[1]!s_dq_close(B$8,D33,1))+$AC32*([1]!s_dq_close(B$9,D32,1)/[1]!s_dq_close(B$9,D33,1))*(F32/F33)+$AE32)</f>
        <v>1.4795439303701425</v>
      </c>
      <c r="T32" s="43">
        <f t="shared" si="4"/>
        <v>-3.0815515530913107E-4</v>
      </c>
      <c r="U32" s="37" t="s">
        <v>474</v>
      </c>
      <c r="V32" s="34">
        <f>(V33*([1]!s_dq_close(B$2,D32,1))/([1]!s_dq_close(B$2,D33,1))*(F32/F33))/AK32</f>
        <v>0.19783092249727591</v>
      </c>
      <c r="W32" s="34">
        <f>(W33*([1]!s_dq_close(B$3,D32,1))/([1]!s_dq_close(B$3,D33,1))*(F32/F33))/AK32</f>
        <v>0.1946622475325612</v>
      </c>
      <c r="X32" s="34">
        <f>(X33*([1]!s_dq_close(B$4,D32,1))/([1]!s_dq_close(B$4,D33,1))*(F32/F33))/AK32</f>
        <v>0.20680219185442725</v>
      </c>
      <c r="Y32" s="34">
        <f>(Y33*([1]!s_dq_close(B$5,D32,1))/([1]!s_dq_close(B$5,D33,1))*(F32/F33))/AK32</f>
        <v>0.11897931222894799</v>
      </c>
      <c r="Z32" s="34">
        <f>(Z33*([1]!s_dq_close(B$6,D32,1))/([1]!s_dq_close(B$6,D33,1)))/AK32</f>
        <v>0.10412296598452302</v>
      </c>
      <c r="AA32" s="34">
        <f>(AA33*([1]!s_dq_close(B$7,D32,1))/([1]!s_dq_close(B$7,D33,1)))/AK32</f>
        <v>4.9535357367884919E-2</v>
      </c>
      <c r="AB32" s="34">
        <f>(AB33*([1]!s_dq_close(B$8,D32,1))/([1]!s_dq_close(B$8,D33,1)))/AK32</f>
        <v>4.5208393798635296E-2</v>
      </c>
      <c r="AC32" s="34">
        <f>(AC33*([1]!s_dq_close(B$9,D32,1))/([1]!s_dq_close(B$9,D33,1))*(F32/F33))/AK32</f>
        <v>8.8499092895472867E-3</v>
      </c>
      <c r="AD32" s="34"/>
      <c r="AE32" s="38">
        <f t="shared" si="5"/>
        <v>7.4008699446197146E-2</v>
      </c>
      <c r="AG32" s="24" t="s">
        <v>545</v>
      </c>
      <c r="AH32" s="12">
        <f>[1]!s_dq_close(B$10,D32,1)</f>
        <v>1.518</v>
      </c>
      <c r="AI32" s="27">
        <f t="shared" si="3"/>
        <v>3.4059945504087308E-2</v>
      </c>
      <c r="AK32" s="2">
        <f>(V33*([1]!s_dq_close(B$2,D32,1))/([1]!s_dq_close(B$2,D33,1))*(F32/F33))+(W33*([1]!s_dq_close(B$3,D32,1))/([1]!s_dq_close(B$3,D33,1))*(F32/F33))+(X33*([1]!s_dq_close(B$4,D32,1))/([1]!s_dq_close(B$4,D33,1))*(F32/F33))+(Y33*([1]!s_dq_close(B$5,D32,1))/([1]!s_dq_close(B$5,D33,1))*(F32/F33))+(Z33*([1]!s_dq_close(B$6,D32,1))/([1]!s_dq_close(B$6,D33,1)))+(AA33*([1]!s_dq_close(B$7,D33,1))/([1]!s_dq_close(B$7,D34,1)))+(AB33*([1]!s_dq_close(B$8,D32,1))/([1]!s_dq_close(B$8,D33,1)))+(AC33*([1]!s_dq_close(B$9,D32,1))/([1]!s_dq_close(B$9,D33,1))*(F32/F33))+(1-SUM(V33:AC33))</f>
        <v>0.99976757871563737</v>
      </c>
    </row>
    <row r="33" spans="4:37">
      <c r="D33" s="23" t="s">
        <v>75</v>
      </c>
      <c r="E33" s="23" t="s">
        <v>76</v>
      </c>
      <c r="F33" s="2">
        <f t="shared" si="2"/>
        <v>7.1147999999999998</v>
      </c>
      <c r="L33" s="24" t="s">
        <v>270</v>
      </c>
      <c r="M33" s="2">
        <f>O$84*(K$2*([1]!s_dq_close(B$2,D33,1)/[1]!s_dq_close(B$2,D$84,1))*(F33/F$84)+K$3*([1]!s_dq_close(B$3,D33,1)/[1]!s_dq_close(B$3,D$84,1))*(F33/F$84)+K$4*([1]!s_dq_close(B$4,D33,1)/[1]!s_dq_close(B$4,D$84,1))*(F33/F$84)+K$5*([1]!s_dq_close(B$5,D33,1)/[1]!s_dq_close(B$5,D$84,1))*(F33/F$84)+K$6*([1]!s_dq_close(B$6,D33,1)/[1]!s_dq_close(B$6,D$84,1))+K$7*([1]!s_dq_close(B$7,D33,1)/[1]!s_dq_close(B$7,D$84,1))+K$8*([1]!s_dq_close(B$8,D33,1)/[1]!s_dq_close(B$8,D$84,1))+K$9*([1]!s_dq_close(B$9,D33,1)/[1]!s_dq_close(B$9,D$84,1))*(F33/F$84)+K$10)</f>
        <v>1.4610093291116828</v>
      </c>
      <c r="N33" s="39" t="s">
        <v>201</v>
      </c>
      <c r="O33" s="40">
        <f>[1]!f_nav_unit("501225.SH",D33)</f>
        <v>1.4798</v>
      </c>
      <c r="P33" s="24" t="s">
        <v>338</v>
      </c>
      <c r="Q33" s="2">
        <f>O34*(K$2*([1]!s_dq_close(B$2,D33,1)/[1]!s_dq_close(B$2,D34,1))*(F33/F34)+K$3*([1]!s_dq_close(B$3,D33,1)/[1]!s_dq_close(B$3,D34,1))*(F33/F34)+K$4*([1]!s_dq_close(B$4,D33,1)/[1]!s_dq_close(B$4,D34,1))*(F33/F34)+K$5*([1]!s_dq_close(B$5,D33,1)/[1]!s_dq_close(B$5,D34,1))*(F33/F34)+K$6*([1]!s_dq_close(B$6,D33,1)/[1]!s_dq_close(B$6,D34,1))+K$7*([1]!s_dq_close(B$7,D33,1)/[1]!s_dq_close(B$7,D34,1))+K$8*([1]!s_dq_close(B$8,D33,1)/[1]!s_dq_close(B$8,D34,1))+K$9*([1]!s_dq_close(B$9,D33,1)/[1]!s_dq_close(B$9,D34,1))*(F33/F34)+K$10)</f>
        <v>1.4791148674603707</v>
      </c>
      <c r="R33" s="41" t="s">
        <v>407</v>
      </c>
      <c r="S33" s="42">
        <f>O34*($V33*([1]!s_dq_close(B$2,D33,1)/[1]!s_dq_close(B$2,D34,1))*(F33/F34)+$W33*([1]!s_dq_close(B$3,D33,1)/[1]!s_dq_close(B$3,D34,1))*(F33/F34)+$X33*([1]!s_dq_close(B$4,D33,1)/[1]!s_dq_close(B$4,D34,1))*(F33/F34)+$Y33*([1]!s_dq_close(B$5,D33,1)/[1]!s_dq_close(B$5,D34,1))*(F33/F34)+$Z33*([1]!s_dq_close(B$6,D33,1)/[1]!s_dq_close(B$6,D34,1))+$AA33*([1]!s_dq_close(B$7,D33,1)/[1]!s_dq_close(B$7,D34,1))+$AB33*([1]!s_dq_close(B$8,D33,1)/[1]!s_dq_close(B$8,D34,1))+$AC33*([1]!s_dq_close(B$9,D33,1)/[1]!s_dq_close(B$9,D34,1))*(F33/F34)+$AE33)</f>
        <v>1.4796647216291312</v>
      </c>
      <c r="T33" s="43">
        <f t="shared" si="4"/>
        <v>-9.1416658243526072E-5</v>
      </c>
      <c r="U33" s="37" t="s">
        <v>475</v>
      </c>
      <c r="V33" s="34">
        <f>(V34*([1]!s_dq_close(B$2,D33,1))/([1]!s_dq_close(B$2,D34,1))*(F33/F34))/AK33</f>
        <v>0.19775436811176689</v>
      </c>
      <c r="W33" s="34">
        <f>(W34*([1]!s_dq_close(B$3,D33,1))/([1]!s_dq_close(B$3,D34,1))*(F33/F34))/AK33</f>
        <v>0.19458691932525393</v>
      </c>
      <c r="X33" s="34">
        <f>(X34*([1]!s_dq_close(B$4,D33,1))/([1]!s_dq_close(B$4,D34,1))*(F33/F34))/AK33</f>
        <v>0.20672216586799658</v>
      </c>
      <c r="Y33" s="34">
        <f>(Y34*([1]!s_dq_close(B$5,D33,1))/([1]!s_dq_close(B$5,D34,1))*(F33/F34))/AK33</f>
        <v>0.11893327095278652</v>
      </c>
      <c r="Z33" s="34">
        <f>(Z34*([1]!s_dq_close(B$6,D33,1))/([1]!s_dq_close(B$6,D34,1)))/AK33</f>
        <v>0.10433243285386785</v>
      </c>
      <c r="AA33" s="34">
        <f>(AA34*([1]!s_dq_close(B$7,D33,1))/([1]!s_dq_close(B$7,D34,1)))/AK33</f>
        <v>4.952384429650411E-2</v>
      </c>
      <c r="AB33" s="34">
        <f>(AB34*([1]!s_dq_close(B$8,D33,1))/([1]!s_dq_close(B$8,D34,1)))/AK33</f>
        <v>4.5250198774209743E-2</v>
      </c>
      <c r="AC33" s="34">
        <f>(AC34*([1]!s_dq_close(B$9,D33,1))/([1]!s_dq_close(B$9,D34,1))*(F33/F34))/AK33</f>
        <v>8.8464846511797368E-3</v>
      </c>
      <c r="AD33" s="34"/>
      <c r="AE33" s="38">
        <f t="shared" si="5"/>
        <v>7.4050315166434566E-2</v>
      </c>
      <c r="AG33" s="24" t="s">
        <v>546</v>
      </c>
      <c r="AH33" s="12">
        <f>[1]!s_dq_close(B$10,D33,1)</f>
        <v>1.468</v>
      </c>
      <c r="AI33" s="27">
        <f t="shared" si="3"/>
        <v>1.8736988202636917E-2</v>
      </c>
      <c r="AK33" s="2">
        <f>(V34*([1]!s_dq_close(B$2,D33,1))/([1]!s_dq_close(B$2,D34,1))*(F33/F34))+(W34*([1]!s_dq_close(B$3,D33,1))/([1]!s_dq_close(B$3,D34,1))*(F33/F34))+(X34*([1]!s_dq_close(B$4,D33,1))/([1]!s_dq_close(B$4,D34,1))*(F33/F34))+(Y34*([1]!s_dq_close(B$5,D33,1))/([1]!s_dq_close(B$5,D34,1))*(F33/F34))+(Z34*([1]!s_dq_close(B$6,D33,1))/([1]!s_dq_close(B$6,D34,1)))+(AA34*([1]!s_dq_close(B$7,D34,1))/([1]!s_dq_close(B$7,D35,1)))+(AB34*([1]!s_dq_close(B$8,D33,1))/([1]!s_dq_close(B$8,D34,1)))+(AC34*([1]!s_dq_close(B$9,D33,1))/([1]!s_dq_close(B$9,D34,1))*(F33/F34))+(1-SUM(V34:AC34))</f>
        <v>1.0112090940225005</v>
      </c>
    </row>
    <row r="34" spans="4:37">
      <c r="D34" s="23" t="s">
        <v>77</v>
      </c>
      <c r="E34" s="23" t="s">
        <v>78</v>
      </c>
      <c r="F34" s="2">
        <f t="shared" si="2"/>
        <v>7.1149000000000004</v>
      </c>
      <c r="L34" s="24" t="s">
        <v>271</v>
      </c>
      <c r="M34" s="2">
        <f>O$84*(K$2*([1]!s_dq_close(B$2,D34,1)/[1]!s_dq_close(B$2,D$84,1))*(F34/F$84)+K$3*([1]!s_dq_close(B$3,D34,1)/[1]!s_dq_close(B$3,D$84,1))*(F34/F$84)+K$4*([1]!s_dq_close(B$4,D34,1)/[1]!s_dq_close(B$4,D$84,1))*(F34/F$84)+K$5*([1]!s_dq_close(B$5,D34,1)/[1]!s_dq_close(B$5,D$84,1))*(F34/F$84)+K$6*([1]!s_dq_close(B$6,D34,1)/[1]!s_dq_close(B$6,D$84,1))+K$7*([1]!s_dq_close(B$7,D34,1)/[1]!s_dq_close(B$7,D$84,1))+K$8*([1]!s_dq_close(B$8,D34,1)/[1]!s_dq_close(B$8,D$84,1))+K$9*([1]!s_dq_close(B$9,D34,1)/[1]!s_dq_close(B$9,D$84,1))*(F34/F$84)+K$10)</f>
        <v>1.4463787866074831</v>
      </c>
      <c r="N34" s="39" t="s">
        <v>202</v>
      </c>
      <c r="O34" s="40">
        <f>[1]!f_nav_unit("501225.SH",D34)</f>
        <v>1.4648000000000001</v>
      </c>
      <c r="P34" s="24" t="s">
        <v>339</v>
      </c>
      <c r="Q34" s="2">
        <f>O35*(K$2*([1]!s_dq_close(B$2,D34,1)/[1]!s_dq_close(B$2,D35,1))*(F34/F35)+K$3*([1]!s_dq_close(B$3,D34,1)/[1]!s_dq_close(B$3,D35,1))*(F34/F35)+K$4*([1]!s_dq_close(B$4,D34,1)/[1]!s_dq_close(B$4,D35,1))*(F34/F35)+K$5*([1]!s_dq_close(B$5,D34,1)/[1]!s_dq_close(B$5,D35,1))*(F34/F35)+K$6*([1]!s_dq_close(B$6,D34,1)/[1]!s_dq_close(B$6,D35,1))+K$7*([1]!s_dq_close(B$7,D34,1)/[1]!s_dq_close(B$7,D35,1))+K$8*([1]!s_dq_close(B$8,D34,1)/[1]!s_dq_close(B$8,D35,1))+K$9*([1]!s_dq_close(B$9,D34,1)/[1]!s_dq_close(B$9,D35,1))*(F34/F35)+K$10)</f>
        <v>1.4654950862158567</v>
      </c>
      <c r="R34" s="41" t="s">
        <v>408</v>
      </c>
      <c r="S34" s="42">
        <f>O35*($V34*([1]!s_dq_close(B$2,D34,1)/[1]!s_dq_close(B$2,D35,1))*(F34/F35)+$W34*([1]!s_dq_close(B$3,D34,1)/[1]!s_dq_close(B$3,D35,1))*(F34/F35)+$X34*([1]!s_dq_close(B$4,D34,1)/[1]!s_dq_close(B$4,D35,1))*(F34/F35)+$Y34*([1]!s_dq_close(B$5,D34,1)/[1]!s_dq_close(B$5,D35,1))*(F34/F35)+$Z34*([1]!s_dq_close(B$6,D34,1)/[1]!s_dq_close(B$6,D35,1))+$AA34*([1]!s_dq_close(B$7,D34,1)/[1]!s_dq_close(B$7,D35,1))+$AB34*([1]!s_dq_close(B$8,D34,1)/[1]!s_dq_close(B$8,D35,1))+$AC34*([1]!s_dq_close(B$9,D34,1)/[1]!s_dq_close(B$9,D35,1))*(F34/F35)+$AE34)</f>
        <v>1.4656078016292482</v>
      </c>
      <c r="T34" s="43">
        <f t="shared" si="4"/>
        <v>5.5147571630809189E-4</v>
      </c>
      <c r="U34" s="37" t="s">
        <v>476</v>
      </c>
      <c r="V34" s="34">
        <f>(V35*([1]!s_dq_close(B$2,D34,1))/([1]!s_dq_close(B$2,D35,1))*(F34/F35))/AK34</f>
        <v>0.19719812519655136</v>
      </c>
      <c r="W34" s="34">
        <f>(W35*([1]!s_dq_close(B$3,D34,1))/([1]!s_dq_close(B$3,D35,1))*(F34/F35))/AK34</f>
        <v>0.19429677332840209</v>
      </c>
      <c r="X34" s="34">
        <f>(X35*([1]!s_dq_close(B$4,D34,1))/([1]!s_dq_close(B$4,D35,1))*(F34/F35))/AK34</f>
        <v>0.20580950396125353</v>
      </c>
      <c r="Y34" s="34">
        <f>(Y35*([1]!s_dq_close(B$5,D34,1))/([1]!s_dq_close(B$5,D35,1))*(F34/F35))/AK34</f>
        <v>0.11857529630529726</v>
      </c>
      <c r="Z34" s="34">
        <f>(Z35*([1]!s_dq_close(B$6,D34,1))/([1]!s_dq_close(B$6,D35,1)))/AK34</f>
        <v>0.10550190490332308</v>
      </c>
      <c r="AA34" s="34">
        <f>(AA35*([1]!s_dq_close(B$7,D34,1))/([1]!s_dq_close(B$7,D35,1)))/AK34</f>
        <v>5.0138508645961671E-2</v>
      </c>
      <c r="AB34" s="34">
        <f>(AB35*([1]!s_dq_close(B$8,D34,1))/([1]!s_dq_close(B$8,D35,1)))/AK34</f>
        <v>4.5757412506806698E-2</v>
      </c>
      <c r="AC34" s="34">
        <f>(AC35*([1]!s_dq_close(B$9,D34,1))/([1]!s_dq_close(B$9,D35,1))*(F34/F35))/AK34</f>
        <v>8.9348271111116748E-3</v>
      </c>
      <c r="AD34" s="34"/>
      <c r="AE34" s="38">
        <f t="shared" si="5"/>
        <v>7.3787648041292564E-2</v>
      </c>
      <c r="AG34" s="24" t="s">
        <v>547</v>
      </c>
      <c r="AH34" s="12">
        <f>[1]!s_dq_close(B$10,D34,1)</f>
        <v>1.4410000000000001</v>
      </c>
      <c r="AI34" s="27">
        <f t="shared" si="3"/>
        <v>6.9881201956674133E-3</v>
      </c>
      <c r="AK34" s="2">
        <f>(V35*([1]!s_dq_close(B$2,D34,1))/([1]!s_dq_close(B$2,D35,1))*(F34/F35))+(W35*([1]!s_dq_close(B$3,D34,1))/([1]!s_dq_close(B$3,D35,1))*(F34/F35))+(X35*([1]!s_dq_close(B$4,D34,1))/([1]!s_dq_close(B$4,D35,1))*(F34/F35))+(Y35*([1]!s_dq_close(B$5,D34,1))/([1]!s_dq_close(B$5,D35,1))*(F34/F35))+(Z35*([1]!s_dq_close(B$6,D34,1))/([1]!s_dq_close(B$6,D35,1)))+(AA35*([1]!s_dq_close(B$7,D35,1))/([1]!s_dq_close(B$7,D36,1)))+(AB35*([1]!s_dq_close(B$8,D34,1))/([1]!s_dq_close(B$8,D35,1)))+(AC35*([1]!s_dq_close(B$9,D34,1))/([1]!s_dq_close(B$9,D35,1))*(F34/F35))+(1-SUM(V35:AC35))</f>
        <v>1.0160234722430457</v>
      </c>
    </row>
    <row r="35" spans="4:37">
      <c r="D35" s="23" t="s">
        <v>79</v>
      </c>
      <c r="E35" s="23" t="s">
        <v>80</v>
      </c>
      <c r="F35" s="2">
        <f t="shared" si="2"/>
        <v>7.1151</v>
      </c>
      <c r="L35" s="24" t="s">
        <v>272</v>
      </c>
      <c r="M35" s="2">
        <f>O$84*(K$2*([1]!s_dq_close(B$2,D35,1)/[1]!s_dq_close(B$2,D$84,1))*(F35/F$84)+K$3*([1]!s_dq_close(B$3,D35,1)/[1]!s_dq_close(B$3,D$84,1))*(F35/F$84)+K$4*([1]!s_dq_close(B$4,D35,1)/[1]!s_dq_close(B$4,D$84,1))*(F35/F$84)+K$5*([1]!s_dq_close(B$5,D35,1)/[1]!s_dq_close(B$5,D$84,1))*(F35/F$84)+K$6*([1]!s_dq_close(B$6,D35,1)/[1]!s_dq_close(B$6,D$84,1))+K$7*([1]!s_dq_close(B$7,D35,1)/[1]!s_dq_close(B$7,D$84,1))+K$8*([1]!s_dq_close(B$8,D35,1)/[1]!s_dq_close(B$8,D$84,1))+K$9*([1]!s_dq_close(B$9,D35,1)/[1]!s_dq_close(B$9,D$84,1))*(F35/F$84)+K$10)</f>
        <v>1.4218493324920563</v>
      </c>
      <c r="N35" s="39" t="s">
        <v>203</v>
      </c>
      <c r="O35" s="40">
        <f>[1]!f_nav_unit("501225.SH",D35)</f>
        <v>1.4407000000000001</v>
      </c>
      <c r="P35" s="24" t="s">
        <v>340</v>
      </c>
      <c r="Q35" s="2">
        <f>O36*(K$2*([1]!s_dq_close(B$2,D35,1)/[1]!s_dq_close(B$2,D36,1))*(F35/F36)+K$3*([1]!s_dq_close(B$3,D35,1)/[1]!s_dq_close(B$3,D36,1))*(F35/F36)+K$4*([1]!s_dq_close(B$4,D35,1)/[1]!s_dq_close(B$4,D36,1))*(F35/F36)+K$5*([1]!s_dq_close(B$5,D35,1)/[1]!s_dq_close(B$5,D36,1))*(F35/F36)+K$6*([1]!s_dq_close(B$6,D35,1)/[1]!s_dq_close(B$6,D36,1))+K$7*([1]!s_dq_close(B$7,D35,1)/[1]!s_dq_close(B$7,D36,1))+K$8*([1]!s_dq_close(B$8,D35,1)/[1]!s_dq_close(B$8,D36,1))+K$9*([1]!s_dq_close(B$9,D35,1)/[1]!s_dq_close(B$9,D36,1))*(F35/F36)+K$10)</f>
        <v>1.4395870639343094</v>
      </c>
      <c r="R35" s="41" t="s">
        <v>409</v>
      </c>
      <c r="S35" s="42">
        <f>O36*($V35*([1]!s_dq_close(B$2,D35,1)/[1]!s_dq_close(B$2,D36,1))*(F35/F36)+$W35*([1]!s_dq_close(B$3,D35,1)/[1]!s_dq_close(B$3,D36,1))*(F35/F36)+$X35*([1]!s_dq_close(B$4,D35,1)/[1]!s_dq_close(B$4,D36,1))*(F35/F36)+$Y35*([1]!s_dq_close(B$5,D35,1)/[1]!s_dq_close(B$5,D36,1))*(F35/F36)+$Z35*([1]!s_dq_close(B$6,D35,1)/[1]!s_dq_close(B$6,D36,1))+$AA35*([1]!s_dq_close(B$7,D35,1)/[1]!s_dq_close(B$7,D36,1))+$AB35*([1]!s_dq_close(B$8,D35,1)/[1]!s_dq_close(B$8,D36,1))+$AC35*([1]!s_dq_close(B$9,D35,1)/[1]!s_dq_close(B$9,D36,1))*(F35/F36)+$AE35)</f>
        <v>1.4397217603220795</v>
      </c>
      <c r="T35" s="43">
        <f t="shared" si="4"/>
        <v>-6.7900303874546264E-4</v>
      </c>
      <c r="U35" s="37" t="s">
        <v>477</v>
      </c>
      <c r="V35" s="34">
        <f>(V36*([1]!s_dq_close(B$2,D35,1))/([1]!s_dq_close(B$2,D36,1))*(F35/F36))/AK35</f>
        <v>0.19635252448684257</v>
      </c>
      <c r="W35" s="34">
        <f>(W36*([1]!s_dq_close(B$3,D35,1))/([1]!s_dq_close(B$3,D36,1))*(F35/F36))/AK35</f>
        <v>0.19434667510110309</v>
      </c>
      <c r="X35" s="34">
        <f>(X36*([1]!s_dq_close(B$4,D35,1))/([1]!s_dq_close(B$4,D36,1))*(F35/F36))/AK35</f>
        <v>0.20559059648622716</v>
      </c>
      <c r="Y35" s="34">
        <f>(Y36*([1]!s_dq_close(B$5,D35,1))/([1]!s_dq_close(B$5,D36,1))*(F35/F36))/AK35</f>
        <v>0.11859745135068202</v>
      </c>
      <c r="Z35" s="34">
        <f>(Z36*([1]!s_dq_close(B$6,D35,1))/([1]!s_dq_close(B$6,D36,1)))/AK35</f>
        <v>0.10443157695506498</v>
      </c>
      <c r="AA35" s="34">
        <f>(AA36*([1]!s_dq_close(B$7,D35,1))/([1]!s_dq_close(B$7,D36,1)))/AK35</f>
        <v>4.9913383443272334E-2</v>
      </c>
      <c r="AB35" s="34">
        <f>(AB36*([1]!s_dq_close(B$8,D35,1))/([1]!s_dq_close(B$8,D36,1)))/AK35</f>
        <v>4.5576916942598376E-2</v>
      </c>
      <c r="AC35" s="34">
        <f>(AC36*([1]!s_dq_close(B$9,D35,1))/([1]!s_dq_close(B$9,D36,1))*(F35/F36))/AK35</f>
        <v>9.0115290661762441E-3</v>
      </c>
      <c r="AD35" s="34"/>
      <c r="AE35" s="38">
        <f t="shared" si="5"/>
        <v>7.6179346168033346E-2</v>
      </c>
      <c r="AG35" s="24" t="s">
        <v>548</v>
      </c>
      <c r="AH35" s="12">
        <f>[1]!s_dq_close(B$10,D35,1)</f>
        <v>1.431</v>
      </c>
      <c r="AI35" s="27">
        <f t="shared" si="3"/>
        <v>-6.9396252602359487E-3</v>
      </c>
      <c r="AK35" s="2">
        <f>(V36*([1]!s_dq_close(B$2,D35,1))/([1]!s_dq_close(B$2,D36,1))*(F35/F36))+(W36*([1]!s_dq_close(B$3,D35,1))/([1]!s_dq_close(B$3,D36,1))*(F35/F36))+(X36*([1]!s_dq_close(B$4,D35,1))/([1]!s_dq_close(B$4,D36,1))*(F35/F36))+(Y36*([1]!s_dq_close(B$5,D35,1))/([1]!s_dq_close(B$5,D36,1))*(F35/F36))+(Z36*([1]!s_dq_close(B$6,D35,1))/([1]!s_dq_close(B$6,D36,1)))+(AA36*([1]!s_dq_close(B$7,D36,1))/([1]!s_dq_close(B$7,D37,1)))+(AB36*([1]!s_dq_close(B$8,D35,1))/([1]!s_dq_close(B$8,D36,1)))+(AC36*([1]!s_dq_close(B$9,D35,1))/([1]!s_dq_close(B$9,D36,1))*(F35/F36))+(1-SUM(V36:AC36))</f>
        <v>0.99796511342534056</v>
      </c>
    </row>
    <row r="36" spans="4:37">
      <c r="D36" s="23" t="s">
        <v>81</v>
      </c>
      <c r="E36" s="23" t="s">
        <v>82</v>
      </c>
      <c r="F36" s="2">
        <f t="shared" si="2"/>
        <v>7.1122000000000005</v>
      </c>
      <c r="L36" s="24" t="s">
        <v>273</v>
      </c>
      <c r="M36" s="2">
        <f>O$84*(K$2*([1]!s_dq_close(B$2,D36,1)/[1]!s_dq_close(B$2,D$84,1))*(F36/F$84)+K$3*([1]!s_dq_close(B$3,D36,1)/[1]!s_dq_close(B$3,D$84,1))*(F36/F$84)+K$4*([1]!s_dq_close(B$4,D36,1)/[1]!s_dq_close(B$4,D$84,1))*(F36/F$84)+K$5*([1]!s_dq_close(B$5,D36,1)/[1]!s_dq_close(B$5,D$84,1))*(F36/F$84)+K$6*([1]!s_dq_close(B$6,D36,1)/[1]!s_dq_close(B$6,D$84,1))+K$7*([1]!s_dq_close(B$7,D36,1)/[1]!s_dq_close(B$7,D$84,1))+K$8*([1]!s_dq_close(B$8,D36,1)/[1]!s_dq_close(B$8,D$84,1))+K$9*([1]!s_dq_close(B$9,D36,1)/[1]!s_dq_close(B$9,D$84,1))*(F36/F$84)+K$10)</f>
        <v>1.4257057438262257</v>
      </c>
      <c r="N36" s="39" t="s">
        <v>204</v>
      </c>
      <c r="O36" s="40">
        <f>[1]!f_nav_unit("501225.SH",D36)</f>
        <v>1.4436</v>
      </c>
      <c r="P36" s="24" t="s">
        <v>341</v>
      </c>
      <c r="Q36" s="2">
        <f>O37*(K$2*([1]!s_dq_close(B$2,D36,1)/[1]!s_dq_close(B$2,D37,1))*(F36/F37)+K$3*([1]!s_dq_close(B$3,D36,1)/[1]!s_dq_close(B$3,D37,1))*(F36/F37)+K$4*([1]!s_dq_close(B$4,D36,1)/[1]!s_dq_close(B$4,D37,1))*(F36/F37)+K$5*([1]!s_dq_close(B$5,D36,1)/[1]!s_dq_close(B$5,D37,1))*(F36/F37)+K$6*([1]!s_dq_close(B$6,D36,1)/[1]!s_dq_close(B$6,D37,1))+K$7*([1]!s_dq_close(B$7,D36,1)/[1]!s_dq_close(B$7,D37,1))+K$8*([1]!s_dq_close(B$8,D36,1)/[1]!s_dq_close(B$8,D37,1))+K$9*([1]!s_dq_close(B$9,D36,1)/[1]!s_dq_close(B$9,D37,1))*(F36/F37)+K$10)</f>
        <v>1.4413201629819876</v>
      </c>
      <c r="R36" s="41" t="s">
        <v>410</v>
      </c>
      <c r="S36" s="42">
        <f>O37*($V36*([1]!s_dq_close(B$2,D36,1)/[1]!s_dq_close(B$2,D37,1))*(F36/F37)+$W36*([1]!s_dq_close(B$3,D36,1)/[1]!s_dq_close(B$3,D37,1))*(F36/F37)+$X36*([1]!s_dq_close(B$4,D36,1)/[1]!s_dq_close(B$4,D37,1))*(F36/F37)+$Y36*([1]!s_dq_close(B$5,D36,1)/[1]!s_dq_close(B$5,D37,1))*(F36/F37)+$Z36*([1]!s_dq_close(B$6,D36,1)/[1]!s_dq_close(B$6,D37,1))+$AA36*([1]!s_dq_close(B$7,D36,1)/[1]!s_dq_close(B$7,D37,1))+$AB36*([1]!s_dq_close(B$8,D36,1)/[1]!s_dq_close(B$8,D37,1))+$AC36*([1]!s_dq_close(B$9,D36,1)/[1]!s_dq_close(B$9,D37,1))*(F36/F37)+$AE36)</f>
        <v>1.4415787060128253</v>
      </c>
      <c r="T36" s="43">
        <f t="shared" si="4"/>
        <v>-1.4001759401320868E-3</v>
      </c>
      <c r="U36" s="37" t="s">
        <v>478</v>
      </c>
      <c r="V36" s="34">
        <f>(V37*([1]!s_dq_close(B$2,D36,1))/([1]!s_dq_close(B$2,D37,1))*(F36/F37))/AK36</f>
        <v>0.19752986469466655</v>
      </c>
      <c r="W36" s="34">
        <f>(W37*([1]!s_dq_close(B$3,D36,1))/([1]!s_dq_close(B$3,D37,1))*(F36/F37))/AK36</f>
        <v>0.19457213304720081</v>
      </c>
      <c r="X36" s="34">
        <f>(X37*([1]!s_dq_close(B$4,D36,1))/([1]!s_dq_close(B$4,D37,1))*(F36/F37))/AK36</f>
        <v>0.20456803026500231</v>
      </c>
      <c r="Y36" s="34">
        <f>(Y37*([1]!s_dq_close(B$5,D36,1))/([1]!s_dq_close(B$5,D37,1))*(F36/F37))/AK36</f>
        <v>0.11844192367429346</v>
      </c>
      <c r="Z36" s="34">
        <f>(Z37*([1]!s_dq_close(B$6,D36,1))/([1]!s_dq_close(B$6,D37,1)))/AK36</f>
        <v>0.10469823868156768</v>
      </c>
      <c r="AA36" s="34">
        <f>(AA37*([1]!s_dq_close(B$7,D36,1))/([1]!s_dq_close(B$7,D37,1)))/AK36</f>
        <v>4.9992949243478371E-2</v>
      </c>
      <c r="AB36" s="34">
        <f>(AB37*([1]!s_dq_close(B$8,D36,1))/([1]!s_dq_close(B$8,D37,1)))/AK36</f>
        <v>4.5698721072453166E-2</v>
      </c>
      <c r="AC36" s="34">
        <f>(AC37*([1]!s_dq_close(B$9,D36,1))/([1]!s_dq_close(B$9,D37,1))*(F36/F37))/AK36</f>
        <v>9.1426794463388122E-3</v>
      </c>
      <c r="AD36" s="34"/>
      <c r="AE36" s="38">
        <f t="shared" si="5"/>
        <v>7.5355459874998587E-2</v>
      </c>
      <c r="AG36" s="24" t="s">
        <v>549</v>
      </c>
      <c r="AH36" s="12">
        <f>[1]!s_dq_close(B$10,D36,1)</f>
        <v>1.4410000000000001</v>
      </c>
      <c r="AI36" s="27">
        <f t="shared" si="3"/>
        <v>4.118497109826591E-2</v>
      </c>
      <c r="AK36" s="2">
        <f>(V37*([1]!s_dq_close(B$2,D36,1))/([1]!s_dq_close(B$2,D37,1))*(F36/F37))+(W37*([1]!s_dq_close(B$3,D36,1))/([1]!s_dq_close(B$3,D37,1))*(F36/F37))+(X37*([1]!s_dq_close(B$4,D36,1))/([1]!s_dq_close(B$4,D37,1))*(F36/F37))+(Y37*([1]!s_dq_close(B$5,D36,1))/([1]!s_dq_close(B$5,D37,1))*(F36/F37))+(Z37*([1]!s_dq_close(B$6,D36,1))/([1]!s_dq_close(B$6,D37,1)))+(AA37*([1]!s_dq_close(B$7,D37,1))/([1]!s_dq_close(B$7,D38,1)))+(AB37*([1]!s_dq_close(B$8,D36,1))/([1]!s_dq_close(B$8,D37,1)))+(AC37*([1]!s_dq_close(B$9,D36,1))/([1]!s_dq_close(B$9,D37,1))*(F36/F37))+(1-SUM(V37:AC37))</f>
        <v>1.0096713252526448</v>
      </c>
    </row>
    <row r="37" spans="4:37">
      <c r="D37" s="23" t="s">
        <v>83</v>
      </c>
      <c r="E37" s="23" t="s">
        <v>84</v>
      </c>
      <c r="F37" s="2">
        <f t="shared" si="2"/>
        <v>7.1133000000000006</v>
      </c>
      <c r="L37" s="24" t="s">
        <v>274</v>
      </c>
      <c r="M37" s="2">
        <f>O$84*(K$2*([1]!s_dq_close(B$2,D37,1)/[1]!s_dq_close(B$2,D$84,1))*(F37/F$84)+K$3*([1]!s_dq_close(B$3,D37,1)/[1]!s_dq_close(B$3,D$84,1))*(F37/F$84)+K$4*([1]!s_dq_close(B$4,D37,1)/[1]!s_dq_close(B$4,D$84,1))*(F37/F$84)+K$5*([1]!s_dq_close(B$5,D37,1)/[1]!s_dq_close(B$5,D$84,1))*(F37/F$84)+K$6*([1]!s_dq_close(B$6,D37,1)/[1]!s_dq_close(B$6,D$84,1))+K$7*([1]!s_dq_close(B$7,D37,1)/[1]!s_dq_close(B$7,D$84,1))+K$8*([1]!s_dq_close(B$8,D37,1)/[1]!s_dq_close(B$8,D$84,1))+K$9*([1]!s_dq_close(B$9,D37,1)/[1]!s_dq_close(B$9,D$84,1))*(F37/F$84)+K$10)</f>
        <v>1.4110117649432303</v>
      </c>
      <c r="N37" s="39" t="s">
        <v>205</v>
      </c>
      <c r="O37" s="40">
        <f>[1]!f_nav_unit("501225.SH",D37)</f>
        <v>1.4267000000000001</v>
      </c>
      <c r="P37" s="24" t="s">
        <v>342</v>
      </c>
      <c r="Q37" s="2">
        <f>O38*(K$2*([1]!s_dq_close(B$2,D37,1)/[1]!s_dq_close(B$2,D38,1))*(F37/F38)+K$3*([1]!s_dq_close(B$3,D37,1)/[1]!s_dq_close(B$3,D38,1))*(F37/F38)+K$4*([1]!s_dq_close(B$4,D37,1)/[1]!s_dq_close(B$4,D38,1))*(F37/F38)+K$5*([1]!s_dq_close(B$5,D37,1)/[1]!s_dq_close(B$5,D38,1))*(F37/F38)+K$6*([1]!s_dq_close(B$6,D37,1)/[1]!s_dq_close(B$6,D38,1))+K$7*([1]!s_dq_close(B$7,D37,1)/[1]!s_dq_close(B$7,D38,1))+K$8*([1]!s_dq_close(B$8,D37,1)/[1]!s_dq_close(B$8,D38,1))+K$9*([1]!s_dq_close(B$9,D37,1)/[1]!s_dq_close(B$9,D38,1))*(F37/F38)+K$10)</f>
        <v>1.4257469360170563</v>
      </c>
      <c r="R37" s="41" t="s">
        <v>411</v>
      </c>
      <c r="S37" s="42">
        <f>O38*($V37*([1]!s_dq_close(B$2,D37,1)/[1]!s_dq_close(B$2,D38,1))*(F37/F38)+$W37*([1]!s_dq_close(B$3,D37,1)/[1]!s_dq_close(B$3,D38,1))*(F37/F38)+$X37*([1]!s_dq_close(B$4,D37,1)/[1]!s_dq_close(B$4,D38,1))*(F37/F38)+$Y37*([1]!s_dq_close(B$5,D37,1)/[1]!s_dq_close(B$5,D38,1))*(F37/F38)+$Z37*([1]!s_dq_close(B$6,D37,1)/[1]!s_dq_close(B$6,D38,1))+$AA37*([1]!s_dq_close(B$7,D37,1)/[1]!s_dq_close(B$7,D38,1))+$AB37*([1]!s_dq_close(B$8,D37,1)/[1]!s_dq_close(B$8,D38,1))+$AC37*([1]!s_dq_close(B$9,D37,1)/[1]!s_dq_close(B$9,D38,1))*(F37/F38)+$AE37)</f>
        <v>1.4266446065251268</v>
      </c>
      <c r="T37" s="43">
        <f t="shared" si="4"/>
        <v>-3.8826294857519095E-5</v>
      </c>
      <c r="U37" s="37" t="s">
        <v>479</v>
      </c>
      <c r="V37" s="34">
        <f>(V38*([1]!s_dq_close(B$2,D37,1))/([1]!s_dq_close(B$2,D38,1))*(F37/F38))/AK37</f>
        <v>0.19789274267575663</v>
      </c>
      <c r="W37" s="34">
        <f>(W38*([1]!s_dq_close(B$3,D37,1))/([1]!s_dq_close(B$3,D38,1))*(F37/F38))/AK37</f>
        <v>0.19437146994100896</v>
      </c>
      <c r="X37" s="34">
        <f>(X38*([1]!s_dq_close(B$4,D37,1))/([1]!s_dq_close(B$4,D38,1))*(F37/F38))/AK37</f>
        <v>0.20339327264370469</v>
      </c>
      <c r="Y37" s="34">
        <f>(Y38*([1]!s_dq_close(B$5,D37,1))/([1]!s_dq_close(B$5,D38,1))*(F37/F38))/AK37</f>
        <v>0.11781913079016847</v>
      </c>
      <c r="Z37" s="34">
        <f>(Z38*([1]!s_dq_close(B$6,D37,1))/([1]!s_dq_close(B$6,D38,1)))/AK37</f>
        <v>0.10486415532136355</v>
      </c>
      <c r="AA37" s="34">
        <f>(AA38*([1]!s_dq_close(B$7,D37,1))/([1]!s_dq_close(B$7,D38,1)))/AK37</f>
        <v>4.9988752172801736E-2</v>
      </c>
      <c r="AB37" s="34">
        <f>(AB38*([1]!s_dq_close(B$8,D37,1))/([1]!s_dq_close(B$8,D38,1)))/AK37</f>
        <v>4.5599130893542186E-2</v>
      </c>
      <c r="AC37" s="34">
        <f>(AC38*([1]!s_dq_close(B$9,D37,1))/([1]!s_dq_close(B$9,D38,1))*(F37/F38))/AK37</f>
        <v>9.256739535992823E-3</v>
      </c>
      <c r="AD37" s="34"/>
      <c r="AE37" s="38">
        <f t="shared" si="5"/>
        <v>7.6814606025661036E-2</v>
      </c>
      <c r="AG37" s="24" t="s">
        <v>550</v>
      </c>
      <c r="AH37" s="12">
        <f>[1]!s_dq_close(B$10,D37,1)</f>
        <v>1.3839999999999999</v>
      </c>
      <c r="AI37" s="27">
        <f t="shared" si="3"/>
        <v>1.4471780028944004E-3</v>
      </c>
      <c r="AK37" s="2">
        <f>(V38*([1]!s_dq_close(B$2,D37,1))/([1]!s_dq_close(B$2,D38,1))*(F37/F38))+(W38*([1]!s_dq_close(B$3,D37,1))/([1]!s_dq_close(B$3,D38,1))*(F37/F38))+(X38*([1]!s_dq_close(B$4,D37,1))/([1]!s_dq_close(B$4,D38,1))*(F37/F38))+(Y38*([1]!s_dq_close(B$5,D37,1))/([1]!s_dq_close(B$5,D38,1))*(F37/F38))+(Z38*([1]!s_dq_close(B$6,D37,1))/([1]!s_dq_close(B$6,D38,1)))+(AA38*([1]!s_dq_close(B$7,D38,1))/([1]!s_dq_close(B$7,D39,1)))+(AB38*([1]!s_dq_close(B$8,D37,1))/([1]!s_dq_close(B$8,D38,1)))+(AC38*([1]!s_dq_close(B$9,D37,1))/([1]!s_dq_close(B$9,D38,1))*(F37/F38))+(1-SUM(V38:AC38))</f>
        <v>1.0223073713144206</v>
      </c>
    </row>
    <row r="38" spans="4:37">
      <c r="D38" s="23" t="s">
        <v>85</v>
      </c>
      <c r="E38" s="23" t="s">
        <v>86</v>
      </c>
      <c r="F38" s="2">
        <f t="shared" si="2"/>
        <v>7.1135000000000002</v>
      </c>
      <c r="L38" s="24" t="s">
        <v>275</v>
      </c>
      <c r="M38" s="2">
        <f>O$84*(K$2*([1]!s_dq_close(B$2,D38,1)/[1]!s_dq_close(B$2,D$84,1))*(F38/F$84)+K$3*([1]!s_dq_close(B$3,D38,1)/[1]!s_dq_close(B$3,D$84,1))*(F38/F$84)+K$4*([1]!s_dq_close(B$4,D38,1)/[1]!s_dq_close(B$4,D$84,1))*(F38/F$84)+K$5*([1]!s_dq_close(B$5,D38,1)/[1]!s_dq_close(B$5,D$84,1))*(F38/F$84)+K$6*([1]!s_dq_close(B$6,D38,1)/[1]!s_dq_close(B$6,D$84,1))+K$7*([1]!s_dq_close(B$7,D38,1)/[1]!s_dq_close(B$7,D$84,1))+K$8*([1]!s_dq_close(B$8,D38,1)/[1]!s_dq_close(B$8,D$84,1))+K$9*([1]!s_dq_close(B$9,D38,1)/[1]!s_dq_close(B$9,D$84,1))*(F38/F$84)+K$10)</f>
        <v>1.3832124245052024</v>
      </c>
      <c r="N38" s="39" t="s">
        <v>206</v>
      </c>
      <c r="O38" s="40">
        <f>[1]!f_nav_unit("501225.SH",D38)</f>
        <v>1.3983000000000001</v>
      </c>
      <c r="P38" s="24" t="s">
        <v>343</v>
      </c>
      <c r="Q38" s="2">
        <f>O39*(K$2*([1]!s_dq_close(B$2,D38,1)/[1]!s_dq_close(B$2,D39,1))*(F38/F39)+K$3*([1]!s_dq_close(B$3,D38,1)/[1]!s_dq_close(B$3,D39,1))*(F38/F39)+K$4*([1]!s_dq_close(B$4,D38,1)/[1]!s_dq_close(B$4,D39,1))*(F38/F39)+K$5*([1]!s_dq_close(B$5,D38,1)/[1]!s_dq_close(B$5,D39,1))*(F38/F39)+K$6*([1]!s_dq_close(B$6,D38,1)/[1]!s_dq_close(B$6,D39,1))+K$7*([1]!s_dq_close(B$7,D38,1)/[1]!s_dq_close(B$7,D39,1))+K$8*([1]!s_dq_close(B$8,D38,1)/[1]!s_dq_close(B$8,D39,1))+K$9*([1]!s_dq_close(B$9,D38,1)/[1]!s_dq_close(B$9,D39,1))*(F38/F39)+K$10)</f>
        <v>1.397486596382933</v>
      </c>
      <c r="R38" s="41" t="s">
        <v>412</v>
      </c>
      <c r="S38" s="42">
        <f>O39*($V38*([1]!s_dq_close(B$2,D38,1)/[1]!s_dq_close(B$2,D39,1))*(F38/F39)+$W38*([1]!s_dq_close(B$3,D38,1)/[1]!s_dq_close(B$3,D39,1))*(F38/F39)+$X38*([1]!s_dq_close(B$4,D38,1)/[1]!s_dq_close(B$4,D39,1))*(F38/F39)+$Y38*([1]!s_dq_close(B$5,D38,1)/[1]!s_dq_close(B$5,D39,1))*(F38/F39)+$Z38*([1]!s_dq_close(B$6,D38,1)/[1]!s_dq_close(B$6,D39,1))+$AA38*([1]!s_dq_close(B$7,D38,1)/[1]!s_dq_close(B$7,D39,1))+$AB38*([1]!s_dq_close(B$8,D38,1)/[1]!s_dq_close(B$8,D39,1))+$AC38*([1]!s_dq_close(B$9,D38,1)/[1]!s_dq_close(B$9,D39,1))*(F38/F39)+$AE38)</f>
        <v>1.3973787474988659</v>
      </c>
      <c r="T38" s="43">
        <f t="shared" si="4"/>
        <v>-6.5883751779605149E-4</v>
      </c>
      <c r="U38" s="37" t="s">
        <v>480</v>
      </c>
      <c r="V38" s="34">
        <f>(V39*([1]!s_dq_close(B$2,D38,1))/([1]!s_dq_close(B$2,D39,1))*(F38/F39))/AK38</f>
        <v>0.19672984916549266</v>
      </c>
      <c r="W38" s="34">
        <f>(W39*([1]!s_dq_close(B$3,D38,1))/([1]!s_dq_close(B$3,D39,1))*(F38/F39))/AK38</f>
        <v>0.19326530128716485</v>
      </c>
      <c r="X38" s="34">
        <f>(X39*([1]!s_dq_close(B$4,D38,1))/([1]!s_dq_close(B$4,D39,1))*(F38/F39))/AK38</f>
        <v>0.20192163478245193</v>
      </c>
      <c r="Y38" s="34">
        <f>(Y39*([1]!s_dq_close(B$5,D38,1))/([1]!s_dq_close(B$5,D39,1))*(F38/F39))/AK38</f>
        <v>0.11693576034236258</v>
      </c>
      <c r="Z38" s="34">
        <f>(Z39*([1]!s_dq_close(B$6,D38,1))/([1]!s_dq_close(B$6,D39,1)))/AK38</f>
        <v>0.10757434498889336</v>
      </c>
      <c r="AA38" s="34">
        <f>(AA39*([1]!s_dq_close(B$7,D38,1))/([1]!s_dq_close(B$7,D39,1)))/AK38</f>
        <v>5.1353156998962854E-2</v>
      </c>
      <c r="AB38" s="34">
        <f>(AB39*([1]!s_dq_close(B$8,D38,1))/([1]!s_dq_close(B$8,D39,1)))/AK38</f>
        <v>4.667169144754562E-2</v>
      </c>
      <c r="AC38" s="34">
        <f>(AC39*([1]!s_dq_close(B$9,D38,1))/([1]!s_dq_close(B$9,D39,1))*(F38/F39))/AK38</f>
        <v>9.2097057968721745E-3</v>
      </c>
      <c r="AD38" s="34"/>
      <c r="AE38" s="38">
        <f t="shared" si="5"/>
        <v>7.6338555190253898E-2</v>
      </c>
      <c r="AG38" s="24" t="s">
        <v>551</v>
      </c>
      <c r="AH38" s="12">
        <f>[1]!s_dq_close(B$10,D38,1)</f>
        <v>1.3819999999999999</v>
      </c>
      <c r="AI38" s="27">
        <f t="shared" si="3"/>
        <v>1.3196480938416189E-2</v>
      </c>
      <c r="AK38" s="2">
        <f>(V39*([1]!s_dq_close(B$2,D38,1))/([1]!s_dq_close(B$2,D39,1))*(F38/F39))+(W39*([1]!s_dq_close(B$3,D38,1))/([1]!s_dq_close(B$3,D39,1))*(F38/F39))+(X39*([1]!s_dq_close(B$4,D38,1))/([1]!s_dq_close(B$4,D39,1))*(F38/F39))+(Y39*([1]!s_dq_close(B$5,D38,1))/([1]!s_dq_close(B$5,D39,1))*(F38/F39))+(Z39*([1]!s_dq_close(B$6,D38,1))/([1]!s_dq_close(B$6,D39,1)))+(AA39*([1]!s_dq_close(B$7,D39,1))/([1]!s_dq_close(B$7,D40,1)))+(AB39*([1]!s_dq_close(B$8,D38,1))/([1]!s_dq_close(B$8,D39,1)))+(AC39*([1]!s_dq_close(B$9,D38,1))/([1]!s_dq_close(B$9,D39,1))*(F38/F39))+(1-SUM(V39:AC39))</f>
        <v>1.0161883015010096</v>
      </c>
    </row>
    <row r="39" spans="4:37">
      <c r="D39" s="23" t="s">
        <v>87</v>
      </c>
      <c r="E39" s="23" t="s">
        <v>88</v>
      </c>
      <c r="F39" s="2">
        <f t="shared" si="2"/>
        <v>7.1105999999999998</v>
      </c>
      <c r="L39" s="24" t="s">
        <v>276</v>
      </c>
      <c r="M39" s="2">
        <f>O$84*(K$2*([1]!s_dq_close(B$2,D39,1)/[1]!s_dq_close(B$2,D$84,1))*(F39/F$84)+K$3*([1]!s_dq_close(B$3,D39,1)/[1]!s_dq_close(B$3,D$84,1))*(F39/F$84)+K$4*([1]!s_dq_close(B$4,D39,1)/[1]!s_dq_close(B$4,D$84,1))*(F39/F$84)+K$5*([1]!s_dq_close(B$5,D39,1)/[1]!s_dq_close(B$5,D$84,1))*(F39/F$84)+K$6*([1]!s_dq_close(B$6,D39,1)/[1]!s_dq_close(B$6,D$84,1))+K$7*([1]!s_dq_close(B$7,D39,1)/[1]!s_dq_close(B$7,D$84,1))+K$8*([1]!s_dq_close(B$8,D39,1)/[1]!s_dq_close(B$8,D$84,1))+K$9*([1]!s_dq_close(B$9,D39,1)/[1]!s_dq_close(B$9,D$84,1))*(F39/F$84)+K$10)</f>
        <v>1.3585297661707456</v>
      </c>
      <c r="N39" s="39" t="s">
        <v>207</v>
      </c>
      <c r="O39" s="40">
        <f>[1]!f_nav_unit("501225.SH",D39)</f>
        <v>1.3723000000000001</v>
      </c>
      <c r="P39" s="24" t="s">
        <v>344</v>
      </c>
      <c r="Q39" s="2">
        <f>O40*(K$2*([1]!s_dq_close(B$2,D39,1)/[1]!s_dq_close(B$2,D40,1))*(F39/F40)+K$3*([1]!s_dq_close(B$3,D39,1)/[1]!s_dq_close(B$3,D40,1))*(F39/F40)+K$4*([1]!s_dq_close(B$4,D39,1)/[1]!s_dq_close(B$4,D40,1))*(F39/F40)+K$5*([1]!s_dq_close(B$5,D39,1)/[1]!s_dq_close(B$5,D40,1))*(F39/F40)+K$6*([1]!s_dq_close(B$6,D39,1)/[1]!s_dq_close(B$6,D40,1))+K$7*([1]!s_dq_close(B$7,D39,1)/[1]!s_dq_close(B$7,D40,1))+K$8*([1]!s_dq_close(B$8,D39,1)/[1]!s_dq_close(B$8,D40,1))+K$9*([1]!s_dq_close(B$9,D39,1)/[1]!s_dq_close(B$9,D40,1))*(F39/F40)+K$10)</f>
        <v>1.3720903437154948</v>
      </c>
      <c r="R39" s="41" t="s">
        <v>413</v>
      </c>
      <c r="S39" s="42">
        <f>O40*($V39*([1]!s_dq_close(B$2,D39,1)/[1]!s_dq_close(B$2,D40,1))*(F39/F40)+$W39*([1]!s_dq_close(B$3,D39,1)/[1]!s_dq_close(B$3,D40,1))*(F39/F40)+$X39*([1]!s_dq_close(B$4,D39,1)/[1]!s_dq_close(B$4,D40,1))*(F39/F40)+$Y39*([1]!s_dq_close(B$5,D39,1)/[1]!s_dq_close(B$5,D40,1))*(F39/F40)+$Z39*([1]!s_dq_close(B$6,D39,1)/[1]!s_dq_close(B$6,D40,1))+$AA39*([1]!s_dq_close(B$7,D39,1)/[1]!s_dq_close(B$7,D40,1))+$AB39*([1]!s_dq_close(B$8,D39,1)/[1]!s_dq_close(B$8,D40,1))+$AC39*([1]!s_dq_close(B$9,D39,1)/[1]!s_dq_close(B$9,D40,1))*(F39/F40)+$AE39)</f>
        <v>1.3720668234756899</v>
      </c>
      <c r="T39" s="43">
        <f t="shared" si="4"/>
        <v>-1.699165811486214E-4</v>
      </c>
      <c r="U39" s="37" t="s">
        <v>481</v>
      </c>
      <c r="V39" s="34">
        <f>(V40*([1]!s_dq_close(B$2,D39,1))/([1]!s_dq_close(B$2,D40,1))*(F39/F40))/AK39</f>
        <v>0.19603047318826808</v>
      </c>
      <c r="W39" s="34">
        <f>(W40*([1]!s_dq_close(B$3,D39,1))/([1]!s_dq_close(B$3,D40,1))*(F39/F40))/AK39</f>
        <v>0.19361160314327913</v>
      </c>
      <c r="X39" s="34">
        <f>(X40*([1]!s_dq_close(B$4,D39,1))/([1]!s_dq_close(B$4,D40,1))*(F39/F40))/AK39</f>
        <v>0.20248150115825367</v>
      </c>
      <c r="Y39" s="34">
        <f>(Y40*([1]!s_dq_close(B$5,D39,1))/([1]!s_dq_close(B$5,D40,1))*(F39/F40))/AK39</f>
        <v>0.11717782821434568</v>
      </c>
      <c r="Z39" s="34">
        <f>(Z40*([1]!s_dq_close(B$6,D39,1))/([1]!s_dq_close(B$6,D40,1)))/AK39</f>
        <v>0.10579758155642566</v>
      </c>
      <c r="AA39" s="34">
        <f>(AA40*([1]!s_dq_close(B$7,D39,1))/([1]!s_dq_close(B$7,D40,1)))/AK39</f>
        <v>5.0284557094256867E-2</v>
      </c>
      <c r="AB39" s="34">
        <f>(AB40*([1]!s_dq_close(B$8,D39,1))/([1]!s_dq_close(B$8,D40,1)))/AK39</f>
        <v>4.5908205359398144E-2</v>
      </c>
      <c r="AC39" s="34">
        <f>(AC40*([1]!s_dq_close(B$9,D39,1))/([1]!s_dq_close(B$9,D40,1))*(F39/F40))/AK39</f>
        <v>9.1707322395007465E-3</v>
      </c>
      <c r="AD39" s="34"/>
      <c r="AE39" s="38">
        <f t="shared" si="5"/>
        <v>7.9537518046272071E-2</v>
      </c>
      <c r="AG39" s="24" t="s">
        <v>552</v>
      </c>
      <c r="AH39" s="12">
        <f>[1]!s_dq_close(B$10,D39,1)</f>
        <v>1.3640000000000001</v>
      </c>
      <c r="AI39" s="27">
        <f t="shared" si="3"/>
        <v>-5.1057622173594774E-3</v>
      </c>
      <c r="AK39" s="2">
        <f>(V40*([1]!s_dq_close(B$2,D39,1))/([1]!s_dq_close(B$2,D40,1))*(F39/F40))+(W40*([1]!s_dq_close(B$3,D39,1))/([1]!s_dq_close(B$3,D40,1))*(F39/F40))+(X40*([1]!s_dq_close(B$4,D39,1))/([1]!s_dq_close(B$4,D40,1))*(F39/F40))+(Y40*([1]!s_dq_close(B$5,D39,1))/([1]!s_dq_close(B$5,D40,1))*(F39/F40))+(Z40*([1]!s_dq_close(B$6,D39,1))/([1]!s_dq_close(B$6,D40,1)))+(AA40*([1]!s_dq_close(B$7,D40,1))/([1]!s_dq_close(B$7,D41,1)))+(AB40*([1]!s_dq_close(B$8,D39,1))/([1]!s_dq_close(B$8,D40,1)))+(AC40*([1]!s_dq_close(B$9,D39,1))/([1]!s_dq_close(B$9,D40,1))*(F39/F40))+(1-SUM(V40:AC40))</f>
        <v>0.99662981218314062</v>
      </c>
    </row>
    <row r="40" spans="4:37">
      <c r="D40" s="23" t="s">
        <v>89</v>
      </c>
      <c r="E40" s="23" t="s">
        <v>90</v>
      </c>
      <c r="F40" s="2">
        <f t="shared" si="2"/>
        <v>7.1108000000000002</v>
      </c>
      <c r="L40" s="24" t="s">
        <v>277</v>
      </c>
      <c r="M40" s="2">
        <f>O$84*(K$2*([1]!s_dq_close(B$2,D40,1)/[1]!s_dq_close(B$2,D$84,1))*(F40/F$84)+K$3*([1]!s_dq_close(B$3,D40,1)/[1]!s_dq_close(B$3,D$84,1))*(F40/F$84)+K$4*([1]!s_dq_close(B$4,D40,1)/[1]!s_dq_close(B$4,D$84,1))*(F40/F$84)+K$5*([1]!s_dq_close(B$5,D40,1)/[1]!s_dq_close(B$5,D$84,1))*(F40/F$84)+K$6*([1]!s_dq_close(B$6,D40,1)/[1]!s_dq_close(B$6,D$84,1))+K$7*([1]!s_dq_close(B$7,D40,1)/[1]!s_dq_close(B$7,D$84,1))+K$8*([1]!s_dq_close(B$8,D40,1)/[1]!s_dq_close(B$8,D$84,1))+K$9*([1]!s_dq_close(B$9,D40,1)/[1]!s_dq_close(B$9,D$84,1))*(F40/F$84)+K$10)</f>
        <v>1.3630424119951179</v>
      </c>
      <c r="N40" s="39" t="s">
        <v>208</v>
      </c>
      <c r="O40" s="40">
        <f>[1]!f_nav_unit("501225.SH",D40)</f>
        <v>1.3766</v>
      </c>
      <c r="P40" s="24" t="s">
        <v>345</v>
      </c>
      <c r="Q40" s="2">
        <f>O41*(K$2*([1]!s_dq_close(B$2,D40,1)/[1]!s_dq_close(B$2,D41,1))*(F40/F41)+K$3*([1]!s_dq_close(B$3,D40,1)/[1]!s_dq_close(B$3,D41,1))*(F40/F41)+K$4*([1]!s_dq_close(B$4,D40,1)/[1]!s_dq_close(B$4,D41,1))*(F40/F41)+K$5*([1]!s_dq_close(B$5,D40,1)/[1]!s_dq_close(B$5,D41,1))*(F40/F41)+K$6*([1]!s_dq_close(B$6,D40,1)/[1]!s_dq_close(B$6,D41,1))+K$7*([1]!s_dq_close(B$7,D40,1)/[1]!s_dq_close(B$7,D41,1))+K$8*([1]!s_dq_close(B$8,D40,1)/[1]!s_dq_close(B$8,D41,1))+K$9*([1]!s_dq_close(B$9,D40,1)/[1]!s_dq_close(B$9,D41,1))*(F40/F41)+K$10)</f>
        <v>1.375749921589152</v>
      </c>
      <c r="R40" s="41" t="s">
        <v>414</v>
      </c>
      <c r="S40" s="42">
        <f>O41*($V40*([1]!s_dq_close(B$2,D40,1)/[1]!s_dq_close(B$2,D41,1))*(F40/F41)+$W40*([1]!s_dq_close(B$3,D40,1)/[1]!s_dq_close(B$3,D41,1))*(F40/F41)+$X40*([1]!s_dq_close(B$4,D40,1)/[1]!s_dq_close(B$4,D41,1))*(F40/F41)+$Y40*([1]!s_dq_close(B$5,D40,1)/[1]!s_dq_close(B$5,D41,1))*(F40/F41)+$Z40*([1]!s_dq_close(B$6,D40,1)/[1]!s_dq_close(B$6,D41,1))+$AA40*([1]!s_dq_close(B$7,D40,1)/[1]!s_dq_close(B$7,D41,1))+$AB40*([1]!s_dq_close(B$8,D40,1)/[1]!s_dq_close(B$8,D41,1))+$AC40*([1]!s_dq_close(B$9,D40,1)/[1]!s_dq_close(B$9,D41,1))*(F40/F41)+$AE40)</f>
        <v>1.3756392132986275</v>
      </c>
      <c r="T40" s="43">
        <f t="shared" si="4"/>
        <v>-6.9794181415994139E-4</v>
      </c>
      <c r="U40" s="37" t="s">
        <v>482</v>
      </c>
      <c r="V40" s="34">
        <f>(V41*([1]!s_dq_close(B$2,D40,1))/([1]!s_dq_close(B$2,D41,1))*(F40/F41))/AK40</f>
        <v>0.19730292477017547</v>
      </c>
      <c r="W40" s="34">
        <f>(W41*([1]!s_dq_close(B$3,D40,1))/([1]!s_dq_close(B$3,D41,1))*(F40/F41))/AK40</f>
        <v>0.19354336837383526</v>
      </c>
      <c r="X40" s="34">
        <f>(X41*([1]!s_dq_close(B$4,D40,1))/([1]!s_dq_close(B$4,D41,1))*(F40/F41))/AK40</f>
        <v>0.20196480564095229</v>
      </c>
      <c r="Y40" s="34">
        <f>(Y41*([1]!s_dq_close(B$5,D40,1))/([1]!s_dq_close(B$5,D41,1))*(F40/F41))/AK40</f>
        <v>0.11709441862393785</v>
      </c>
      <c r="Z40" s="34">
        <f>(Z41*([1]!s_dq_close(B$6,D40,1))/([1]!s_dq_close(B$6,D41,1)))/AK40</f>
        <v>0.10556625070517492</v>
      </c>
      <c r="AA40" s="34">
        <f>(AA41*([1]!s_dq_close(B$7,D40,1))/([1]!s_dq_close(B$7,D41,1)))/AK40</f>
        <v>5.0178205932728585E-2</v>
      </c>
      <c r="AB40" s="34">
        <f>(AB41*([1]!s_dq_close(B$8,D40,1))/([1]!s_dq_close(B$8,D41,1)))/AK40</f>
        <v>4.5697415636368435E-2</v>
      </c>
      <c r="AC40" s="34">
        <f>(AC41*([1]!s_dq_close(B$9,D40,1))/([1]!s_dq_close(B$9,D41,1))*(F40/F41))/AK40</f>
        <v>9.3203481787947629E-3</v>
      </c>
      <c r="AD40" s="34"/>
      <c r="AE40" s="38">
        <f t="shared" si="5"/>
        <v>7.933226213803235E-2</v>
      </c>
      <c r="AG40" s="24" t="s">
        <v>553</v>
      </c>
      <c r="AH40" s="12">
        <f>[1]!s_dq_close(B$10,D40,1)</f>
        <v>1.371</v>
      </c>
      <c r="AI40" s="27">
        <f t="shared" si="3"/>
        <v>3.1602708803611712E-2</v>
      </c>
      <c r="AK40" s="2">
        <f>(V41*([1]!s_dq_close(B$2,D40,1))/([1]!s_dq_close(B$2,D41,1))*(F40/F41))+(W41*([1]!s_dq_close(B$3,D40,1))/([1]!s_dq_close(B$3,D41,1))*(F40/F41))+(X41*([1]!s_dq_close(B$4,D40,1))/([1]!s_dq_close(B$4,D41,1))*(F40/F41))+(Y41*([1]!s_dq_close(B$5,D40,1))/([1]!s_dq_close(B$5,D41,1))*(F40/F41))+(Z41*([1]!s_dq_close(B$6,D40,1))/([1]!s_dq_close(B$6,D41,1)))+(AA41*([1]!s_dq_close(B$7,D41,1))/([1]!s_dq_close(B$7,D42,1)))+(AB41*([1]!s_dq_close(B$8,D40,1))/([1]!s_dq_close(B$8,D41,1)))+(AC41*([1]!s_dq_close(B$9,D40,1))/([1]!s_dq_close(B$9,D41,1))*(F40/F41))+(1-SUM(V41:AC41))</f>
        <v>0.9936180899349949</v>
      </c>
    </row>
    <row r="41" spans="4:37">
      <c r="D41" s="23" t="s">
        <v>91</v>
      </c>
      <c r="E41" s="23" t="s">
        <v>92</v>
      </c>
      <c r="F41" s="2">
        <f t="shared" si="2"/>
        <v>7.1097000000000001</v>
      </c>
      <c r="L41" s="24" t="s">
        <v>278</v>
      </c>
      <c r="M41" s="2">
        <f>O$84*(K$2*([1]!s_dq_close(B$2,D41,1)/[1]!s_dq_close(B$2,D$84,1))*(F41/F$84)+K$3*([1]!s_dq_close(B$3,D41,1)/[1]!s_dq_close(B$3,D$84,1))*(F41/F$84)+K$4*([1]!s_dq_close(B$4,D41,1)/[1]!s_dq_close(B$4,D$84,1))*(F41/F$84)+K$5*([1]!s_dq_close(B$5,D41,1)/[1]!s_dq_close(B$5,D$84,1))*(F41/F$84)+K$6*([1]!s_dq_close(B$6,D41,1)/[1]!s_dq_close(B$6,D$84,1))+K$7*([1]!s_dq_close(B$7,D41,1)/[1]!s_dq_close(B$7,D$84,1))+K$8*([1]!s_dq_close(B$8,D41,1)/[1]!s_dq_close(B$8,D$84,1))+K$9*([1]!s_dq_close(B$9,D41,1)/[1]!s_dq_close(B$9,D$84,1))*(F41/F$84)+K$10)</f>
        <v>1.3722374741003394</v>
      </c>
      <c r="N41" s="39" t="s">
        <v>209</v>
      </c>
      <c r="O41" s="40">
        <f>[1]!f_nav_unit("501225.SH",D41)</f>
        <v>1.3849</v>
      </c>
      <c r="P41" s="24" t="s">
        <v>346</v>
      </c>
      <c r="Q41" s="2">
        <f>O42*(K$2*([1]!s_dq_close(B$2,D41,1)/[1]!s_dq_close(B$2,D42,1))*(F41/F42)+K$3*([1]!s_dq_close(B$3,D41,1)/[1]!s_dq_close(B$3,D42,1))*(F41/F42)+K$4*([1]!s_dq_close(B$4,D41,1)/[1]!s_dq_close(B$4,D42,1))*(F41/F42)+K$5*([1]!s_dq_close(B$5,D41,1)/[1]!s_dq_close(B$5,D42,1))*(F41/F42)+K$6*([1]!s_dq_close(B$6,D41,1)/[1]!s_dq_close(B$6,D42,1))+K$7*([1]!s_dq_close(B$7,D41,1)/[1]!s_dq_close(B$7,D42,1))+K$8*([1]!s_dq_close(B$8,D41,1)/[1]!s_dq_close(B$8,D42,1))+K$9*([1]!s_dq_close(B$9,D41,1)/[1]!s_dq_close(B$9,D42,1))*(F41/F42)+K$10)</f>
        <v>1.3839180478467712</v>
      </c>
      <c r="R41" s="41" t="s">
        <v>415</v>
      </c>
      <c r="S41" s="42">
        <f>O42*($V41*([1]!s_dq_close(B$2,D41,1)/[1]!s_dq_close(B$2,D42,1))*(F41/F42)+$W41*([1]!s_dq_close(B$3,D41,1)/[1]!s_dq_close(B$3,D42,1))*(F41/F42)+$X41*([1]!s_dq_close(B$4,D41,1)/[1]!s_dq_close(B$4,D42,1))*(F41/F42)+$Y41*([1]!s_dq_close(B$5,D41,1)/[1]!s_dq_close(B$5,D42,1))*(F41/F42)+$Z41*([1]!s_dq_close(B$6,D41,1)/[1]!s_dq_close(B$6,D42,1))+$AA41*([1]!s_dq_close(B$7,D41,1)/[1]!s_dq_close(B$7,D42,1))+$AB41*([1]!s_dq_close(B$8,D41,1)/[1]!s_dq_close(B$8,D42,1))+$AC41*([1]!s_dq_close(B$9,D41,1)/[1]!s_dq_close(B$9,D42,1))*(F41/F42)+$AE41)</f>
        <v>1.3849615494284251</v>
      </c>
      <c r="T41" s="43">
        <f t="shared" si="4"/>
        <v>4.4443229420876307E-5</v>
      </c>
      <c r="U41" s="37" t="s">
        <v>483</v>
      </c>
      <c r="V41" s="34">
        <f>(V42*([1]!s_dq_close(B$2,D41,1))/([1]!s_dq_close(B$2,D42,1))*(F41/F42))/AK41</f>
        <v>0.1976687827417718</v>
      </c>
      <c r="W41" s="34">
        <f>(W42*([1]!s_dq_close(B$3,D41,1))/([1]!s_dq_close(B$3,D42,1))*(F41/F42))/AK41</f>
        <v>0.19386785111008378</v>
      </c>
      <c r="X41" s="34">
        <f>(X42*([1]!s_dq_close(B$4,D41,1))/([1]!s_dq_close(B$4,D42,1))*(F41/F42))/AK41</f>
        <v>0.20223467374646642</v>
      </c>
      <c r="Y41" s="34">
        <f>(Y42*([1]!s_dq_close(B$5,D41,1))/([1]!s_dq_close(B$5,D42,1))*(F41/F42))/AK41</f>
        <v>0.11738692498555094</v>
      </c>
      <c r="Z41" s="34">
        <f>(Z42*([1]!s_dq_close(B$6,D41,1))/([1]!s_dq_close(B$6,D42,1)))/AK41</f>
        <v>0.10526581943491625</v>
      </c>
      <c r="AA41" s="34">
        <f>(AA42*([1]!s_dq_close(B$7,D41,1))/([1]!s_dq_close(B$7,D42,1)))/AK41</f>
        <v>4.9983401998475917E-2</v>
      </c>
      <c r="AB41" s="34">
        <f>(AB42*([1]!s_dq_close(B$8,D41,1))/([1]!s_dq_close(B$8,D42,1)))/AK41</f>
        <v>4.5740054512012553E-2</v>
      </c>
      <c r="AC41" s="34">
        <f>(AC42*([1]!s_dq_close(B$9,D41,1))/([1]!s_dq_close(B$9,D42,1))*(F41/F42))/AK41</f>
        <v>9.3408037218636903E-3</v>
      </c>
      <c r="AD41" s="34"/>
      <c r="AE41" s="38">
        <f t="shared" si="5"/>
        <v>7.8511687748858638E-2</v>
      </c>
      <c r="AG41" s="24" t="s">
        <v>554</v>
      </c>
      <c r="AH41" s="12">
        <f>[1]!s_dq_close(B$10,D41,1)</f>
        <v>1.329</v>
      </c>
      <c r="AI41" s="27">
        <f t="shared" si="3"/>
        <v>7.5301204819266943E-4</v>
      </c>
      <c r="AK41" s="2">
        <f>(V42*([1]!s_dq_close(B$2,D41,1))/([1]!s_dq_close(B$2,D42,1))*(F41/F42))+(W42*([1]!s_dq_close(B$3,D41,1))/([1]!s_dq_close(B$3,D42,1))*(F41/F42))+(X42*([1]!s_dq_close(B$4,D41,1))/([1]!s_dq_close(B$4,D42,1))*(F41/F42))+(Y42*([1]!s_dq_close(B$5,D41,1))/([1]!s_dq_close(B$5,D42,1))*(F41/F42))+(Z42*([1]!s_dq_close(B$6,D41,1))/([1]!s_dq_close(B$6,D42,1)))+(AA42*([1]!s_dq_close(B$7,D42,1))/([1]!s_dq_close(B$7,D43,1)))+(AB42*([1]!s_dq_close(B$8,D41,1))/([1]!s_dq_close(B$8,D42,1)))+(AC42*([1]!s_dq_close(B$9,D41,1))/([1]!s_dq_close(B$9,D42,1))*(F41/F42))+(1-SUM(V42:AC42))</f>
        <v>1.0340582817278321</v>
      </c>
    </row>
    <row r="42" spans="4:37">
      <c r="D42" s="23" t="s">
        <v>93</v>
      </c>
      <c r="E42" s="23" t="s">
        <v>94</v>
      </c>
      <c r="F42" s="2">
        <f t="shared" si="2"/>
        <v>7.1083000000000007</v>
      </c>
      <c r="L42" s="24" t="s">
        <v>279</v>
      </c>
      <c r="M42" s="2">
        <f>O$84*(K$2*([1]!s_dq_close(B$2,D42,1)/[1]!s_dq_close(B$2,D$84,1))*(F42/F$84)+K$3*([1]!s_dq_close(B$3,D42,1)/[1]!s_dq_close(B$3,D$84,1))*(F42/F$84)+K$4*([1]!s_dq_close(B$4,D42,1)/[1]!s_dq_close(B$4,D$84,1))*(F42/F$84)+K$5*([1]!s_dq_close(B$5,D42,1)/[1]!s_dq_close(B$5,D$84,1))*(F42/F$84)+K$6*([1]!s_dq_close(B$6,D42,1)/[1]!s_dq_close(B$6,D$84,1))+K$7*([1]!s_dq_close(B$7,D42,1)/[1]!s_dq_close(B$7,D$84,1))+K$8*([1]!s_dq_close(B$8,D42,1)/[1]!s_dq_close(B$8,D$84,1))+K$9*([1]!s_dq_close(B$9,D42,1)/[1]!s_dq_close(B$9,D$84,1))*(F42/F$84)+K$10)</f>
        <v>1.3269241001544505</v>
      </c>
      <c r="N42" s="39" t="s">
        <v>210</v>
      </c>
      <c r="O42" s="40">
        <f>[1]!f_nav_unit("501225.SH",D42)</f>
        <v>1.3388</v>
      </c>
      <c r="P42" s="24" t="s">
        <v>347</v>
      </c>
      <c r="Q42" s="2">
        <f>O43*(K$2*([1]!s_dq_close(B$2,D42,1)/[1]!s_dq_close(B$2,D43,1))*(F42/F43)+K$3*([1]!s_dq_close(B$3,D42,1)/[1]!s_dq_close(B$3,D43,1))*(F42/F43)+K$4*([1]!s_dq_close(B$4,D42,1)/[1]!s_dq_close(B$4,D43,1))*(F42/F43)+K$5*([1]!s_dq_close(B$5,D42,1)/[1]!s_dq_close(B$5,D43,1))*(F42/F43)+K$6*([1]!s_dq_close(B$6,D42,1)/[1]!s_dq_close(B$6,D43,1))+K$7*([1]!s_dq_close(B$7,D42,1)/[1]!s_dq_close(B$7,D43,1))+K$8*([1]!s_dq_close(B$8,D42,1)/[1]!s_dq_close(B$8,D43,1))+K$9*([1]!s_dq_close(B$9,D42,1)/[1]!s_dq_close(B$9,D43,1))*(F42/F43)+K$10)</f>
        <v>1.3392002950858555</v>
      </c>
      <c r="R42" s="41" t="s">
        <v>416</v>
      </c>
      <c r="S42" s="42">
        <f>O43*($V42*([1]!s_dq_close(B$2,D42,1)/[1]!s_dq_close(B$2,D43,1))*(F42/F43)+$W42*([1]!s_dq_close(B$3,D42,1)/[1]!s_dq_close(B$3,D43,1))*(F42/F43)+$X42*([1]!s_dq_close(B$4,D42,1)/[1]!s_dq_close(B$4,D43,1))*(F42/F43)+$Y42*([1]!s_dq_close(B$5,D42,1)/[1]!s_dq_close(B$5,D43,1))*(F42/F43)+$Z42*([1]!s_dq_close(B$6,D42,1)/[1]!s_dq_close(B$6,D43,1))+$AA42*([1]!s_dq_close(B$7,D42,1)/[1]!s_dq_close(B$7,D43,1))+$AB42*([1]!s_dq_close(B$8,D42,1)/[1]!s_dq_close(B$8,D43,1))+$AC42*([1]!s_dq_close(B$9,D42,1)/[1]!s_dq_close(B$9,D43,1))*(F42/F43)+$AE42)</f>
        <v>1.3391365849115557</v>
      </c>
      <c r="T42" s="43">
        <f t="shared" si="4"/>
        <v>2.5140791123079431E-4</v>
      </c>
      <c r="U42" s="37" t="s">
        <v>484</v>
      </c>
      <c r="V42" s="34">
        <f>(V43*([1]!s_dq_close(B$2,D42,1))/([1]!s_dq_close(B$2,D43,1))*(F42/F43))/AK42</f>
        <v>0.19540113203501702</v>
      </c>
      <c r="W42" s="34">
        <f>(W43*([1]!s_dq_close(B$3,D42,1))/([1]!s_dq_close(B$3,D43,1))*(F42/F43))/AK42</f>
        <v>0.19203343456227759</v>
      </c>
      <c r="X42" s="34">
        <f>(X43*([1]!s_dq_close(B$4,D42,1))/([1]!s_dq_close(B$4,D43,1))*(F42/F43))/AK42</f>
        <v>0.1993754714729486</v>
      </c>
      <c r="Y42" s="34">
        <f>(Y43*([1]!s_dq_close(B$5,D42,1))/([1]!s_dq_close(B$5,D43,1))*(F42/F43))/AK42</f>
        <v>0.11603690557706203</v>
      </c>
      <c r="Z42" s="34">
        <f>(Z43*([1]!s_dq_close(B$6,D42,1))/([1]!s_dq_close(B$6,D43,1)))/AK42</f>
        <v>0.10833633046708528</v>
      </c>
      <c r="AA42" s="34">
        <f>(AA43*([1]!s_dq_close(B$7,D42,1))/([1]!s_dq_close(B$7,D43,1)))/AK42</f>
        <v>5.1491199653264319E-2</v>
      </c>
      <c r="AB42" s="34">
        <f>(AB43*([1]!s_dq_close(B$8,D42,1))/([1]!s_dq_close(B$8,D43,1)))/AK42</f>
        <v>4.67793913836312E-2</v>
      </c>
      <c r="AC42" s="34">
        <f>(AC43*([1]!s_dq_close(B$9,D42,1))/([1]!s_dq_close(B$9,D43,1))*(F42/F43))/AK42</f>
        <v>9.2959510693388318E-3</v>
      </c>
      <c r="AD42" s="34"/>
      <c r="AE42" s="38">
        <f t="shared" si="5"/>
        <v>8.1250183779375207E-2</v>
      </c>
      <c r="AG42" s="24" t="s">
        <v>555</v>
      </c>
      <c r="AH42" s="12">
        <f>[1]!s_dq_close(B$10,D42,1)</f>
        <v>1.3280000000000001</v>
      </c>
      <c r="AI42" s="27">
        <f t="shared" si="3"/>
        <v>-4.4977511244377322E-3</v>
      </c>
      <c r="AK42" s="2">
        <f>(V43*([1]!s_dq_close(B$2,D42,1))/([1]!s_dq_close(B$2,D43,1))*(F42/F43))+(W43*([1]!s_dq_close(B$3,D42,1))/([1]!s_dq_close(B$3,D43,1))*(F42/F43))+(X43*([1]!s_dq_close(B$4,D42,1))/([1]!s_dq_close(B$4,D43,1))*(F42/F43))+(Y43*([1]!s_dq_close(B$5,D42,1))/([1]!s_dq_close(B$5,D43,1))*(F42/F43))+(Z43*([1]!s_dq_close(B$6,D42,1))/([1]!s_dq_close(B$6,D43,1)))+(AA43*([1]!s_dq_close(B$7,D43,1))/([1]!s_dq_close(B$7,D44,1)))+(AB43*([1]!s_dq_close(B$8,D42,1))/([1]!s_dq_close(B$8,D43,1)))+(AC43*([1]!s_dq_close(B$9,D42,1))/([1]!s_dq_close(B$9,D43,1))*(F42/F43))+(1-SUM(V43:AC43))</f>
        <v>0.99566869624860266</v>
      </c>
    </row>
    <row r="43" spans="4:37">
      <c r="D43" s="23" t="s">
        <v>95</v>
      </c>
      <c r="E43" s="23" t="s">
        <v>96</v>
      </c>
      <c r="F43" s="2">
        <f t="shared" si="2"/>
        <v>7.1086</v>
      </c>
      <c r="L43" s="24" t="s">
        <v>280</v>
      </c>
      <c r="M43" s="2">
        <f>O$84*(K$2*([1]!s_dq_close(B$2,D43,1)/[1]!s_dq_close(B$2,D$84,1))*(F43/F$84)+K$3*([1]!s_dq_close(B$3,D43,1)/[1]!s_dq_close(B$3,D$84,1))*(F43/F$84)+K$4*([1]!s_dq_close(B$4,D43,1)/[1]!s_dq_close(B$4,D$84,1))*(F43/F$84)+K$5*([1]!s_dq_close(B$5,D43,1)/[1]!s_dq_close(B$5,D$84,1))*(F43/F$84)+K$6*([1]!s_dq_close(B$6,D43,1)/[1]!s_dq_close(B$6,D$84,1))+K$7*([1]!s_dq_close(B$7,D43,1)/[1]!s_dq_close(B$7,D$84,1))+K$8*([1]!s_dq_close(B$8,D43,1)/[1]!s_dq_close(B$8,D$84,1))+K$9*([1]!s_dq_close(B$9,D43,1)/[1]!s_dq_close(B$9,D$84,1))*(F43/F$84)+K$10)</f>
        <v>1.3337559875353688</v>
      </c>
      <c r="N43" s="39" t="s">
        <v>211</v>
      </c>
      <c r="O43" s="40">
        <f>[1]!f_nav_unit("501225.SH",D43)</f>
        <v>1.3460000000000001</v>
      </c>
      <c r="P43" s="24" t="s">
        <v>348</v>
      </c>
      <c r="Q43" s="2">
        <f>O44*(K$2*([1]!s_dq_close(B$2,D43,1)/[1]!s_dq_close(B$2,D44,1))*(F43/F44)+K$3*([1]!s_dq_close(B$3,D43,1)/[1]!s_dq_close(B$3,D44,1))*(F43/F44)+K$4*([1]!s_dq_close(B$4,D43,1)/[1]!s_dq_close(B$4,D44,1))*(F43/F44)+K$5*([1]!s_dq_close(B$5,D43,1)/[1]!s_dq_close(B$5,D44,1))*(F43/F44)+K$6*([1]!s_dq_close(B$6,D43,1)/[1]!s_dq_close(B$6,D44,1))+K$7*([1]!s_dq_close(B$7,D43,1)/[1]!s_dq_close(B$7,D44,1))+K$8*([1]!s_dq_close(B$8,D43,1)/[1]!s_dq_close(B$8,D44,1))+K$9*([1]!s_dq_close(B$9,D43,1)/[1]!s_dq_close(B$9,D44,1))*(F43/F44)+K$10)</f>
        <v>1.3450833964052109</v>
      </c>
      <c r="R43" s="41" t="s">
        <v>417</v>
      </c>
      <c r="S43" s="42">
        <f>O44*($V43*([1]!s_dq_close(B$2,D43,1)/[1]!s_dq_close(B$2,D44,1))*(F43/F44)+$W43*([1]!s_dq_close(B$3,D43,1)/[1]!s_dq_close(B$3,D44,1))*(F43/F44)+$X43*([1]!s_dq_close(B$4,D43,1)/[1]!s_dq_close(B$4,D44,1))*(F43/F44)+$Y43*([1]!s_dq_close(B$5,D43,1)/[1]!s_dq_close(B$5,D44,1))*(F43/F44)+$Z43*([1]!s_dq_close(B$6,D43,1)/[1]!s_dq_close(B$6,D44,1))+$AA43*([1]!s_dq_close(B$7,D43,1)/[1]!s_dq_close(B$7,D44,1))+$AB43*([1]!s_dq_close(B$8,D43,1)/[1]!s_dq_close(B$8,D44,1))+$AC43*([1]!s_dq_close(B$9,D43,1)/[1]!s_dq_close(B$9,D44,1))*(F43/F44)+$AE43)</f>
        <v>1.3450340654503261</v>
      </c>
      <c r="T43" s="43">
        <f t="shared" si="4"/>
        <v>-7.1763339500297008E-4</v>
      </c>
      <c r="U43" s="37" t="s">
        <v>485</v>
      </c>
      <c r="V43" s="34">
        <f>(V44*([1]!s_dq_close(B$2,D43,1))/([1]!s_dq_close(B$2,D44,1))*(F43/F44))/AK43</f>
        <v>0.19660118500201051</v>
      </c>
      <c r="W43" s="34">
        <f>(W44*([1]!s_dq_close(B$3,D43,1))/([1]!s_dq_close(B$3,D44,1))*(F43/F44))/AK43</f>
        <v>0.19271436641504366</v>
      </c>
      <c r="X43" s="34">
        <f>(X44*([1]!s_dq_close(B$4,D43,1))/([1]!s_dq_close(B$4,D44,1))*(F43/F44))/AK43</f>
        <v>0.19924040036794796</v>
      </c>
      <c r="Y43" s="34">
        <f>(Y44*([1]!s_dq_close(B$5,D43,1))/([1]!s_dq_close(B$5,D44,1))*(F43/F44))/AK43</f>
        <v>0.11642751267345113</v>
      </c>
      <c r="Z43" s="34">
        <f>(Z44*([1]!s_dq_close(B$6,D43,1))/([1]!s_dq_close(B$6,D44,1)))/AK43</f>
        <v>0.10773898472616367</v>
      </c>
      <c r="AA43" s="34">
        <f>(AA44*([1]!s_dq_close(B$7,D43,1))/([1]!s_dq_close(B$7,D44,1)))/AK43</f>
        <v>5.1139036645613874E-2</v>
      </c>
      <c r="AB43" s="34">
        <f>(AB44*([1]!s_dq_close(B$8,D43,1))/([1]!s_dq_close(B$8,D44,1)))/AK43</f>
        <v>4.6634136191364181E-2</v>
      </c>
      <c r="AC43" s="34">
        <f>(AC44*([1]!s_dq_close(B$9,D43,1))/([1]!s_dq_close(B$9,D44,1))*(F43/F44))/AK43</f>
        <v>9.3972141773897358E-3</v>
      </c>
      <c r="AD43" s="34"/>
      <c r="AE43" s="38">
        <f t="shared" si="5"/>
        <v>8.0107163801015235E-2</v>
      </c>
      <c r="AG43" s="24" t="s">
        <v>556</v>
      </c>
      <c r="AH43" s="12">
        <f>[1]!s_dq_close(B$10,D43,1)</f>
        <v>1.3340000000000001</v>
      </c>
      <c r="AI43" s="27">
        <f t="shared" si="3"/>
        <v>7.5528700906344337E-3</v>
      </c>
      <c r="AK43" s="2">
        <f>(V44*([1]!s_dq_close(B$2,D43,1))/([1]!s_dq_close(B$2,D44,1))*(F43/F44))+(W44*([1]!s_dq_close(B$3,D43,1))/([1]!s_dq_close(B$3,D44,1))*(F43/F44))+(X44*([1]!s_dq_close(B$4,D43,1))/([1]!s_dq_close(B$4,D44,1))*(F43/F44))+(Y44*([1]!s_dq_close(B$5,D43,1))/([1]!s_dq_close(B$5,D44,1))*(F43/F44))+(Z44*([1]!s_dq_close(B$6,D43,1))/([1]!s_dq_close(B$6,D44,1)))+(AA44*([1]!s_dq_close(B$7,D44,1))/([1]!s_dq_close(B$7,D45,1)))+(AB44*([1]!s_dq_close(B$8,D43,1))/([1]!s_dq_close(B$8,D44,1)))+(AC44*([1]!s_dq_close(B$9,D43,1))/([1]!s_dq_close(B$9,D44,1))*(F43/F44))+(1-SUM(V44:AC44))</f>
        <v>1.0062901431318543</v>
      </c>
    </row>
    <row r="44" spans="4:37">
      <c r="D44" s="23" t="s">
        <v>97</v>
      </c>
      <c r="E44" s="23" t="s">
        <v>98</v>
      </c>
      <c r="F44" s="2">
        <f t="shared" si="2"/>
        <v>7.1087999999999996</v>
      </c>
      <c r="L44" s="24" t="s">
        <v>281</v>
      </c>
      <c r="M44" s="2">
        <f>O$84*(K$2*([1]!s_dq_close(B$2,D44,1)/[1]!s_dq_close(B$2,D$84,1))*(F44/F$84)+K$3*([1]!s_dq_close(B$3,D44,1)/[1]!s_dq_close(B$3,D$84,1))*(F44/F$84)+K$4*([1]!s_dq_close(B$4,D44,1)/[1]!s_dq_close(B$4,D$84,1))*(F44/F$84)+K$5*([1]!s_dq_close(B$5,D44,1)/[1]!s_dq_close(B$5,D$84,1))*(F44/F$84)+K$6*([1]!s_dq_close(B$6,D44,1)/[1]!s_dq_close(B$6,D$84,1))+K$7*([1]!s_dq_close(B$7,D44,1)/[1]!s_dq_close(B$7,D$84,1))+K$8*([1]!s_dq_close(B$8,D44,1)/[1]!s_dq_close(B$8,D$84,1))+K$9*([1]!s_dq_close(B$9,D44,1)/[1]!s_dq_close(B$9,D$84,1))*(F44/F$84)+K$10)</f>
        <v>1.3238707333701252</v>
      </c>
      <c r="N44" s="39" t="s">
        <v>212</v>
      </c>
      <c r="O44" s="40">
        <f>[1]!f_nav_unit("501225.SH",D44)</f>
        <v>1.335</v>
      </c>
      <c r="P44" s="24" t="s">
        <v>349</v>
      </c>
      <c r="Q44" s="2">
        <f>O45*(K$2*([1]!s_dq_close(B$2,D44,1)/[1]!s_dq_close(B$2,D45,1))*(F44/F45)+K$3*([1]!s_dq_close(B$3,D44,1)/[1]!s_dq_close(B$3,D45,1))*(F44/F45)+K$4*([1]!s_dq_close(B$4,D44,1)/[1]!s_dq_close(B$4,D45,1))*(F44/F45)+K$5*([1]!s_dq_close(B$5,D44,1)/[1]!s_dq_close(B$5,D45,1))*(F44/F45)+K$6*([1]!s_dq_close(B$6,D44,1)/[1]!s_dq_close(B$6,D45,1))+K$7*([1]!s_dq_close(B$7,D44,1)/[1]!s_dq_close(B$7,D45,1))+K$8*([1]!s_dq_close(B$8,D44,1)/[1]!s_dq_close(B$8,D45,1))+K$9*([1]!s_dq_close(B$9,D44,1)/[1]!s_dq_close(B$9,D45,1))*(F44/F45)+K$10)</f>
        <v>1.3355697065929322</v>
      </c>
      <c r="R44" s="41" t="s">
        <v>418</v>
      </c>
      <c r="S44" s="42">
        <f>O45*($V44*([1]!s_dq_close(B$2,D44,1)/[1]!s_dq_close(B$2,D45,1))*(F44/F45)+$W44*([1]!s_dq_close(B$3,D44,1)/[1]!s_dq_close(B$3,D45,1))*(F44/F45)+$X44*([1]!s_dq_close(B$4,D44,1)/[1]!s_dq_close(B$4,D45,1))*(F44/F45)+$Y44*([1]!s_dq_close(B$5,D44,1)/[1]!s_dq_close(B$5,D45,1))*(F44/F45)+$Z44*([1]!s_dq_close(B$6,D44,1)/[1]!s_dq_close(B$6,D45,1))+$AA44*([1]!s_dq_close(B$7,D44,1)/[1]!s_dq_close(B$7,D45,1))+$AB44*([1]!s_dq_close(B$8,D44,1)/[1]!s_dq_close(B$8,D45,1))+$AC44*([1]!s_dq_close(B$9,D44,1)/[1]!s_dq_close(B$9,D45,1))*(F44/F45)+$AE44)</f>
        <v>1.3354863526832315</v>
      </c>
      <c r="T44" s="43">
        <f t="shared" si="4"/>
        <v>3.6430912601614907E-4</v>
      </c>
      <c r="U44" s="37" t="s">
        <v>486</v>
      </c>
      <c r="V44" s="34">
        <f>(V45*([1]!s_dq_close(B$2,D44,1))/([1]!s_dq_close(B$2,D45,1))*(F44/F45))/AK44</f>
        <v>0.19777615282337607</v>
      </c>
      <c r="W44" s="34">
        <f>(W45*([1]!s_dq_close(B$3,D44,1))/([1]!s_dq_close(B$3,D45,1))*(F44/F45))/AK44</f>
        <v>0.19361761514282813</v>
      </c>
      <c r="X44" s="34">
        <f>(X45*([1]!s_dq_close(B$4,D44,1))/([1]!s_dq_close(B$4,D45,1))*(F44/F45))/AK44</f>
        <v>0.19802887182211792</v>
      </c>
      <c r="Y44" s="34">
        <f>(Y45*([1]!s_dq_close(B$5,D44,1))/([1]!s_dq_close(B$5,D45,1))*(F44/F45))/AK44</f>
        <v>0.11618270986865266</v>
      </c>
      <c r="Z44" s="34">
        <f>(Z45*([1]!s_dq_close(B$6,D44,1))/([1]!s_dq_close(B$6,D45,1)))/AK44</f>
        <v>0.10648296828318998</v>
      </c>
      <c r="AA44" s="34">
        <f>(AA45*([1]!s_dq_close(B$7,D44,1))/([1]!s_dq_close(B$7,D45,1)))/AK44</f>
        <v>5.0551049517002095E-2</v>
      </c>
      <c r="AB44" s="34">
        <f>(AB45*([1]!s_dq_close(B$8,D44,1))/([1]!s_dq_close(B$8,D45,1)))/AK44</f>
        <v>4.6119372441190361E-2</v>
      </c>
      <c r="AC44" s="34">
        <f>(AC45*([1]!s_dq_close(B$9,D44,1))/([1]!s_dq_close(B$9,D45,1))*(F44/F45))/AK44</f>
        <v>9.461978642384886E-3</v>
      </c>
      <c r="AD44" s="34"/>
      <c r="AE44" s="38">
        <f t="shared" si="5"/>
        <v>8.1779281459257946E-2</v>
      </c>
      <c r="AG44" s="24" t="s">
        <v>557</v>
      </c>
      <c r="AH44" s="12">
        <f>[1]!s_dq_close(B$10,D44,1)</f>
        <v>1.3240000000000001</v>
      </c>
      <c r="AI44" s="27">
        <f t="shared" si="3"/>
        <v>0</v>
      </c>
      <c r="AK44" s="2">
        <f>(V45*([1]!s_dq_close(B$2,D44,1))/([1]!s_dq_close(B$2,D45,1))*(F44/F45))+(W45*([1]!s_dq_close(B$3,D44,1))/([1]!s_dq_close(B$3,D45,1))*(F44/F45))+(X45*([1]!s_dq_close(B$4,D44,1))/([1]!s_dq_close(B$4,D45,1))*(F44/F45))+(Y45*([1]!s_dq_close(B$5,D44,1))/([1]!s_dq_close(B$5,D45,1))*(F44/F45))+(Z45*([1]!s_dq_close(B$6,D44,1))/([1]!s_dq_close(B$6,D45,1)))+(AA45*([1]!s_dq_close(B$7,D45,1))/([1]!s_dq_close(B$7,D46,1)))+(AB45*([1]!s_dq_close(B$8,D44,1))/([1]!s_dq_close(B$8,D45,1)))+(AC45*([1]!s_dq_close(B$9,D44,1))/([1]!s_dq_close(B$9,D45,1))*(F44/F45))+(1-SUM(V45:AC45))</f>
        <v>0.99339637169515038</v>
      </c>
    </row>
    <row r="45" spans="4:37">
      <c r="D45" s="23" t="s">
        <v>99</v>
      </c>
      <c r="E45" s="23" t="s">
        <v>100</v>
      </c>
      <c r="F45" s="2">
        <f t="shared" si="2"/>
        <v>7.1111000000000004</v>
      </c>
      <c r="L45" s="24" t="s">
        <v>282</v>
      </c>
      <c r="M45" s="2">
        <f>O$84*(K$2*([1]!s_dq_close(B$2,D45,1)/[1]!s_dq_close(B$2,D$84,1))*(F45/F$84)+K$3*([1]!s_dq_close(B$3,D45,1)/[1]!s_dq_close(B$3,D$84,1))*(F45/F$84)+K$4*([1]!s_dq_close(B$4,D45,1)/[1]!s_dq_close(B$4,D$84,1))*(F45/F$84)+K$5*([1]!s_dq_close(B$5,D45,1)/[1]!s_dq_close(B$5,D$84,1))*(F45/F$84)+K$6*([1]!s_dq_close(B$6,D45,1)/[1]!s_dq_close(B$6,D$84,1))+K$7*([1]!s_dq_close(B$7,D45,1)/[1]!s_dq_close(B$7,D$84,1))+K$8*([1]!s_dq_close(B$8,D45,1)/[1]!s_dq_close(B$8,D$84,1))+K$9*([1]!s_dq_close(B$9,D45,1)/[1]!s_dq_close(B$9,D$84,1))*(F45/F$84)+K$10)</f>
        <v>1.3345223088979403</v>
      </c>
      <c r="N45" s="39" t="s">
        <v>213</v>
      </c>
      <c r="O45" s="40">
        <f>[1]!f_nav_unit("501225.SH",D45)</f>
        <v>1.3462000000000001</v>
      </c>
      <c r="P45" s="24" t="s">
        <v>350</v>
      </c>
      <c r="Q45" s="2">
        <f>O46*(K$2*([1]!s_dq_close(B$2,D45,1)/[1]!s_dq_close(B$2,D46,1))*(F45/F46)+K$3*([1]!s_dq_close(B$3,D45,1)/[1]!s_dq_close(B$3,D46,1))*(F45/F46)+K$4*([1]!s_dq_close(B$4,D45,1)/[1]!s_dq_close(B$4,D46,1))*(F45/F46)+K$5*([1]!s_dq_close(B$5,D45,1)/[1]!s_dq_close(B$5,D46,1))*(F45/F46)+K$6*([1]!s_dq_close(B$6,D45,1)/[1]!s_dq_close(B$6,D46,1))+K$7*([1]!s_dq_close(B$7,D45,1)/[1]!s_dq_close(B$7,D46,1))+K$8*([1]!s_dq_close(B$8,D45,1)/[1]!s_dq_close(B$8,D46,1))+K$9*([1]!s_dq_close(B$9,D45,1)/[1]!s_dq_close(B$9,D46,1))*(F45/F46)+K$10)</f>
        <v>1.3472374854518225</v>
      </c>
      <c r="R45" s="41" t="s">
        <v>419</v>
      </c>
      <c r="S45" s="42">
        <f>O46*($V45*([1]!s_dq_close(B$2,D45,1)/[1]!s_dq_close(B$2,D46,1))*(F45/F46)+$W45*([1]!s_dq_close(B$3,D45,1)/[1]!s_dq_close(B$3,D46,1))*(F45/F46)+$X45*([1]!s_dq_close(B$4,D45,1)/[1]!s_dq_close(B$4,D46,1))*(F45/F46)+$Y45*([1]!s_dq_close(B$5,D45,1)/[1]!s_dq_close(B$5,D46,1))*(F45/F46)+$Z45*([1]!s_dq_close(B$6,D45,1)/[1]!s_dq_close(B$6,D46,1))+$AA45*([1]!s_dq_close(B$7,D45,1)/[1]!s_dq_close(B$7,D46,1))+$AB45*([1]!s_dq_close(B$8,D45,1)/[1]!s_dq_close(B$8,D46,1))+$AC45*([1]!s_dq_close(B$9,D45,1)/[1]!s_dq_close(B$9,D46,1))*(F45/F46)+$AE45)</f>
        <v>1.3467178477188877</v>
      </c>
      <c r="T45" s="43">
        <f t="shared" si="4"/>
        <v>3.8467368807570956E-4</v>
      </c>
      <c r="U45" s="37" t="s">
        <v>487</v>
      </c>
      <c r="V45" s="34">
        <f>(V46*([1]!s_dq_close(B$2,D45,1))/([1]!s_dq_close(B$2,D46,1))*(F45/F46))/AK45</f>
        <v>0.19887257019828175</v>
      </c>
      <c r="W45" s="34">
        <f>(W46*([1]!s_dq_close(B$3,D45,1))/([1]!s_dq_close(B$3,D46,1))*(F45/F46))/AK45</f>
        <v>0.19397987585549553</v>
      </c>
      <c r="X45" s="34">
        <f>(X46*([1]!s_dq_close(B$4,D45,1))/([1]!s_dq_close(B$4,D46,1))*(F45/F46))/AK45</f>
        <v>0.19824956764240007</v>
      </c>
      <c r="Y45" s="34">
        <f>(Y46*([1]!s_dq_close(B$5,D45,1))/([1]!s_dq_close(B$5,D46,1))*(F45/F46))/AK45</f>
        <v>0.11688559696969694</v>
      </c>
      <c r="Z45" s="34">
        <f>(Z46*([1]!s_dq_close(B$6,D45,1))/([1]!s_dq_close(B$6,D46,1)))/AK45</f>
        <v>0.1062920451598984</v>
      </c>
      <c r="AA45" s="34">
        <f>(AA46*([1]!s_dq_close(B$7,D45,1))/([1]!s_dq_close(B$7,D46,1)))/AK45</f>
        <v>5.0475415443826638E-2</v>
      </c>
      <c r="AB45" s="34">
        <f>(AB46*([1]!s_dq_close(B$8,D45,1))/([1]!s_dq_close(B$8,D46,1)))/AK45</f>
        <v>4.5986837838353598E-2</v>
      </c>
      <c r="AC45" s="34">
        <f>(AC46*([1]!s_dq_close(B$9,D45,1))/([1]!s_dq_close(B$9,D46,1))*(F45/F46))/AK45</f>
        <v>9.39871157759028E-3</v>
      </c>
      <c r="AD45" s="34"/>
      <c r="AE45" s="38">
        <f t="shared" si="5"/>
        <v>7.9859379314456858E-2</v>
      </c>
      <c r="AG45" s="24" t="s">
        <v>558</v>
      </c>
      <c r="AH45" s="12">
        <f>[1]!s_dq_close(B$10,D45,1)</f>
        <v>1.3240000000000001</v>
      </c>
      <c r="AI45" s="27">
        <f t="shared" si="3"/>
        <v>-1.6344725111441361E-2</v>
      </c>
      <c r="AK45" s="2">
        <f>(V46*([1]!s_dq_close(B$2,D45,1))/([1]!s_dq_close(B$2,D46,1))*(F45/F46))+(W46*([1]!s_dq_close(B$3,D45,1))/([1]!s_dq_close(B$3,D46,1))*(F45/F46))+(X46*([1]!s_dq_close(B$4,D45,1))/([1]!s_dq_close(B$4,D46,1))*(F45/F46))+(Y46*([1]!s_dq_close(B$5,D45,1))/([1]!s_dq_close(B$5,D46,1))*(F45/F46))+(Z46*([1]!s_dq_close(B$6,D45,1))/([1]!s_dq_close(B$6,D46,1)))+(AA46*([1]!s_dq_close(B$7,D46,1))/([1]!s_dq_close(B$7,D47,1)))+(AB46*([1]!s_dq_close(B$8,D45,1))/([1]!s_dq_close(B$8,D46,1)))+(AC46*([1]!s_dq_close(B$9,D45,1))/([1]!s_dq_close(B$9,D46,1))*(F45/F46))+(1-SUM(V46:AC46))</f>
        <v>0.99740567451239004</v>
      </c>
    </row>
    <row r="46" spans="4:37">
      <c r="D46" s="23" t="s">
        <v>101</v>
      </c>
      <c r="E46" s="23" t="s">
        <v>88</v>
      </c>
      <c r="F46" s="2">
        <f t="shared" si="2"/>
        <v>7.1105999999999998</v>
      </c>
      <c r="L46" s="24" t="s">
        <v>283</v>
      </c>
      <c r="M46" s="2">
        <f>O$84*(K$2*([1]!s_dq_close(B$2,D46,1)/[1]!s_dq_close(B$2,D$84,1))*(F46/F$84)+K$3*([1]!s_dq_close(B$3,D46,1)/[1]!s_dq_close(B$3,D$84,1))*(F46/F$84)+K$4*([1]!s_dq_close(B$4,D46,1)/[1]!s_dq_close(B$4,D$84,1))*(F46/F$84)+K$5*([1]!s_dq_close(B$5,D46,1)/[1]!s_dq_close(B$5,D$84,1))*(F46/F$84)+K$6*([1]!s_dq_close(B$6,D46,1)/[1]!s_dq_close(B$6,D$84,1))+K$7*([1]!s_dq_close(B$7,D46,1)/[1]!s_dq_close(B$7,D$84,1))+K$8*([1]!s_dq_close(B$8,D46,1)/[1]!s_dq_close(B$8,D$84,1))+K$9*([1]!s_dq_close(B$9,D46,1)/[1]!s_dq_close(B$9,D$84,1))*(F46/F$84)+K$10)</f>
        <v>1.3361859747509193</v>
      </c>
      <c r="N46" s="39" t="s">
        <v>214</v>
      </c>
      <c r="O46" s="40">
        <f>[1]!f_nav_unit("501225.SH",D46)</f>
        <v>1.3482000000000001</v>
      </c>
      <c r="P46" s="24" t="s">
        <v>351</v>
      </c>
      <c r="Q46" s="2">
        <f>O47*(K$2*([1]!s_dq_close(B$2,D46,1)/[1]!s_dq_close(B$2,D47,1))*(F46/F47)+K$3*([1]!s_dq_close(B$3,D46,1)/[1]!s_dq_close(B$3,D47,1))*(F46/F47)+K$4*([1]!s_dq_close(B$4,D46,1)/[1]!s_dq_close(B$4,D47,1))*(F46/F47)+K$5*([1]!s_dq_close(B$5,D46,1)/[1]!s_dq_close(B$5,D47,1))*(F46/F47)+K$6*([1]!s_dq_close(B$6,D46,1)/[1]!s_dq_close(B$6,D47,1))+K$7*([1]!s_dq_close(B$7,D46,1)/[1]!s_dq_close(B$7,D47,1))+K$8*([1]!s_dq_close(B$8,D46,1)/[1]!s_dq_close(B$8,D47,1))+K$9*([1]!s_dq_close(B$9,D46,1)/[1]!s_dq_close(B$9,D47,1))*(F46/F47)+K$10)</f>
        <v>1.3476783072611216</v>
      </c>
      <c r="R46" s="41" t="s">
        <v>420</v>
      </c>
      <c r="S46" s="42">
        <f>O47*($V46*([1]!s_dq_close(B$2,D46,1)/[1]!s_dq_close(B$2,D47,1))*(F46/F47)+$W46*([1]!s_dq_close(B$3,D46,1)/[1]!s_dq_close(B$3,D47,1))*(F46/F47)+$X46*([1]!s_dq_close(B$4,D46,1)/[1]!s_dq_close(B$4,D47,1))*(F46/F47)+$Y46*([1]!s_dq_close(B$5,D46,1)/[1]!s_dq_close(B$5,D47,1))*(F46/F47)+$Z46*([1]!s_dq_close(B$6,D46,1)/[1]!s_dq_close(B$6,D47,1))+$AA46*([1]!s_dq_close(B$7,D46,1)/[1]!s_dq_close(B$7,D47,1))+$AB46*([1]!s_dq_close(B$8,D46,1)/[1]!s_dq_close(B$8,D47,1))+$AC46*([1]!s_dq_close(B$9,D46,1)/[1]!s_dq_close(B$9,D47,1))*(F46/F47)+$AE46)</f>
        <v>1.3474020229233634</v>
      </c>
      <c r="T46" s="43">
        <f t="shared" si="4"/>
        <v>-5.91883308586727E-4</v>
      </c>
      <c r="U46" s="37" t="s">
        <v>488</v>
      </c>
      <c r="V46" s="34">
        <f>(V47*([1]!s_dq_close(B$2,D46,1))/([1]!s_dq_close(B$2,D47,1))*(F46/F47))/AK46</f>
        <v>0.19880921489685721</v>
      </c>
      <c r="W46" s="34">
        <f>(W47*([1]!s_dq_close(B$3,D46,1))/([1]!s_dq_close(B$3,D47,1))*(F46/F47))/AK46</f>
        <v>0.19481602804554196</v>
      </c>
      <c r="X46" s="34">
        <f>(X47*([1]!s_dq_close(B$4,D46,1))/([1]!s_dq_close(B$4,D47,1))*(F46/F47))/AK46</f>
        <v>0.20047982533040587</v>
      </c>
      <c r="Y46" s="34">
        <f>(Y47*([1]!s_dq_close(B$5,D46,1))/([1]!s_dq_close(B$5,D47,1))*(F46/F47))/AK46</f>
        <v>0.11757442907584362</v>
      </c>
      <c r="Z46" s="34">
        <f>(Z47*([1]!s_dq_close(B$6,D46,1))/([1]!s_dq_close(B$6,D47,1)))/AK46</f>
        <v>0.10384487103058075</v>
      </c>
      <c r="AA46" s="34">
        <f>(AA47*([1]!s_dq_close(B$7,D46,1))/([1]!s_dq_close(B$7,D47,1)))/AK46</f>
        <v>4.9250020878629036E-2</v>
      </c>
      <c r="AB46" s="34">
        <f>(AB47*([1]!s_dq_close(B$8,D46,1))/([1]!s_dq_close(B$8,D47,1)))/AK46</f>
        <v>4.4895278572432855E-2</v>
      </c>
      <c r="AC46" s="34">
        <f>(AC47*([1]!s_dq_close(B$9,D46,1))/([1]!s_dq_close(B$9,D47,1))*(F46/F47))/AK46</f>
        <v>9.3275122083607137E-3</v>
      </c>
      <c r="AD46" s="34"/>
      <c r="AE46" s="38">
        <f t="shared" si="5"/>
        <v>8.100281996134806E-2</v>
      </c>
      <c r="AG46" s="24" t="s">
        <v>559</v>
      </c>
      <c r="AH46" s="12">
        <f>[1]!s_dq_close(B$10,D46,1)</f>
        <v>1.3460000000000001</v>
      </c>
      <c r="AI46" s="27">
        <f t="shared" si="3"/>
        <v>1.4880952380953438E-3</v>
      </c>
      <c r="AK46" s="2">
        <f>(V47*([1]!s_dq_close(B$2,D46,1))/([1]!s_dq_close(B$2,D47,1))*(F46/F47))+(W47*([1]!s_dq_close(B$3,D46,1))/([1]!s_dq_close(B$3,D47,1))*(F46/F47))+(X47*([1]!s_dq_close(B$4,D46,1))/([1]!s_dq_close(B$4,D47,1))*(F46/F47))+(Y47*([1]!s_dq_close(B$5,D46,1))/([1]!s_dq_close(B$5,D47,1))*(F46/F47))+(Z47*([1]!s_dq_close(B$6,D46,1))/([1]!s_dq_close(B$6,D47,1)))+(AA47*([1]!s_dq_close(B$7,D47,1))/([1]!s_dq_close(B$7,D48,1)))+(AB47*([1]!s_dq_close(B$8,D46,1))/([1]!s_dq_close(B$8,D47,1)))+(AC47*([1]!s_dq_close(B$9,D46,1))/([1]!s_dq_close(B$9,D47,1))*(F46/F47))+(1-SUM(V47:AC47))</f>
        <v>0.9858105728442329</v>
      </c>
    </row>
    <row r="47" spans="4:37">
      <c r="D47" s="23" t="s">
        <v>102</v>
      </c>
      <c r="E47" s="23" t="s">
        <v>103</v>
      </c>
      <c r="F47" s="2">
        <f t="shared" si="2"/>
        <v>7.1101000000000001</v>
      </c>
      <c r="L47" s="24" t="s">
        <v>284</v>
      </c>
      <c r="M47" s="2">
        <f>O$84*(K$2*([1]!s_dq_close(B$2,D47,1)/[1]!s_dq_close(B$2,D$84,1))*(F47/F$84)+K$3*([1]!s_dq_close(B$3,D47,1)/[1]!s_dq_close(B$3,D$84,1))*(F47/F$84)+K$4*([1]!s_dq_close(B$4,D47,1)/[1]!s_dq_close(B$4,D$84,1))*(F47/F$84)+K$5*([1]!s_dq_close(B$5,D47,1)/[1]!s_dq_close(B$5,D$84,1))*(F47/F$84)+K$6*([1]!s_dq_close(B$6,D47,1)/[1]!s_dq_close(B$6,D$84,1))+K$7*([1]!s_dq_close(B$7,D47,1)/[1]!s_dq_close(B$7,D$84,1))+K$8*([1]!s_dq_close(B$8,D47,1)/[1]!s_dq_close(B$8,D$84,1))+K$9*([1]!s_dq_close(B$9,D47,1)/[1]!s_dq_close(B$9,D$84,1))*(F47/F$84)+K$10)</f>
        <v>1.3556984242893761</v>
      </c>
      <c r="N47" s="39" t="s">
        <v>215</v>
      </c>
      <c r="O47" s="40">
        <f>[1]!f_nav_unit("501225.SH",D47)</f>
        <v>1.367</v>
      </c>
      <c r="P47" s="24" t="s">
        <v>352</v>
      </c>
      <c r="Q47" s="2">
        <f>O48*(K$2*([1]!s_dq_close(B$2,D47,1)/[1]!s_dq_close(B$2,D48,1))*(F47/F48)+K$3*([1]!s_dq_close(B$3,D47,1)/[1]!s_dq_close(B$3,D48,1))*(F47/F48)+K$4*([1]!s_dq_close(B$4,D47,1)/[1]!s_dq_close(B$4,D48,1))*(F47/F48)+K$5*([1]!s_dq_close(B$5,D47,1)/[1]!s_dq_close(B$5,D48,1))*(F47/F48)+K$6*([1]!s_dq_close(B$6,D47,1)/[1]!s_dq_close(B$6,D48,1))+K$7*([1]!s_dq_close(B$7,D47,1)/[1]!s_dq_close(B$7,D48,1))+K$8*([1]!s_dq_close(B$8,D47,1)/[1]!s_dq_close(B$8,D48,1))+K$9*([1]!s_dq_close(B$9,D47,1)/[1]!s_dq_close(B$9,D48,1))*(F47/F48)+K$10)</f>
        <v>1.3666508502153731</v>
      </c>
      <c r="R47" s="41" t="s">
        <v>421</v>
      </c>
      <c r="S47" s="42">
        <f>O48*($V47*([1]!s_dq_close(B$2,D47,1)/[1]!s_dq_close(B$2,D48,1))*(F47/F48)+$W47*([1]!s_dq_close(B$3,D47,1)/[1]!s_dq_close(B$3,D48,1))*(F47/F48)+$X47*([1]!s_dq_close(B$4,D47,1)/[1]!s_dq_close(B$4,D48,1))*(F47/F48)+$Y47*([1]!s_dq_close(B$5,D47,1)/[1]!s_dq_close(B$5,D48,1))*(F47/F48)+$Z47*([1]!s_dq_close(B$6,D47,1)/[1]!s_dq_close(B$6,D48,1))+$AA47*([1]!s_dq_close(B$7,D47,1)/[1]!s_dq_close(B$7,D48,1))+$AB47*([1]!s_dq_close(B$8,D47,1)/[1]!s_dq_close(B$8,D48,1))+$AC47*([1]!s_dq_close(B$9,D47,1)/[1]!s_dq_close(B$9,D48,1))*(F47/F48)+$AE47)</f>
        <v>1.3672324791513362</v>
      </c>
      <c r="T47" s="43">
        <f t="shared" si="4"/>
        <v>1.7006521677842557E-4</v>
      </c>
      <c r="U47" s="37" t="s">
        <v>489</v>
      </c>
      <c r="V47" s="34">
        <f>(V48*([1]!s_dq_close(B$2,D47,1))/([1]!s_dq_close(B$2,D48,1))*(F47/F48))/AK47</f>
        <v>0.19902935968841579</v>
      </c>
      <c r="W47" s="34">
        <f>(W48*([1]!s_dq_close(B$3,D47,1))/([1]!s_dq_close(B$3,D48,1))*(F47/F48))/AK47</f>
        <v>0.19608782671456551</v>
      </c>
      <c r="X47" s="34">
        <f>(X48*([1]!s_dq_close(B$4,D47,1))/([1]!s_dq_close(B$4,D48,1))*(F47/F48))/AK47</f>
        <v>0.20098397292322151</v>
      </c>
      <c r="Y47" s="34">
        <f>(Y48*([1]!s_dq_close(B$5,D47,1))/([1]!s_dq_close(B$5,D48,1))*(F47/F48))/AK47</f>
        <v>0.11823620789791645</v>
      </c>
      <c r="Z47" s="34">
        <f>(Z48*([1]!s_dq_close(B$6,D47,1))/([1]!s_dq_close(B$6,D48,1)))/AK47</f>
        <v>0.10300096203004983</v>
      </c>
      <c r="AA47" s="34">
        <f>(AA48*([1]!s_dq_close(B$7,D47,1))/([1]!s_dq_close(B$7,D48,1)))/AK47</f>
        <v>4.8805053733095266E-2</v>
      </c>
      <c r="AB47" s="34">
        <f>(AB48*([1]!s_dq_close(B$8,D47,1))/([1]!s_dq_close(B$8,D48,1)))/AK47</f>
        <v>4.4822039526822552E-2</v>
      </c>
      <c r="AC47" s="34">
        <f>(AC48*([1]!s_dq_close(B$9,D47,1))/([1]!s_dq_close(B$9,D48,1))*(F47/F48))/AK47</f>
        <v>9.3716203892954385E-3</v>
      </c>
      <c r="AD47" s="34"/>
      <c r="AE47" s="38">
        <f t="shared" si="5"/>
        <v>7.9662957096617637E-2</v>
      </c>
      <c r="AG47" s="24" t="s">
        <v>560</v>
      </c>
      <c r="AH47" s="12">
        <f>[1]!s_dq_close(B$10,D47,1)</f>
        <v>1.3440000000000001</v>
      </c>
      <c r="AI47" s="27">
        <f t="shared" si="3"/>
        <v>5.2356020942410098E-3</v>
      </c>
      <c r="AK47" s="2">
        <f>(V48*([1]!s_dq_close(B$2,D47,1))/([1]!s_dq_close(B$2,D48,1))*(F47/F48))+(W48*([1]!s_dq_close(B$3,D47,1))/([1]!s_dq_close(B$3,D48,1))*(F47/F48))+(X48*([1]!s_dq_close(B$4,D47,1))/([1]!s_dq_close(B$4,D48,1))*(F47/F48))+(Y48*([1]!s_dq_close(B$5,D47,1))/([1]!s_dq_close(B$5,D48,1))*(F47/F48))+(Z48*([1]!s_dq_close(B$6,D47,1))/([1]!s_dq_close(B$6,D48,1)))+(AA48*([1]!s_dq_close(B$7,D48,1))/([1]!s_dq_close(B$7,D49,1)))+(AB48*([1]!s_dq_close(B$8,D47,1))/([1]!s_dq_close(B$8,D48,1)))+(AC48*([1]!s_dq_close(B$9,D47,1))/([1]!s_dq_close(B$9,D48,1))*(F47/F48))+(1-SUM(V48:AC48))</f>
        <v>1.0151824213631611</v>
      </c>
    </row>
    <row r="48" spans="4:37">
      <c r="D48" s="23" t="s">
        <v>104</v>
      </c>
      <c r="E48" s="23" t="s">
        <v>105</v>
      </c>
      <c r="F48" s="2">
        <f t="shared" si="2"/>
        <v>7.1090999999999998</v>
      </c>
      <c r="L48" s="24" t="s">
        <v>285</v>
      </c>
      <c r="M48" s="2">
        <f>O$84*(K$2*([1]!s_dq_close(B$2,D48,1)/[1]!s_dq_close(B$2,D$84,1))*(F48/F$84)+K$3*([1]!s_dq_close(B$3,D48,1)/[1]!s_dq_close(B$3,D$84,1))*(F48/F$84)+K$4*([1]!s_dq_close(B$4,D48,1)/[1]!s_dq_close(B$4,D$84,1))*(F48/F$84)+K$5*([1]!s_dq_close(B$5,D48,1)/[1]!s_dq_close(B$5,D$84,1))*(F48/F$84)+K$6*([1]!s_dq_close(B$6,D48,1)/[1]!s_dq_close(B$6,D$84,1))+K$7*([1]!s_dq_close(B$7,D48,1)/[1]!s_dq_close(B$7,D$84,1))+K$8*([1]!s_dq_close(B$8,D48,1)/[1]!s_dq_close(B$8,D$84,1))+K$9*([1]!s_dq_close(B$9,D48,1)/[1]!s_dq_close(B$9,D$84,1))*(F48/F$84)+K$10)</f>
        <v>1.3378085582635326</v>
      </c>
      <c r="N48" s="39" t="s">
        <v>216</v>
      </c>
      <c r="O48" s="40">
        <f>[1]!f_nav_unit("501225.SH",D48)</f>
        <v>1.3491</v>
      </c>
      <c r="P48" s="24" t="s">
        <v>353</v>
      </c>
      <c r="Q48" s="2">
        <f>O49*(K$2*([1]!s_dq_close(B$2,D48,1)/[1]!s_dq_close(B$2,D49,1))*(F48/F49)+K$3*([1]!s_dq_close(B$3,D48,1)/[1]!s_dq_close(B$3,D49,1))*(F48/F49)+K$4*([1]!s_dq_close(B$4,D48,1)/[1]!s_dq_close(B$4,D49,1))*(F48/F49)+K$5*([1]!s_dq_close(B$5,D48,1)/[1]!s_dq_close(B$5,D49,1))*(F48/F49)+K$6*([1]!s_dq_close(B$6,D48,1)/[1]!s_dq_close(B$6,D49,1))+K$7*([1]!s_dq_close(B$7,D48,1)/[1]!s_dq_close(B$7,D49,1))+K$8*([1]!s_dq_close(B$8,D48,1)/[1]!s_dq_close(B$8,D49,1))+K$9*([1]!s_dq_close(B$9,D48,1)/[1]!s_dq_close(B$9,D49,1))*(F48/F49)+K$10)</f>
        <v>1.3493683751578862</v>
      </c>
      <c r="R48" s="41" t="s">
        <v>422</v>
      </c>
      <c r="S48" s="42">
        <f>O49*($V48*([1]!s_dq_close(B$2,D48,1)/[1]!s_dq_close(B$2,D49,1))*(F48/F49)+$W48*([1]!s_dq_close(B$3,D48,1)/[1]!s_dq_close(B$3,D49,1))*(F48/F49)+$X48*([1]!s_dq_close(B$4,D48,1)/[1]!s_dq_close(B$4,D49,1))*(F48/F49)+$Y48*([1]!s_dq_close(B$5,D48,1)/[1]!s_dq_close(B$5,D49,1))*(F48/F49)+$Z48*([1]!s_dq_close(B$6,D48,1)/[1]!s_dq_close(B$6,D49,1))+$AA48*([1]!s_dq_close(B$7,D48,1)/[1]!s_dq_close(B$7,D49,1))+$AB48*([1]!s_dq_close(B$8,D48,1)/[1]!s_dq_close(B$8,D49,1))+$AC48*([1]!s_dq_close(B$9,D48,1)/[1]!s_dq_close(B$9,D49,1))*(F48/F49)+$AE48)</f>
        <v>1.3487482693325856</v>
      </c>
      <c r="T48" s="43">
        <f t="shared" si="4"/>
        <v>-2.6071504515179367E-4</v>
      </c>
      <c r="U48" s="37" t="s">
        <v>490</v>
      </c>
      <c r="V48" s="34">
        <f>(V49*([1]!s_dq_close(B$2,D48,1))/([1]!s_dq_close(B$2,D49,1))*(F48/F49))/AK48</f>
        <v>0.19912188538783032</v>
      </c>
      <c r="W48" s="34">
        <f>(W49*([1]!s_dq_close(B$3,D48,1))/([1]!s_dq_close(B$3,D49,1))*(F48/F49))/AK48</f>
        <v>0.19573043809156593</v>
      </c>
      <c r="X48" s="34">
        <f>(X49*([1]!s_dq_close(B$4,D48,1))/([1]!s_dq_close(B$4,D49,1))*(F48/F49))/AK48</f>
        <v>0.19945833757325002</v>
      </c>
      <c r="Y48" s="34">
        <f>(Y49*([1]!s_dq_close(B$5,D48,1))/([1]!s_dq_close(B$5,D49,1))*(F48/F49))/AK48</f>
        <v>0.11758383825254717</v>
      </c>
      <c r="Z48" s="34">
        <f>(Z49*([1]!s_dq_close(B$6,D48,1))/([1]!s_dq_close(B$6,D49,1)))/AK48</f>
        <v>0.10482042561106213</v>
      </c>
      <c r="AA48" s="34">
        <f>(AA49*([1]!s_dq_close(B$7,D48,1))/([1]!s_dq_close(B$7,D49,1)))/AK48</f>
        <v>4.9610461794684764E-2</v>
      </c>
      <c r="AB48" s="34">
        <f>(AB49*([1]!s_dq_close(B$8,D48,1))/([1]!s_dq_close(B$8,D49,1)))/AK48</f>
        <v>4.5216367078801604E-2</v>
      </c>
      <c r="AC48" s="34">
        <f>(AC49*([1]!s_dq_close(B$9,D48,1))/([1]!s_dq_close(B$9,D49,1))*(F48/F49))/AK48</f>
        <v>9.3839406368114581E-3</v>
      </c>
      <c r="AD48" s="34"/>
      <c r="AE48" s="38">
        <f t="shared" si="5"/>
        <v>7.9074305573446635E-2</v>
      </c>
      <c r="AG48" s="24" t="s">
        <v>561</v>
      </c>
      <c r="AH48" s="12">
        <f>[1]!s_dq_close(B$10,D48,1)</f>
        <v>1.337</v>
      </c>
      <c r="AI48" s="27">
        <f t="shared" si="3"/>
        <v>2.1390374331550888E-2</v>
      </c>
      <c r="AK48" s="2">
        <f>(V49*([1]!s_dq_close(B$2,D48,1))/([1]!s_dq_close(B$2,D49,1))*(F48/F49))+(W49*([1]!s_dq_close(B$3,D48,1))/([1]!s_dq_close(B$3,D49,1))*(F48/F49))+(X49*([1]!s_dq_close(B$4,D48,1))/([1]!s_dq_close(B$4,D49,1))*(F48/F49))+(Y49*([1]!s_dq_close(B$5,D48,1))/([1]!s_dq_close(B$5,D49,1))*(F48/F49))+(Z49*([1]!s_dq_close(B$6,D48,1))/([1]!s_dq_close(B$6,D49,1)))+(AA49*([1]!s_dq_close(B$7,D49,1))/([1]!s_dq_close(B$7,D50,1)))+(AB49*([1]!s_dq_close(B$8,D48,1))/([1]!s_dq_close(B$8,D49,1)))+(AC49*([1]!s_dq_close(B$9,D48,1))/([1]!s_dq_close(B$9,D49,1))*(F48/F49))+(1-SUM(V49:AC49))</f>
        <v>1.0030404599247211</v>
      </c>
    </row>
    <row r="49" spans="4:37">
      <c r="D49" s="23" t="s">
        <v>106</v>
      </c>
      <c r="E49" s="23" t="s">
        <v>107</v>
      </c>
      <c r="F49" s="2">
        <f t="shared" ref="F49:F80" si="6">E49/100</f>
        <v>7.1101999999999999</v>
      </c>
      <c r="L49" s="24" t="s">
        <v>286</v>
      </c>
      <c r="M49" s="2">
        <f>O$84*(K$2*([1]!s_dq_close(B$2,D49,1)/[1]!s_dq_close(B$2,D$84,1))*(F49/F$84)+K$3*([1]!s_dq_close(B$3,D49,1)/[1]!s_dq_close(B$3,D$84,1))*(F49/F$84)+K$4*([1]!s_dq_close(B$4,D49,1)/[1]!s_dq_close(B$4,D$84,1))*(F49/F$84)+K$5*([1]!s_dq_close(B$5,D49,1)/[1]!s_dq_close(B$5,D$84,1))*(F49/F$84)+K$6*([1]!s_dq_close(B$6,D49,1)/[1]!s_dq_close(B$6,D$84,1))+K$7*([1]!s_dq_close(B$7,D49,1)/[1]!s_dq_close(B$7,D$84,1))+K$8*([1]!s_dq_close(B$8,D49,1)/[1]!s_dq_close(B$8,D$84,1))+K$9*([1]!s_dq_close(B$9,D49,1)/[1]!s_dq_close(B$9,D$84,1))*(F49/F$84)+K$10)</f>
        <v>1.3298405607614581</v>
      </c>
      <c r="N49" s="39" t="s">
        <v>217</v>
      </c>
      <c r="O49" s="40">
        <f>[1]!f_nav_unit("501225.SH",D49)</f>
        <v>1.3405</v>
      </c>
      <c r="P49" s="24" t="s">
        <v>354</v>
      </c>
      <c r="Q49" s="2">
        <f>O50*(K$2*([1]!s_dq_close(B$2,D49,1)/[1]!s_dq_close(B$2,D50,1))*(F49/F50)+K$3*([1]!s_dq_close(B$3,D49,1)/[1]!s_dq_close(B$3,D50,1))*(F49/F50)+K$4*([1]!s_dq_close(B$4,D49,1)/[1]!s_dq_close(B$4,D50,1))*(F49/F50)+K$5*([1]!s_dq_close(B$5,D49,1)/[1]!s_dq_close(B$5,D50,1))*(F49/F50)+K$6*([1]!s_dq_close(B$6,D49,1)/[1]!s_dq_close(B$6,D50,1))+K$7*([1]!s_dq_close(B$7,D49,1)/[1]!s_dq_close(B$7,D50,1))+K$8*([1]!s_dq_close(B$8,D49,1)/[1]!s_dq_close(B$8,D50,1))+K$9*([1]!s_dq_close(B$9,D49,1)/[1]!s_dq_close(B$9,D50,1))*(F49/F50)+K$10)</f>
        <v>1.3397346095890184</v>
      </c>
      <c r="R49" s="41" t="s">
        <v>423</v>
      </c>
      <c r="S49" s="42">
        <f>O50*($V49*([1]!s_dq_close(B$2,D49,1)/[1]!s_dq_close(B$2,D50,1))*(F49/F50)+$W49*([1]!s_dq_close(B$3,D49,1)/[1]!s_dq_close(B$3,D50,1))*(F49/F50)+$X49*([1]!s_dq_close(B$4,D49,1)/[1]!s_dq_close(B$4,D50,1))*(F49/F50)+$Y49*([1]!s_dq_close(B$5,D49,1)/[1]!s_dq_close(B$5,D50,1))*(F49/F50)+$Z49*([1]!s_dq_close(B$6,D49,1)/[1]!s_dq_close(B$6,D50,1))+$AA49*([1]!s_dq_close(B$7,D49,1)/[1]!s_dq_close(B$7,D50,1))+$AB49*([1]!s_dq_close(B$8,D49,1)/[1]!s_dq_close(B$8,D50,1))+$AC49*([1]!s_dq_close(B$9,D49,1)/[1]!s_dq_close(B$9,D50,1))*(F49/F50)+$AE49)</f>
        <v>1.3409055199833588</v>
      </c>
      <c r="T49" s="43">
        <f t="shared" si="4"/>
        <v>3.0251397490399512E-4</v>
      </c>
      <c r="U49" s="37" t="s">
        <v>491</v>
      </c>
      <c r="V49" s="34">
        <f>(V50*([1]!s_dq_close(B$2,D49,1))/([1]!s_dq_close(B$2,D50,1))*(F49/F50))/AK49</f>
        <v>0.1997582115584198</v>
      </c>
      <c r="W49" s="34">
        <f>(W50*([1]!s_dq_close(B$3,D49,1))/([1]!s_dq_close(B$3,D50,1))*(F49/F50))/AK49</f>
        <v>0.19635592634413054</v>
      </c>
      <c r="X49" s="34">
        <f>(X50*([1]!s_dq_close(B$4,D49,1))/([1]!s_dq_close(B$4,D50,1))*(F49/F50))/AK49</f>
        <v>0.20009573893118174</v>
      </c>
      <c r="Y49" s="34">
        <f>(Y50*([1]!s_dq_close(B$5,D49,1))/([1]!s_dq_close(B$5,D50,1))*(F49/F50))/AK49</f>
        <v>0.11795959641379965</v>
      </c>
      <c r="Z49" s="34">
        <f>(Z50*([1]!s_dq_close(B$6,D49,1))/([1]!s_dq_close(B$6,D50,1)))/AK49</f>
        <v>0.10193366669752159</v>
      </c>
      <c r="AA49" s="34">
        <f>(AA50*([1]!s_dq_close(B$7,D49,1))/([1]!s_dq_close(B$7,D50,1)))/AK49</f>
        <v>4.8081048713272852E-2</v>
      </c>
      <c r="AB49" s="34">
        <f>(AB50*([1]!s_dq_close(B$8,D49,1))/([1]!s_dq_close(B$8,D50,1)))/AK49</f>
        <v>4.4148237076102166E-2</v>
      </c>
      <c r="AC49" s="34">
        <f>(AC50*([1]!s_dq_close(B$9,D49,1))/([1]!s_dq_close(B$9,D50,1))*(F49/F50))/AK49</f>
        <v>9.4139285359257675E-3</v>
      </c>
      <c r="AD49" s="34"/>
      <c r="AE49" s="38">
        <f t="shared" si="5"/>
        <v>8.2253645729645886E-2</v>
      </c>
      <c r="AG49" s="24" t="s">
        <v>562</v>
      </c>
      <c r="AH49" s="12">
        <f>[1]!s_dq_close(B$10,D49,1)</f>
        <v>1.3089999999999999</v>
      </c>
      <c r="AI49" s="27">
        <f t="shared" si="3"/>
        <v>-2.3862788963460169E-2</v>
      </c>
      <c r="AK49" s="2">
        <f>(V50*([1]!s_dq_close(B$2,D49,1))/([1]!s_dq_close(B$2,D50,1))*(F49/F50))+(W50*([1]!s_dq_close(B$3,D49,1))/([1]!s_dq_close(B$3,D50,1))*(F49/F50))+(X50*([1]!s_dq_close(B$4,D49,1))/([1]!s_dq_close(B$4,D50,1))*(F49/F50))+(Y50*([1]!s_dq_close(B$5,D49,1))/([1]!s_dq_close(B$5,D50,1))*(F49/F50))+(Z50*([1]!s_dq_close(B$6,D49,1))/([1]!s_dq_close(B$6,D50,1)))+(AA50*([1]!s_dq_close(B$7,D50,1))/([1]!s_dq_close(B$7,D51,1)))+(AB50*([1]!s_dq_close(B$8,D49,1))/([1]!s_dq_close(B$8,D50,1)))+(AC50*([1]!s_dq_close(B$9,D49,1))/([1]!s_dq_close(B$9,D50,1))*(F49/F50))+(1-SUM(V50:AC50))</f>
        <v>1.0087714149063767</v>
      </c>
    </row>
    <row r="50" spans="4:37">
      <c r="D50" s="23" t="s">
        <v>108</v>
      </c>
      <c r="E50" s="23" t="s">
        <v>109</v>
      </c>
      <c r="F50" s="2">
        <f t="shared" si="6"/>
        <v>7.1097999999999999</v>
      </c>
      <c r="L50" s="24" t="s">
        <v>287</v>
      </c>
      <c r="M50" s="2">
        <f>O$84*(K$2*([1]!s_dq_close(B$2,D50,1)/[1]!s_dq_close(B$2,D$84,1))*(F50/F$84)+K$3*([1]!s_dq_close(B$3,D50,1)/[1]!s_dq_close(B$3,D$84,1))*(F50/F$84)+K$4*([1]!s_dq_close(B$4,D50,1)/[1]!s_dq_close(B$4,D$84,1))*(F50/F$84)+K$5*([1]!s_dq_close(B$5,D50,1)/[1]!s_dq_close(B$5,D$84,1))*(F50/F$84)+K$6*([1]!s_dq_close(B$6,D50,1)/[1]!s_dq_close(B$6,D$84,1))+K$7*([1]!s_dq_close(B$7,D50,1)/[1]!s_dq_close(B$7,D$84,1))+K$8*([1]!s_dq_close(B$8,D50,1)/[1]!s_dq_close(B$8,D$84,1))+K$9*([1]!s_dq_close(B$9,D50,1)/[1]!s_dq_close(B$9,D$84,1))*(F50/F$84)+K$10)</f>
        <v>1.3187919893429652</v>
      </c>
      <c r="N50" s="39" t="s">
        <v>218</v>
      </c>
      <c r="O50" s="40">
        <f>[1]!f_nav_unit("501225.SH",D50)</f>
        <v>1.3293999999999999</v>
      </c>
      <c r="P50" s="24" t="s">
        <v>355</v>
      </c>
      <c r="Q50" s="2">
        <f>O51*(K$2*([1]!s_dq_close(B$2,D50,1)/[1]!s_dq_close(B$2,D51,1))*(F50/F51)+K$3*([1]!s_dq_close(B$3,D50,1)/[1]!s_dq_close(B$3,D51,1))*(F50/F51)+K$4*([1]!s_dq_close(B$4,D50,1)/[1]!s_dq_close(B$4,D51,1))*(F50/F51)+K$5*([1]!s_dq_close(B$5,D50,1)/[1]!s_dq_close(B$5,D51,1))*(F50/F51)+K$6*([1]!s_dq_close(B$6,D50,1)/[1]!s_dq_close(B$6,D51,1))+K$7*([1]!s_dq_close(B$7,D50,1)/[1]!s_dq_close(B$7,D51,1))+K$8*([1]!s_dq_close(B$8,D50,1)/[1]!s_dq_close(B$8,D51,1))+K$9*([1]!s_dq_close(B$9,D50,1)/[1]!s_dq_close(B$9,D51,1))*(F50/F51)+K$10)</f>
        <v>1.3288328403291085</v>
      </c>
      <c r="R50" s="41" t="s">
        <v>424</v>
      </c>
      <c r="S50" s="42">
        <f>O51*($V50*([1]!s_dq_close(B$2,D50,1)/[1]!s_dq_close(B$2,D51,1))*(F50/F51)+$W50*([1]!s_dq_close(B$3,D50,1)/[1]!s_dq_close(B$3,D51,1))*(F50/F51)+$X50*([1]!s_dq_close(B$4,D50,1)/[1]!s_dq_close(B$4,D51,1))*(F50/F51)+$Y50*([1]!s_dq_close(B$5,D50,1)/[1]!s_dq_close(B$5,D51,1))*(F50/F51)+$Z50*([1]!s_dq_close(B$6,D50,1)/[1]!s_dq_close(B$6,D51,1))+$AA50*([1]!s_dq_close(B$7,D50,1)/[1]!s_dq_close(B$7,D51,1))+$AB50*([1]!s_dq_close(B$8,D50,1)/[1]!s_dq_close(B$8,D51,1))+$AC50*([1]!s_dq_close(B$9,D50,1)/[1]!s_dq_close(B$9,D51,1))*(F50/F51)+$AE50)</f>
        <v>1.3292602942860261</v>
      </c>
      <c r="T50" s="43">
        <f t="shared" si="4"/>
        <v>-1.0508929891217544E-4</v>
      </c>
      <c r="U50" s="37" t="s">
        <v>492</v>
      </c>
      <c r="V50" s="34">
        <f>(V51*([1]!s_dq_close(B$2,D50,1))/([1]!s_dq_close(B$2,D51,1))*(F50/F51))/AK50</f>
        <v>0.19815871501580448</v>
      </c>
      <c r="W50" s="34">
        <f>(W51*([1]!s_dq_close(B$3,D50,1))/([1]!s_dq_close(B$3,D51,1))*(F50/F51))/AK50</f>
        <v>0.19421469053226068</v>
      </c>
      <c r="X50" s="34">
        <f>(X51*([1]!s_dq_close(B$4,D50,1))/([1]!s_dq_close(B$4,D51,1))*(F50/F51))/AK50</f>
        <v>0.19817059836193518</v>
      </c>
      <c r="Y50" s="34">
        <f>(Y51*([1]!s_dq_close(B$5,D50,1))/([1]!s_dq_close(B$5,D51,1))*(F50/F51))/AK50</f>
        <v>0.1168462613330362</v>
      </c>
      <c r="Z50" s="34">
        <f>(Z51*([1]!s_dq_close(B$6,D50,1))/([1]!s_dq_close(B$6,D51,1)))/AK50</f>
        <v>0.10554397440470432</v>
      </c>
      <c r="AA50" s="34">
        <f>(AA51*([1]!s_dq_close(B$7,D50,1))/([1]!s_dq_close(B$7,D51,1)))/AK50</f>
        <v>4.9806625915419886E-2</v>
      </c>
      <c r="AB50" s="34">
        <f>(AB51*([1]!s_dq_close(B$8,D50,1))/([1]!s_dq_close(B$8,D51,1)))/AK50</f>
        <v>4.5404182043447705E-2</v>
      </c>
      <c r="AC50" s="34">
        <f>(AC51*([1]!s_dq_close(B$9,D50,1))/([1]!s_dq_close(B$9,D51,1))*(F50/F51))/AK50</f>
        <v>9.2874009929580503E-3</v>
      </c>
      <c r="AD50" s="34"/>
      <c r="AE50" s="38">
        <f t="shared" si="5"/>
        <v>8.2567551400433592E-2</v>
      </c>
      <c r="AG50" s="24" t="s">
        <v>563</v>
      </c>
      <c r="AH50" s="12">
        <f>[1]!s_dq_close(B$10,D50,1)</f>
        <v>1.341</v>
      </c>
      <c r="AI50" s="27">
        <f t="shared" si="3"/>
        <v>2.2103658536585247E-2</v>
      </c>
      <c r="AK50" s="2">
        <f>(V51*([1]!s_dq_close(B$2,D50,1))/([1]!s_dq_close(B$2,D51,1))*(F50/F51))+(W51*([1]!s_dq_close(B$3,D50,1))/([1]!s_dq_close(B$3,D51,1))*(F50/F51))+(X51*([1]!s_dq_close(B$4,D50,1))/([1]!s_dq_close(B$4,D51,1))*(F50/F51))+(Y51*([1]!s_dq_close(B$5,D50,1))/([1]!s_dq_close(B$5,D51,1))*(F50/F51))+(Z51*([1]!s_dq_close(B$6,D50,1))/([1]!s_dq_close(B$6,D51,1)))+(AA51*([1]!s_dq_close(B$7,D51,1))/([1]!s_dq_close(B$7,D52,1)))+(AB51*([1]!s_dq_close(B$8,D50,1))/([1]!s_dq_close(B$8,D51,1)))+(AC51*([1]!s_dq_close(B$9,D50,1))/([1]!s_dq_close(B$9,D51,1))*(F50/F51))+(1-SUM(V51:AC51))</f>
        <v>0.99840861427480632</v>
      </c>
    </row>
    <row r="51" spans="4:37">
      <c r="D51" s="23" t="s">
        <v>110</v>
      </c>
      <c r="E51" s="23" t="s">
        <v>111</v>
      </c>
      <c r="F51" s="2">
        <f t="shared" si="6"/>
        <v>7.1076999999999995</v>
      </c>
      <c r="L51" s="24" t="s">
        <v>288</v>
      </c>
      <c r="M51" s="2">
        <f>O$84*(K$2*([1]!s_dq_close(B$2,D51,1)/[1]!s_dq_close(B$2,D$84,1))*(F51/F$84)+K$3*([1]!s_dq_close(B$3,D51,1)/[1]!s_dq_close(B$3,D$84,1))*(F51/F$84)+K$4*([1]!s_dq_close(B$4,D51,1)/[1]!s_dq_close(B$4,D$84,1))*(F51/F$84)+K$5*([1]!s_dq_close(B$5,D51,1)/[1]!s_dq_close(B$5,D$84,1))*(F51/F$84)+K$6*([1]!s_dq_close(B$6,D51,1)/[1]!s_dq_close(B$6,D$84,1))+K$7*([1]!s_dq_close(B$7,D51,1)/[1]!s_dq_close(B$7,D$84,1))+K$8*([1]!s_dq_close(B$8,D51,1)/[1]!s_dq_close(B$8,D$84,1))+K$9*([1]!s_dq_close(B$9,D51,1)/[1]!s_dq_close(B$9,D$84,1))*(F51/F$84)+K$10)</f>
        <v>1.3224494541884304</v>
      </c>
      <c r="N51" s="39" t="s">
        <v>219</v>
      </c>
      <c r="O51" s="40">
        <f>[1]!f_nav_unit("501225.SH",D51)</f>
        <v>1.3328</v>
      </c>
      <c r="P51" s="24" t="s">
        <v>356</v>
      </c>
      <c r="Q51" s="2">
        <f>O52*(K$2*([1]!s_dq_close(B$2,D51,1)/[1]!s_dq_close(B$2,D52,1))*(F51/F52)+K$3*([1]!s_dq_close(B$3,D51,1)/[1]!s_dq_close(B$3,D52,1))*(F51/F52)+K$4*([1]!s_dq_close(B$4,D51,1)/[1]!s_dq_close(B$4,D52,1))*(F51/F52)+K$5*([1]!s_dq_close(B$5,D51,1)/[1]!s_dq_close(B$5,D52,1))*(F51/F52)+K$6*([1]!s_dq_close(B$6,D51,1)/[1]!s_dq_close(B$6,D52,1))+K$7*([1]!s_dq_close(B$7,D51,1)/[1]!s_dq_close(B$7,D52,1))+K$8*([1]!s_dq_close(B$8,D51,1)/[1]!s_dq_close(B$8,D52,1))+K$9*([1]!s_dq_close(B$9,D51,1)/[1]!s_dq_close(B$9,D52,1))*(F51/F52)+K$10)</f>
        <v>1.3316771960746447</v>
      </c>
      <c r="R51" s="41" t="s">
        <v>425</v>
      </c>
      <c r="S51" s="42">
        <f>O52*($V51*([1]!s_dq_close(B$2,D51,1)/[1]!s_dq_close(B$2,D52,1))*(F51/F52)+$W51*([1]!s_dq_close(B$3,D51,1)/[1]!s_dq_close(B$3,D52,1))*(F51/F52)+$X51*([1]!s_dq_close(B$4,D51,1)/[1]!s_dq_close(B$4,D52,1))*(F51/F52)+$Y51*([1]!s_dq_close(B$5,D51,1)/[1]!s_dq_close(B$5,D52,1))*(F51/F52)+$Z51*([1]!s_dq_close(B$6,D51,1)/[1]!s_dq_close(B$6,D52,1))+$AA51*([1]!s_dq_close(B$7,D51,1)/[1]!s_dq_close(B$7,D52,1))+$AB51*([1]!s_dq_close(B$8,D51,1)/[1]!s_dq_close(B$8,D52,1))+$AC51*([1]!s_dq_close(B$9,D51,1)/[1]!s_dq_close(B$9,D52,1))*(F51/F52)+$AE51)</f>
        <v>1.3317358211196151</v>
      </c>
      <c r="T51" s="43">
        <f t="shared" si="4"/>
        <v>-7.9845354170537952E-4</v>
      </c>
      <c r="U51" s="37" t="s">
        <v>493</v>
      </c>
      <c r="V51" s="34">
        <f>(V52*([1]!s_dq_close(B$2,D51,1))/([1]!s_dq_close(B$2,D52,1))*(F51/F52))/AK51</f>
        <v>0.19842479438257335</v>
      </c>
      <c r="W51" s="34">
        <f>(W52*([1]!s_dq_close(B$3,D51,1))/([1]!s_dq_close(B$3,D52,1))*(F51/F52))/AK51</f>
        <v>0.19494222420253193</v>
      </c>
      <c r="X51" s="34">
        <f>(X52*([1]!s_dq_close(B$4,D51,1))/([1]!s_dq_close(B$4,D52,1))*(F51/F52))/AK51</f>
        <v>0.19513277942535556</v>
      </c>
      <c r="Y51" s="34">
        <f>(Y52*([1]!s_dq_close(B$5,D51,1))/([1]!s_dq_close(B$5,D52,1))*(F51/F52))/AK51</f>
        <v>0.11674138459570779</v>
      </c>
      <c r="Z51" s="34">
        <f>(Z52*([1]!s_dq_close(B$6,D51,1))/([1]!s_dq_close(B$6,D52,1)))/AK51</f>
        <v>0.10718393502607704</v>
      </c>
      <c r="AA51" s="34">
        <f>(AA52*([1]!s_dq_close(B$7,D51,1))/([1]!s_dq_close(B$7,D52,1)))/AK51</f>
        <v>5.0638598787398202E-2</v>
      </c>
      <c r="AB51" s="34">
        <f>(AB52*([1]!s_dq_close(B$8,D51,1))/([1]!s_dq_close(B$8,D52,1)))/AK51</f>
        <v>4.6199246498147266E-2</v>
      </c>
      <c r="AC51" s="34">
        <f>(AC52*([1]!s_dq_close(B$9,D51,1))/([1]!s_dq_close(B$9,D52,1))*(F51/F52))/AK51</f>
        <v>9.4738151148662762E-3</v>
      </c>
      <c r="AD51" s="34"/>
      <c r="AE51" s="38">
        <f t="shared" si="5"/>
        <v>8.1263221967342703E-2</v>
      </c>
      <c r="AG51" s="24" t="s">
        <v>564</v>
      </c>
      <c r="AH51" s="12">
        <f>[1]!s_dq_close(B$10,D51,1)</f>
        <v>1.3120000000000001</v>
      </c>
      <c r="AI51" s="27">
        <f t="shared" si="3"/>
        <v>3.0581039755350758E-3</v>
      </c>
      <c r="AK51" s="2">
        <f>(V52*([1]!s_dq_close(B$2,D51,1))/([1]!s_dq_close(B$2,D52,1))*(F51/F52))+(W52*([1]!s_dq_close(B$3,D51,1))/([1]!s_dq_close(B$3,D52,1))*(F51/F52))+(X52*([1]!s_dq_close(B$4,D51,1))/([1]!s_dq_close(B$4,D52,1))*(F51/F52))+(Y52*([1]!s_dq_close(B$5,D51,1))/([1]!s_dq_close(B$5,D52,1))*(F51/F52))+(Z52*([1]!s_dq_close(B$6,D51,1))/([1]!s_dq_close(B$6,D52,1)))+(AA52*([1]!s_dq_close(B$7,D52,1))/([1]!s_dq_close(B$7,D53,1)))+(AB52*([1]!s_dq_close(B$8,D51,1))/([1]!s_dq_close(B$8,D52,1)))+(AC52*([1]!s_dq_close(B$9,D51,1))/([1]!s_dq_close(B$9,D52,1))*(F51/F52))+(1-SUM(V52:AC52))</f>
        <v>1.0058619489923681</v>
      </c>
    </row>
    <row r="52" spans="4:37">
      <c r="D52" s="23" t="s">
        <v>112</v>
      </c>
      <c r="E52" s="23" t="s">
        <v>113</v>
      </c>
      <c r="F52" s="2">
        <f t="shared" si="6"/>
        <v>7.1069000000000004</v>
      </c>
      <c r="L52" s="24" t="s">
        <v>289</v>
      </c>
      <c r="M52" s="2">
        <f>O$84*(K$2*([1]!s_dq_close(B$2,D52,1)/[1]!s_dq_close(B$2,D$84,1))*(F52/F$84)+K$3*([1]!s_dq_close(B$3,D52,1)/[1]!s_dq_close(B$3,D$84,1))*(F52/F$84)+K$4*([1]!s_dq_close(B$4,D52,1)/[1]!s_dq_close(B$4,D$84,1))*(F52/F$84)+K$5*([1]!s_dq_close(B$5,D52,1)/[1]!s_dq_close(B$5,D$84,1))*(F52/F$84)+K$6*([1]!s_dq_close(B$6,D52,1)/[1]!s_dq_close(B$6,D$84,1))+K$7*([1]!s_dq_close(B$7,D52,1)/[1]!s_dq_close(B$7,D$84,1))+K$8*([1]!s_dq_close(B$8,D52,1)/[1]!s_dq_close(B$8,D$84,1))+K$9*([1]!s_dq_close(B$9,D52,1)/[1]!s_dq_close(B$9,D$84,1))*(F52/F$84)+K$10)</f>
        <v>1.3137968239707229</v>
      </c>
      <c r="N52" s="39" t="s">
        <v>220</v>
      </c>
      <c r="O52" s="40">
        <f>[1]!f_nav_unit("501225.SH",D52)</f>
        <v>1.323</v>
      </c>
      <c r="P52" s="24" t="s">
        <v>357</v>
      </c>
      <c r="Q52" s="2">
        <f>O53*(K$2*([1]!s_dq_close(B$2,D52,1)/[1]!s_dq_close(B$2,D53,1))*(F52/F53)+K$3*([1]!s_dq_close(B$3,D52,1)/[1]!s_dq_close(B$3,D53,1))*(F52/F53)+K$4*([1]!s_dq_close(B$4,D52,1)/[1]!s_dq_close(B$4,D53,1))*(F52/F53)+K$5*([1]!s_dq_close(B$5,D52,1)/[1]!s_dq_close(B$5,D53,1))*(F52/F53)+K$6*([1]!s_dq_close(B$6,D52,1)/[1]!s_dq_close(B$6,D53,1))+K$7*([1]!s_dq_close(B$7,D52,1)/[1]!s_dq_close(B$7,D53,1))+K$8*([1]!s_dq_close(B$8,D52,1)/[1]!s_dq_close(B$8,D53,1))+K$9*([1]!s_dq_close(B$9,D52,1)/[1]!s_dq_close(B$9,D53,1))*(F52/F53)+K$10)</f>
        <v>1.3228629128084313</v>
      </c>
      <c r="R52" s="41" t="s">
        <v>529</v>
      </c>
      <c r="S52" s="42">
        <f>O53*($V52*([1]!s_dq_close(B$2,D52,1)/[1]!s_dq_close(B$2,D53,1))*(F52/F53)+$W52*([1]!s_dq_close(B$3,D52,1)/[1]!s_dq_close(B$3,D53,1))*(F52/F53)+$X52*([1]!s_dq_close(B$4,D52,1)/[1]!s_dq_close(B$4,D53,1))*(F52/F53)+$Y52*([1]!s_dq_close(B$5,D52,1)/[1]!s_dq_close(B$5,D53,1))*(F52/F53)+$Z52*([1]!s_dq_close(B$6,D52,1)/[1]!s_dq_close(B$6,D53,1))+$AA52*([1]!s_dq_close(B$7,D52,1)/[1]!s_dq_close(B$7,D53,1))+$AB52*([1]!s_dq_close(B$8,D52,1)/[1]!s_dq_close(B$8,D53,1))+$AC52*([1]!s_dq_close(B$9,D52,1)/[1]!s_dq_close(B$9,D53,1))*(F52/F53)+$AE52)</f>
        <v>1.3229307769479934</v>
      </c>
      <c r="T52" s="43">
        <f t="shared" si="4"/>
        <v>-5.2322790632275407E-5</v>
      </c>
      <c r="U52" s="37" t="s">
        <v>494</v>
      </c>
      <c r="V52" s="34">
        <f>(V53*([1]!s_dq_close(B$2,D52,1))/([1]!s_dq_close(B$2,D53,1))*(F52/F53))/AK52</f>
        <v>0.19932839189173399</v>
      </c>
      <c r="W52" s="34">
        <f>(W53*([1]!s_dq_close(B$3,D52,1))/([1]!s_dq_close(B$3,D53,1))*(F52/F53))/AK52</f>
        <v>0.19378755235871056</v>
      </c>
      <c r="X52" s="34">
        <f>(X53*([1]!s_dq_close(B$4,D52,1))/([1]!s_dq_close(B$4,D53,1))*(F52/F53))/AK52</f>
        <v>0.19466188061517453</v>
      </c>
      <c r="Y52" s="34">
        <f>(Y53*([1]!s_dq_close(B$5,D52,1))/([1]!s_dq_close(B$5,D53,1))*(F52/F53))/AK52</f>
        <v>0.11625057511572012</v>
      </c>
      <c r="Z52" s="34">
        <f>(Z53*([1]!s_dq_close(B$6,D52,1))/([1]!s_dq_close(B$6,D53,1)))/AK52</f>
        <v>0.1070328761827289</v>
      </c>
      <c r="AA52" s="34">
        <f>(AA53*([1]!s_dq_close(B$7,D52,1))/([1]!s_dq_close(B$7,D53,1)))/AK52</f>
        <v>5.0673560803334232E-2</v>
      </c>
      <c r="AB52" s="34">
        <f>(AB53*([1]!s_dq_close(B$8,D52,1))/([1]!s_dq_close(B$8,D53,1)))/AK52</f>
        <v>4.6470064124605248E-2</v>
      </c>
      <c r="AC52" s="34">
        <f>(AC53*([1]!s_dq_close(B$9,D52,1))/([1]!s_dq_close(B$9,D53,1))*(F52/F53))/AK52</f>
        <v>9.3394567687816853E-3</v>
      </c>
      <c r="AD52" s="34"/>
      <c r="AE52" s="38">
        <f t="shared" si="5"/>
        <v>8.2455642139210639E-2</v>
      </c>
      <c r="AG52" s="24" t="s">
        <v>565</v>
      </c>
      <c r="AH52" s="12">
        <f>[1]!s_dq_close(B$10,D52,1)</f>
        <v>1.3080000000000001</v>
      </c>
      <c r="AI52" s="27">
        <f t="shared" si="3"/>
        <v>1.1600928074245953E-2</v>
      </c>
      <c r="AK52" s="2">
        <f>(V53*([1]!s_dq_close(B$2,D52,1))/([1]!s_dq_close(B$2,D53,1))*(F52/F53))+(W53*([1]!s_dq_close(B$3,D52,1))/([1]!s_dq_close(B$3,D53,1))*(F52/F53))+(X53*([1]!s_dq_close(B$4,D52,1))/([1]!s_dq_close(B$4,D53,1))*(F52/F53))+(Y53*([1]!s_dq_close(B$5,D52,1))/([1]!s_dq_close(B$5,D53,1))*(F52/F53))+(Z53*([1]!s_dq_close(B$6,D52,1))/([1]!s_dq_close(B$6,D53,1)))+(AA53*([1]!s_dq_close(B$7,D53,1))/([1]!s_dq_close(B$7,D54,1)))+(AB53*([1]!s_dq_close(B$8,D52,1))/([1]!s_dq_close(B$8,D53,1)))+(AC53*([1]!s_dq_close(B$9,D52,1))/([1]!s_dq_close(B$9,D53,1))*(F52/F53))+(1-SUM(V53:AC53))</f>
        <v>0.99841720340168993</v>
      </c>
    </row>
    <row r="53" spans="4:37">
      <c r="D53" s="23" t="s">
        <v>114</v>
      </c>
      <c r="E53" s="23" t="s">
        <v>115</v>
      </c>
      <c r="F53" s="2">
        <f t="shared" si="6"/>
        <v>7.1041999999999996</v>
      </c>
      <c r="L53" s="24" t="s">
        <v>290</v>
      </c>
      <c r="M53" s="2">
        <f>O$84*(K$2*([1]!s_dq_close(B$2,D53,1)/[1]!s_dq_close(B$2,D$84,1))*(F53/F$84)+K$3*([1]!s_dq_close(B$3,D53,1)/[1]!s_dq_close(B$3,D$84,1))*(F53/F$84)+K$4*([1]!s_dq_close(B$4,D53,1)/[1]!s_dq_close(B$4,D$84,1))*(F53/F$84)+K$5*([1]!s_dq_close(B$5,D53,1)/[1]!s_dq_close(B$5,D$84,1))*(F53/F$84)+K$6*([1]!s_dq_close(B$6,D53,1)/[1]!s_dq_close(B$6,D$84,1))+K$7*([1]!s_dq_close(B$7,D53,1)/[1]!s_dq_close(B$7,D$84,1))+K$8*([1]!s_dq_close(B$8,D53,1)/[1]!s_dq_close(B$8,D$84,1))+K$9*([1]!s_dq_close(B$9,D53,1)/[1]!s_dq_close(B$9,D$84,1))*(F53/F$84)+K$10)</f>
        <v>1.3166576201518332</v>
      </c>
      <c r="N53" s="39" t="s">
        <v>221</v>
      </c>
      <c r="O53" s="40">
        <f>[1]!f_nav_unit("501225.SH",D53)</f>
        <v>1.3258000000000001</v>
      </c>
      <c r="P53" s="24" t="s">
        <v>358</v>
      </c>
      <c r="Q53" s="2">
        <f>O54*(K$2*([1]!s_dq_close(B$2,D53,1)/[1]!s_dq_close(B$2,D54,1))*(F53/F54)+K$3*([1]!s_dq_close(B$3,D53,1)/[1]!s_dq_close(B$3,D54,1))*(F53/F54)+K$4*([1]!s_dq_close(B$4,D53,1)/[1]!s_dq_close(B$4,D54,1))*(F53/F54)+K$5*([1]!s_dq_close(B$5,D53,1)/[1]!s_dq_close(B$5,D54,1))*(F53/F54)+K$6*([1]!s_dq_close(B$6,D53,1)/[1]!s_dq_close(B$6,D54,1))+K$7*([1]!s_dq_close(B$7,D53,1)/[1]!s_dq_close(B$7,D54,1))+K$8*([1]!s_dq_close(B$8,D53,1)/[1]!s_dq_close(B$8,D54,1))+K$9*([1]!s_dq_close(B$9,D53,1)/[1]!s_dq_close(B$9,D54,1))*(F53/F54)+K$10)</f>
        <v>1.3253206766424903</v>
      </c>
      <c r="R53" s="41" t="s">
        <v>426</v>
      </c>
      <c r="S53" s="42">
        <f>O54*($V53*([1]!s_dq_close(B$2,D53,1)/[1]!s_dq_close(B$2,D54,1))*(F53/F54)+$W53*([1]!s_dq_close(B$3,D53,1)/[1]!s_dq_close(B$3,D54,1))*(F53/F54)+$X53*([1]!s_dq_close(B$4,D53,1)/[1]!s_dq_close(B$4,D54,1))*(F53/F54)+$Y53*([1]!s_dq_close(B$5,D53,1)/[1]!s_dq_close(B$5,D54,1))*(F53/F54)+$Z53*([1]!s_dq_close(B$6,D53,1)/[1]!s_dq_close(B$6,D54,1))+$AA53*([1]!s_dq_close(B$7,D53,1)/[1]!s_dq_close(B$7,D54,1))+$AB53*([1]!s_dq_close(B$8,D53,1)/[1]!s_dq_close(B$8,D54,1))+$AC53*([1]!s_dq_close(B$9,D53,1)/[1]!s_dq_close(B$9,D54,1))*(F53/F54)+$AE53)</f>
        <v>1.3255789150143005</v>
      </c>
      <c r="T53" s="43">
        <f t="shared" si="4"/>
        <v>-1.6675591016712676E-4</v>
      </c>
      <c r="U53" s="37" t="s">
        <v>495</v>
      </c>
      <c r="V53" s="34">
        <f>(V54*([1]!s_dq_close(B$2,D53,1))/([1]!s_dq_close(B$2,D54,1))*(F53/F54))/AK53</f>
        <v>0.19893728810850025</v>
      </c>
      <c r="W53" s="34">
        <f>(W54*([1]!s_dq_close(B$3,D53,1))/([1]!s_dq_close(B$3,D54,1))*(F53/F54))/AK53</f>
        <v>0.19403118804827618</v>
      </c>
      <c r="X53" s="34">
        <f>(X54*([1]!s_dq_close(B$4,D53,1))/([1]!s_dq_close(B$4,D54,1))*(F53/F54))/AK53</f>
        <v>0.19455313530500776</v>
      </c>
      <c r="Y53" s="34">
        <f>(Y54*([1]!s_dq_close(B$5,D53,1))/([1]!s_dq_close(B$5,D54,1))*(F53/F54))/AK53</f>
        <v>0.11631239020271217</v>
      </c>
      <c r="Z53" s="34">
        <f>(Z54*([1]!s_dq_close(B$6,D53,1))/([1]!s_dq_close(B$6,D54,1)))/AK53</f>
        <v>0.10751190826543837</v>
      </c>
      <c r="AA53" s="34">
        <f>(AA54*([1]!s_dq_close(B$7,D53,1))/([1]!s_dq_close(B$7,D54,1)))/AK53</f>
        <v>5.1050917504556363E-2</v>
      </c>
      <c r="AB53" s="34">
        <f>(AB54*([1]!s_dq_close(B$8,D53,1))/([1]!s_dq_close(B$8,D54,1)))/AK53</f>
        <v>4.6512647914410066E-2</v>
      </c>
      <c r="AC53" s="34">
        <f>(AC54*([1]!s_dq_close(B$9,D53,1))/([1]!s_dq_close(B$9,D54,1))*(F53/F54))/AK53</f>
        <v>9.3540234868086398E-3</v>
      </c>
      <c r="AD53" s="34"/>
      <c r="AE53" s="38">
        <f t="shared" si="5"/>
        <v>8.173650116429021E-2</v>
      </c>
      <c r="AG53" s="24" t="s">
        <v>566</v>
      </c>
      <c r="AH53" s="12">
        <f>[1]!s_dq_close(B$10,D53,1)</f>
        <v>1.2929999999999999</v>
      </c>
      <c r="AI53" s="27">
        <f t="shared" si="3"/>
        <v>-3.8520801232666546E-3</v>
      </c>
      <c r="AK53" s="2">
        <f>(V54*([1]!s_dq_close(B$2,D53,1))/([1]!s_dq_close(B$2,D54,1))*(F53/F54))+(W54*([1]!s_dq_close(B$3,D53,1))/([1]!s_dq_close(B$3,D54,1))*(F53/F54))+(X54*([1]!s_dq_close(B$4,D53,1))/([1]!s_dq_close(B$4,D54,1))*(F53/F54))+(Y54*([1]!s_dq_close(B$5,D53,1))/([1]!s_dq_close(B$5,D54,1))*(F53/F54))+(Z54*([1]!s_dq_close(B$6,D53,1))/([1]!s_dq_close(B$6,D54,1)))+(AA54*([1]!s_dq_close(B$7,D54,1))/([1]!s_dq_close(B$7,D55,1)))+(AB54*([1]!s_dq_close(B$8,D53,1))/([1]!s_dq_close(B$8,D54,1)))+(AC54*([1]!s_dq_close(B$9,D53,1))/([1]!s_dq_close(B$9,D54,1))*(F53/F54))+(1-SUM(V54:AC54))</f>
        <v>1.0163101485183725</v>
      </c>
    </row>
    <row r="54" spans="4:37">
      <c r="D54" s="23" t="s">
        <v>116</v>
      </c>
      <c r="E54" s="23" t="s">
        <v>117</v>
      </c>
      <c r="F54" s="2">
        <f t="shared" si="6"/>
        <v>7.1045000000000007</v>
      </c>
      <c r="L54" s="24" t="s">
        <v>291</v>
      </c>
      <c r="M54" s="2">
        <f>O$84*(K$2*([1]!s_dq_close(B$2,D54,1)/[1]!s_dq_close(B$2,D$84,1))*(F54/F$84)+K$3*([1]!s_dq_close(B$3,D54,1)/[1]!s_dq_close(B$3,D$84,1))*(F54/F$84)+K$4*([1]!s_dq_close(B$4,D54,1)/[1]!s_dq_close(B$4,D$84,1))*(F54/F$84)+K$5*([1]!s_dq_close(B$5,D54,1)/[1]!s_dq_close(B$5,D$84,1))*(F54/F$84)+K$6*([1]!s_dq_close(B$6,D54,1)/[1]!s_dq_close(B$6,D$84,1))+K$7*([1]!s_dq_close(B$7,D54,1)/[1]!s_dq_close(B$7,D$84,1))+K$8*([1]!s_dq_close(B$8,D54,1)/[1]!s_dq_close(B$8,D$84,1))+K$9*([1]!s_dq_close(B$9,D54,1)/[1]!s_dq_close(B$9,D$84,1))*(F54/F$84)+K$10)</f>
        <v>1.2963029237870343</v>
      </c>
      <c r="N54" s="39" t="s">
        <v>222</v>
      </c>
      <c r="O54" s="40">
        <f>[1]!f_nav_unit("501225.SH",D54)</f>
        <v>1.3049999999999999</v>
      </c>
      <c r="P54" s="24" t="s">
        <v>359</v>
      </c>
      <c r="Q54" s="2">
        <f>O55*(K$2*([1]!s_dq_close(B$2,D54,1)/[1]!s_dq_close(B$2,D55,1))*(F54/F55)+K$3*([1]!s_dq_close(B$3,D54,1)/[1]!s_dq_close(B$3,D55,1))*(F54/F55)+K$4*([1]!s_dq_close(B$4,D54,1)/[1]!s_dq_close(B$4,D55,1))*(F54/F55)+K$5*([1]!s_dq_close(B$5,D54,1)/[1]!s_dq_close(B$5,D55,1))*(F54/F55)+K$6*([1]!s_dq_close(B$6,D54,1)/[1]!s_dq_close(B$6,D55,1))+K$7*([1]!s_dq_close(B$7,D54,1)/[1]!s_dq_close(B$7,D55,1))+K$8*([1]!s_dq_close(B$8,D54,1)/[1]!s_dq_close(B$8,D55,1))+K$9*([1]!s_dq_close(B$9,D54,1)/[1]!s_dq_close(B$9,D55,1))*(F54/F55)+K$10)</f>
        <v>1.3055257534843514</v>
      </c>
      <c r="R54" s="41" t="s">
        <v>427</v>
      </c>
      <c r="S54" s="42">
        <f>O55*($V54*([1]!s_dq_close(B$2,D54,1)/[1]!s_dq_close(B$2,D55,1))*(F54/F55)+$W54*([1]!s_dq_close(B$3,D54,1)/[1]!s_dq_close(B$3,D55,1))*(F54/F55)+$X54*([1]!s_dq_close(B$4,D54,1)/[1]!s_dq_close(B$4,D55,1))*(F54/F55)+$Y54*([1]!s_dq_close(B$5,D54,1)/[1]!s_dq_close(B$5,D55,1))*(F54/F55)+$Z54*([1]!s_dq_close(B$6,D54,1)/[1]!s_dq_close(B$6,D55,1))+$AA54*([1]!s_dq_close(B$7,D54,1)/[1]!s_dq_close(B$7,D55,1))+$AB54*([1]!s_dq_close(B$8,D54,1)/[1]!s_dq_close(B$8,D55,1))+$AC54*([1]!s_dq_close(B$9,D54,1)/[1]!s_dq_close(B$9,D55,1))*(F54/F55)+$AE54)</f>
        <v>1.3053825437918567</v>
      </c>
      <c r="T54" s="43">
        <f t="shared" si="4"/>
        <v>2.9313700525412933E-4</v>
      </c>
      <c r="U54" s="37" t="s">
        <v>496</v>
      </c>
      <c r="V54" s="34">
        <f>(V55*([1]!s_dq_close(B$2,D54,1))/([1]!s_dq_close(B$2,D55,1))*(F54/F55))/AK54</f>
        <v>0.19803333435694662</v>
      </c>
      <c r="W54" s="34">
        <f>(W55*([1]!s_dq_close(B$3,D54,1))/([1]!s_dq_close(B$3,D55,1))*(F54/F55))/AK54</f>
        <v>0.19296015164595584</v>
      </c>
      <c r="X54" s="34">
        <f>(X55*([1]!s_dq_close(B$4,D54,1))/([1]!s_dq_close(B$4,D55,1))*(F54/F55))/AK54</f>
        <v>0.1937379108126025</v>
      </c>
      <c r="Y54" s="34">
        <f>(Y55*([1]!s_dq_close(B$5,D54,1))/([1]!s_dq_close(B$5,D55,1))*(F54/F55))/AK54</f>
        <v>0.1156215151958612</v>
      </c>
      <c r="Z54" s="34">
        <f>(Z55*([1]!s_dq_close(B$6,D54,1))/([1]!s_dq_close(B$6,D55,1)))/AK54</f>
        <v>0.10913363954424826</v>
      </c>
      <c r="AA54" s="34">
        <f>(AA55*([1]!s_dq_close(B$7,D54,1))/([1]!s_dq_close(B$7,D55,1)))/AK54</f>
        <v>5.1750701106621944E-2</v>
      </c>
      <c r="AB54" s="34">
        <f>(AB55*([1]!s_dq_close(B$8,D54,1))/([1]!s_dq_close(B$8,D55,1)))/AK54</f>
        <v>4.6917184153997642E-2</v>
      </c>
      <c r="AC54" s="34">
        <f>(AC55*([1]!s_dq_close(B$9,D54,1))/([1]!s_dq_close(B$9,D55,1))*(F54/F55))/AK54</f>
        <v>9.3842840810728634E-3</v>
      </c>
      <c r="AD54" s="34"/>
      <c r="AE54" s="38">
        <f t="shared" si="5"/>
        <v>8.2461279102693186E-2</v>
      </c>
      <c r="AG54" s="24" t="s">
        <v>567</v>
      </c>
      <c r="AH54" s="12">
        <f>[1]!s_dq_close(B$10,D54,1)</f>
        <v>1.298</v>
      </c>
      <c r="AI54" s="27">
        <f t="shared" si="3"/>
        <v>-5.3639846743294139E-3</v>
      </c>
      <c r="AK54" s="2">
        <f>(V55*([1]!s_dq_close(B$2,D54,1))/([1]!s_dq_close(B$2,D55,1))*(F54/F55))+(W55*([1]!s_dq_close(B$3,D54,1))/([1]!s_dq_close(B$3,D55,1))*(F54/F55))+(X55*([1]!s_dq_close(B$4,D54,1))/([1]!s_dq_close(B$4,D55,1))*(F54/F55))+(Y55*([1]!s_dq_close(B$5,D54,1))/([1]!s_dq_close(B$5,D55,1))*(F54/F55))+(Z55*([1]!s_dq_close(B$6,D54,1))/([1]!s_dq_close(B$6,D55,1)))+(AA55*([1]!s_dq_close(B$7,D55,1))/([1]!s_dq_close(B$7,D56,1)))+(AB55*([1]!s_dq_close(B$8,D54,1))/([1]!s_dq_close(B$8,D55,1)))+(AC55*([1]!s_dq_close(B$9,D54,1))/([1]!s_dq_close(B$9,D55,1))*(F54/F55))+(1-SUM(V55:AC55))</f>
        <v>0.99690957371359179</v>
      </c>
    </row>
    <row r="55" spans="4:37">
      <c r="D55" s="23" t="s">
        <v>118</v>
      </c>
      <c r="E55" s="23" t="s">
        <v>119</v>
      </c>
      <c r="F55" s="2">
        <f t="shared" si="6"/>
        <v>7.1020000000000003</v>
      </c>
      <c r="L55" s="24" t="s">
        <v>292</v>
      </c>
      <c r="M55" s="2">
        <f>O$84*(K$2*([1]!s_dq_close(B$2,D55,1)/[1]!s_dq_close(B$2,D$84,1))*(F55/F$84)+K$3*([1]!s_dq_close(B$3,D55,1)/[1]!s_dq_close(B$3,D$84,1))*(F55/F$84)+K$4*([1]!s_dq_close(B$4,D55,1)/[1]!s_dq_close(B$4,D$84,1))*(F55/F$84)+K$5*([1]!s_dq_close(B$5,D55,1)/[1]!s_dq_close(B$5,D$84,1))*(F55/F$84)+K$6*([1]!s_dq_close(B$6,D55,1)/[1]!s_dq_close(B$6,D$84,1))+K$7*([1]!s_dq_close(B$7,D55,1)/[1]!s_dq_close(B$7,D$84,1))+K$8*([1]!s_dq_close(B$8,D55,1)/[1]!s_dq_close(B$8,D$84,1))+K$9*([1]!s_dq_close(B$9,D55,1)/[1]!s_dq_close(B$9,D$84,1))*(F55/F$84)+K$10)</f>
        <v>1.299460485647747</v>
      </c>
      <c r="N55" s="39" t="s">
        <v>223</v>
      </c>
      <c r="O55" s="40">
        <f>[1]!f_nav_unit("501225.SH",D55)</f>
        <v>1.3085</v>
      </c>
      <c r="P55" s="24" t="s">
        <v>360</v>
      </c>
      <c r="Q55" s="2">
        <f>O56*(K$2*([1]!s_dq_close(B$2,D55,1)/[1]!s_dq_close(B$2,D56,1))*(F55/F56)+K$3*([1]!s_dq_close(B$3,D55,1)/[1]!s_dq_close(B$3,D56,1))*(F55/F56)+K$4*([1]!s_dq_close(B$4,D55,1)/[1]!s_dq_close(B$4,D56,1))*(F55/F56)+K$5*([1]!s_dq_close(B$5,D55,1)/[1]!s_dq_close(B$5,D56,1))*(F55/F56)+K$6*([1]!s_dq_close(B$6,D55,1)/[1]!s_dq_close(B$6,D56,1))+K$7*([1]!s_dq_close(B$7,D55,1)/[1]!s_dq_close(B$7,D56,1))+K$8*([1]!s_dq_close(B$8,D55,1)/[1]!s_dq_close(B$8,D56,1))+K$9*([1]!s_dq_close(B$9,D55,1)/[1]!s_dq_close(B$9,D56,1))*(F55/F56)+K$10)</f>
        <v>1.3084400975456996</v>
      </c>
      <c r="R55" s="41" t="s">
        <v>428</v>
      </c>
      <c r="S55" s="42">
        <f>O56*($V55*([1]!s_dq_close(B$2,D55,1)/[1]!s_dq_close(B$2,D56,1))*(F55/F56)+$W55*([1]!s_dq_close(B$3,D55,1)/[1]!s_dq_close(B$3,D56,1))*(F55/F56)+$X55*([1]!s_dq_close(B$4,D55,1)/[1]!s_dq_close(B$4,D56,1))*(F55/F56)+$Y55*([1]!s_dq_close(B$5,D55,1)/[1]!s_dq_close(B$5,D56,1))*(F55/F56)+$Z55*([1]!s_dq_close(B$6,D55,1)/[1]!s_dq_close(B$6,D56,1))+$AA55*([1]!s_dq_close(B$7,D55,1)/[1]!s_dq_close(B$7,D56,1))+$AB55*([1]!s_dq_close(B$8,D55,1)/[1]!s_dq_close(B$8,D56,1))+$AC55*([1]!s_dq_close(B$9,D55,1)/[1]!s_dq_close(B$9,D56,1))*(F55/F56)+$AE55)</f>
        <v>1.3083145291218212</v>
      </c>
      <c r="T55" s="43">
        <f t="shared" si="4"/>
        <v>-1.4174312432457814E-4</v>
      </c>
      <c r="U55" s="37" t="s">
        <v>497</v>
      </c>
      <c r="V55" s="34">
        <f>(V56*([1]!s_dq_close(B$2,D55,1))/([1]!s_dq_close(B$2,D56,1))*(F55/F56))/AK55</f>
        <v>0.19848173345427586</v>
      </c>
      <c r="W55" s="34">
        <f>(W56*([1]!s_dq_close(B$3,D55,1))/([1]!s_dq_close(B$3,D56,1))*(F55/F56))/AK55</f>
        <v>0.19339140407731964</v>
      </c>
      <c r="X55" s="34">
        <f>(X56*([1]!s_dq_close(B$4,D55,1))/([1]!s_dq_close(B$4,D56,1))*(F55/F56))/AK55</f>
        <v>0.19470634520909788</v>
      </c>
      <c r="Y55" s="34">
        <f>(Y56*([1]!s_dq_close(B$5,D55,1))/([1]!s_dq_close(B$5,D56,1))*(F55/F56))/AK55</f>
        <v>0.11607518596935622</v>
      </c>
      <c r="Z55" s="34">
        <f>(Z56*([1]!s_dq_close(B$6,D55,1))/([1]!s_dq_close(B$6,D56,1)))/AK55</f>
        <v>0.10761380083591421</v>
      </c>
      <c r="AA55" s="34">
        <f>(AA56*([1]!s_dq_close(B$7,D55,1))/([1]!s_dq_close(B$7,D56,1)))/AK55</f>
        <v>5.086227327794475E-2</v>
      </c>
      <c r="AB55" s="34">
        <f>(AB56*([1]!s_dq_close(B$8,D55,1))/([1]!s_dq_close(B$8,D56,1)))/AK55</f>
        <v>4.6654524167873551E-2</v>
      </c>
      <c r="AC55" s="34">
        <f>(AC56*([1]!s_dq_close(B$9,D55,1))/([1]!s_dq_close(B$9,D56,1))*(F55/F56))/AK55</f>
        <v>9.3461115721633296E-3</v>
      </c>
      <c r="AD55" s="34"/>
      <c r="AE55" s="38">
        <f t="shared" si="5"/>
        <v>8.2868621436054557E-2</v>
      </c>
      <c r="AG55" s="24" t="s">
        <v>568</v>
      </c>
      <c r="AH55" s="12">
        <f>[1]!s_dq_close(B$10,D55,1)</f>
        <v>1.3049999999999999</v>
      </c>
      <c r="AI55" s="27">
        <f t="shared" si="3"/>
        <v>2.2727272727272707E-2</v>
      </c>
      <c r="AK55" s="2">
        <f>(V56*([1]!s_dq_close(B$2,D55,1))/([1]!s_dq_close(B$2,D56,1))*(F55/F56))+(W56*([1]!s_dq_close(B$3,D55,1))/([1]!s_dq_close(B$3,D56,1))*(F55/F56))+(X56*([1]!s_dq_close(B$4,D55,1))/([1]!s_dq_close(B$4,D56,1))*(F55/F56))+(Y56*([1]!s_dq_close(B$5,D55,1))/([1]!s_dq_close(B$5,D56,1))*(F55/F56))+(Z56*([1]!s_dq_close(B$6,D55,1))/([1]!s_dq_close(B$6,D56,1)))+(AA56*([1]!s_dq_close(B$7,D56,1))/([1]!s_dq_close(B$7,D57,1)))+(AB56*([1]!s_dq_close(B$8,D55,1))/([1]!s_dq_close(B$8,D56,1)))+(AC56*([1]!s_dq_close(B$9,D55,1))/([1]!s_dq_close(B$9,D56,1))*(F55/F56))+(1-SUM(V56:AC56))</f>
        <v>0.99466141737522074</v>
      </c>
    </row>
    <row r="56" spans="4:37">
      <c r="D56" s="23" t="s">
        <v>120</v>
      </c>
      <c r="E56" s="23" t="s">
        <v>121</v>
      </c>
      <c r="F56" s="2">
        <f t="shared" si="6"/>
        <v>7.1048999999999998</v>
      </c>
      <c r="L56" s="24" t="s">
        <v>528</v>
      </c>
      <c r="M56" s="2">
        <f>O$84*(K$2*([1]!s_dq_close(B$2,D56,1)/[1]!s_dq_close(B$2,D$84,1))*(F56/F$84)+K$3*([1]!s_dq_close(B$3,D56,1)/[1]!s_dq_close(B$3,D$84,1))*(F56/F$84)+K$4*([1]!s_dq_close(B$4,D56,1)/[1]!s_dq_close(B$4,D$84,1))*(F56/F$84)+K$5*([1]!s_dq_close(B$5,D56,1)/[1]!s_dq_close(B$5,D$84,1))*(F56/F$84)+K$6*([1]!s_dq_close(B$6,D56,1)/[1]!s_dq_close(B$6,D$84,1))+K$7*([1]!s_dq_close(B$7,D56,1)/[1]!s_dq_close(B$7,D$84,1))+K$8*([1]!s_dq_close(B$8,D56,1)/[1]!s_dq_close(B$8,D$84,1))+K$9*([1]!s_dq_close(B$9,D56,1)/[1]!s_dq_close(B$9,D$84,1))*(F56/F$84)+K$10)</f>
        <v>1.3053361455645383</v>
      </c>
      <c r="N56" s="39" t="s">
        <v>224</v>
      </c>
      <c r="O56" s="40">
        <f>[1]!f_nav_unit("501225.SH",D56)</f>
        <v>1.3142</v>
      </c>
      <c r="P56" s="24" t="s">
        <v>361</v>
      </c>
      <c r="Q56" s="2">
        <f>O57*(K$2*([1]!s_dq_close(B$2,D56,1)/[1]!s_dq_close(B$2,D57,1))*(F56/F57)+K$3*([1]!s_dq_close(B$3,D56,1)/[1]!s_dq_close(B$3,D57,1))*(F56/F57)+K$4*([1]!s_dq_close(B$4,D56,1)/[1]!s_dq_close(B$4,D57,1))*(F56/F57)+K$5*([1]!s_dq_close(B$5,D56,1)/[1]!s_dq_close(B$5,D57,1))*(F56/F57)+K$6*([1]!s_dq_close(B$6,D56,1)/[1]!s_dq_close(B$6,D57,1))+K$7*([1]!s_dq_close(B$7,D56,1)/[1]!s_dq_close(B$7,D57,1))+K$8*([1]!s_dq_close(B$8,D56,1)/[1]!s_dq_close(B$8,D57,1))+K$9*([1]!s_dq_close(B$9,D56,1)/[1]!s_dq_close(B$9,D57,1))*(F56/F57)+K$10)</f>
        <v>1.3129226417980868</v>
      </c>
      <c r="R56" s="41" t="s">
        <v>429</v>
      </c>
      <c r="S56" s="42">
        <f>O57*($V56*([1]!s_dq_close(B$2,D56,1)/[1]!s_dq_close(B$2,D57,1))*(F56/F57)+$W56*([1]!s_dq_close(B$3,D56,1)/[1]!s_dq_close(B$3,D57,1))*(F56/F57)+$X56*([1]!s_dq_close(B$4,D56,1)/[1]!s_dq_close(B$4,D57,1))*(F56/F57)+$Y56*([1]!s_dq_close(B$5,D56,1)/[1]!s_dq_close(B$5,D57,1))*(F56/F57)+$Z56*([1]!s_dq_close(B$6,D56,1)/[1]!s_dq_close(B$6,D57,1))+$AA56*([1]!s_dq_close(B$7,D56,1)/[1]!s_dq_close(B$7,D57,1))+$AB56*([1]!s_dq_close(B$8,D56,1)/[1]!s_dq_close(B$8,D57,1))+$AC56*([1]!s_dq_close(B$9,D56,1)/[1]!s_dq_close(B$9,D57,1))*(F56/F57)+$AE56)</f>
        <v>1.313498144896724</v>
      </c>
      <c r="T56" s="43">
        <f t="shared" si="4"/>
        <v>-5.3405501695025226E-4</v>
      </c>
      <c r="U56" s="37" t="s">
        <v>498</v>
      </c>
      <c r="V56" s="34">
        <f>(V57*([1]!s_dq_close(B$2,D56,1))/([1]!s_dq_close(B$2,D57,1))*(F56/F57))/AK56</f>
        <v>0.19917215791512091</v>
      </c>
      <c r="W56" s="34">
        <f>(W57*([1]!s_dq_close(B$3,D56,1))/([1]!s_dq_close(B$3,D57,1))*(F56/F57))/AK56</f>
        <v>0.19338486369356003</v>
      </c>
      <c r="X56" s="34">
        <f>(X57*([1]!s_dq_close(B$4,D56,1))/([1]!s_dq_close(B$4,D57,1))*(F56/F57))/AK56</f>
        <v>0.19516443788212093</v>
      </c>
      <c r="Y56" s="34">
        <f>(Y57*([1]!s_dq_close(B$5,D56,1))/([1]!s_dq_close(B$5,D57,1))*(F56/F57))/AK56</f>
        <v>0.116174690291471</v>
      </c>
      <c r="Z56" s="34">
        <f>(Z57*([1]!s_dq_close(B$6,D56,1))/([1]!s_dq_close(B$6,D57,1)))/AK56</f>
        <v>0.10690860055787868</v>
      </c>
      <c r="AA56" s="34">
        <f>(AA57*([1]!s_dq_close(B$7,D56,1))/([1]!s_dq_close(B$7,D57,1)))/AK56</f>
        <v>5.0524867469111175E-2</v>
      </c>
      <c r="AB56" s="34">
        <f>(AB57*([1]!s_dq_close(B$8,D56,1))/([1]!s_dq_close(B$8,D57,1)))/AK56</f>
        <v>4.6054341982171107E-2</v>
      </c>
      <c r="AC56" s="34">
        <f>(AC57*([1]!s_dq_close(B$9,D56,1))/([1]!s_dq_close(B$9,D57,1))*(F56/F57))/AK56</f>
        <v>9.3456429162513243E-3</v>
      </c>
      <c r="AD56" s="34"/>
      <c r="AE56" s="38">
        <f t="shared" si="5"/>
        <v>8.3270397292314891E-2</v>
      </c>
      <c r="AG56" s="24" t="s">
        <v>569</v>
      </c>
      <c r="AH56" s="12">
        <f>[1]!s_dq_close(B$10,D56,1)</f>
        <v>1.276</v>
      </c>
      <c r="AI56" s="27">
        <f t="shared" si="3"/>
        <v>9.493670886076E-3</v>
      </c>
      <c r="AK56" s="2">
        <f>(V57*([1]!s_dq_close(B$2,D56,1))/([1]!s_dq_close(B$2,D57,1))*(F56/F57))+(W57*([1]!s_dq_close(B$3,D56,1))/([1]!s_dq_close(B$3,D57,1))*(F56/F57))+(X57*([1]!s_dq_close(B$4,D56,1))/([1]!s_dq_close(B$4,D57,1))*(F56/F57))+(Y57*([1]!s_dq_close(B$5,D56,1))/([1]!s_dq_close(B$5,D57,1))*(F56/F57))+(Z57*([1]!s_dq_close(B$6,D56,1))/([1]!s_dq_close(B$6,D57,1)))+(AA57*([1]!s_dq_close(B$7,D57,1))/([1]!s_dq_close(B$7,D58,1)))+(AB57*([1]!s_dq_close(B$8,D56,1))/([1]!s_dq_close(B$8,D57,1)))+(AC57*([1]!s_dq_close(B$9,D56,1))/([1]!s_dq_close(B$9,D57,1))*(F56/F57))+(1-SUM(V57:AC57))</f>
        <v>1.0180244435377594</v>
      </c>
    </row>
    <row r="57" spans="4:37">
      <c r="D57" s="23" t="s">
        <v>122</v>
      </c>
      <c r="E57" s="23" t="s">
        <v>123</v>
      </c>
      <c r="F57" s="2">
        <f t="shared" si="6"/>
        <v>7.1052999999999997</v>
      </c>
      <c r="L57" s="24" t="s">
        <v>293</v>
      </c>
      <c r="M57" s="2">
        <f>O$84*(K$2*([1]!s_dq_close(B$2,D57,1)/[1]!s_dq_close(B$2,D$84,1))*(F57/F$84)+K$3*([1]!s_dq_close(B$3,D57,1)/[1]!s_dq_close(B$3,D$84,1))*(F57/F$84)+K$4*([1]!s_dq_close(B$4,D57,1)/[1]!s_dq_close(B$4,D$84,1))*(F57/F$84)+K$5*([1]!s_dq_close(B$5,D57,1)/[1]!s_dq_close(B$5,D$84,1))*(F57/F$84)+K$6*([1]!s_dq_close(B$6,D57,1)/[1]!s_dq_close(B$6,D$84,1))+K$7*([1]!s_dq_close(B$7,D57,1)/[1]!s_dq_close(B$7,D$84,1))+K$8*([1]!s_dq_close(B$8,D57,1)/[1]!s_dq_close(B$8,D$84,1))+K$9*([1]!s_dq_close(B$9,D57,1)/[1]!s_dq_close(B$9,D$84,1))*(F57/F$84)+K$10)</f>
        <v>1.283222918292146</v>
      </c>
      <c r="N57" s="39" t="s">
        <v>225</v>
      </c>
      <c r="O57" s="40">
        <f>[1]!f_nav_unit("501225.SH",D57)</f>
        <v>1.2908999999999999</v>
      </c>
      <c r="P57" s="24" t="s">
        <v>362</v>
      </c>
      <c r="Q57" s="2">
        <f>O58*(K$2*([1]!s_dq_close(B$2,D57,1)/[1]!s_dq_close(B$2,D58,1))*(F57/F58)+K$3*([1]!s_dq_close(B$3,D57,1)/[1]!s_dq_close(B$3,D58,1))*(F57/F58)+K$4*([1]!s_dq_close(B$4,D57,1)/[1]!s_dq_close(B$4,D58,1))*(F57/F58)+K$5*([1]!s_dq_close(B$5,D57,1)/[1]!s_dq_close(B$5,D58,1))*(F57/F58)+K$6*([1]!s_dq_close(B$6,D57,1)/[1]!s_dq_close(B$6,D58,1))+K$7*([1]!s_dq_close(B$7,D57,1)/[1]!s_dq_close(B$7,D58,1))+K$8*([1]!s_dq_close(B$8,D57,1)/[1]!s_dq_close(B$8,D58,1))+K$9*([1]!s_dq_close(B$9,D57,1)/[1]!s_dq_close(B$9,D58,1))*(F57/F58)+K$10)</f>
        <v>1.290177001575384</v>
      </c>
      <c r="R57" s="41" t="s">
        <v>430</v>
      </c>
      <c r="S57" s="42">
        <f>O58*($V57*([1]!s_dq_close(B$2,D57,1)/[1]!s_dq_close(B$2,D58,1))*(F57/F58)+$W57*([1]!s_dq_close(B$3,D57,1)/[1]!s_dq_close(B$3,D58,1))*(F57/F58)+$X57*([1]!s_dq_close(B$4,D57,1)/[1]!s_dq_close(B$4,D58,1))*(F57/F58)+$Y57*([1]!s_dq_close(B$5,D57,1)/[1]!s_dq_close(B$5,D58,1))*(F57/F58)+$Z57*([1]!s_dq_close(B$6,D57,1)/[1]!s_dq_close(B$6,D58,1))+$AA57*([1]!s_dq_close(B$7,D57,1)/[1]!s_dq_close(B$7,D58,1))+$AB57*([1]!s_dq_close(B$8,D57,1)/[1]!s_dq_close(B$8,D58,1))+$AC57*([1]!s_dq_close(B$9,D57,1)/[1]!s_dq_close(B$9,D58,1))*(F57/F58)+$AE57)</f>
        <v>1.2902638679689145</v>
      </c>
      <c r="T57" s="43">
        <f t="shared" si="4"/>
        <v>-4.9278180423384388E-4</v>
      </c>
      <c r="U57" s="37" t="s">
        <v>499</v>
      </c>
      <c r="V57" s="34">
        <f>(V58*([1]!s_dq_close(B$2,D57,1))/([1]!s_dq_close(B$2,D58,1))*(F57/F58))/AK57</f>
        <v>0.19753597563214181</v>
      </c>
      <c r="W57" s="34">
        <f>(W58*([1]!s_dq_close(B$3,D57,1))/([1]!s_dq_close(B$3,D58,1))*(F57/F58))/AK57</f>
        <v>0.19150442197861203</v>
      </c>
      <c r="X57" s="34">
        <f>(X58*([1]!s_dq_close(B$4,D57,1))/([1]!s_dq_close(B$4,D58,1))*(F57/F58))/AK57</f>
        <v>0.19289990084254166</v>
      </c>
      <c r="Y57" s="34">
        <f>(Y58*([1]!s_dq_close(B$5,D57,1))/([1]!s_dq_close(B$5,D58,1))*(F57/F58))/AK57</f>
        <v>0.11488413871421974</v>
      </c>
      <c r="Z57" s="34">
        <f>(Z58*([1]!s_dq_close(B$6,D57,1))/([1]!s_dq_close(B$6,D58,1)))/AK57</f>
        <v>0.11016607676583548</v>
      </c>
      <c r="AA57" s="34">
        <f>(AA58*([1]!s_dq_close(B$7,D57,1))/([1]!s_dq_close(B$7,D58,1)))/AK57</f>
        <v>5.2240278383516921E-2</v>
      </c>
      <c r="AB57" s="34">
        <f>(AB58*([1]!s_dq_close(B$8,D57,1))/([1]!s_dq_close(B$8,D58,1)))/AK57</f>
        <v>4.7480182156939318E-2</v>
      </c>
      <c r="AC57" s="34">
        <f>(AC58*([1]!s_dq_close(B$9,D57,1))/([1]!s_dq_close(B$9,D58,1))*(F57/F58))/AK57</f>
        <v>9.3224539529721522E-3</v>
      </c>
      <c r="AD57" s="34"/>
      <c r="AE57" s="38">
        <f t="shared" si="5"/>
        <v>8.396657157322085E-2</v>
      </c>
      <c r="AG57" s="24" t="s">
        <v>570</v>
      </c>
      <c r="AH57" s="12">
        <f>[1]!s_dq_close(B$10,D57,1)</f>
        <v>1.264</v>
      </c>
      <c r="AI57" s="27">
        <f t="shared" si="3"/>
        <v>1.5847860538826808E-3</v>
      </c>
      <c r="AK57" s="2">
        <f>(V58*([1]!s_dq_close(B$2,D57,1))/([1]!s_dq_close(B$2,D58,1))*(F57/F58))+(W58*([1]!s_dq_close(B$3,D57,1))/([1]!s_dq_close(B$3,D58,1))*(F57/F58))+(X58*([1]!s_dq_close(B$4,D57,1))/([1]!s_dq_close(B$4,D58,1))*(F57/F58))+(Y58*([1]!s_dq_close(B$5,D57,1))/([1]!s_dq_close(B$5,D58,1))*(F57/F58))+(Z58*([1]!s_dq_close(B$6,D57,1))/([1]!s_dq_close(B$6,D58,1)))+(AA58*([1]!s_dq_close(B$7,D58,1))/([1]!s_dq_close(B$7,D59,1)))+(AB58*([1]!s_dq_close(B$8,D57,1))/([1]!s_dq_close(B$8,D58,1)))+(AC58*([1]!s_dq_close(B$9,D57,1))/([1]!s_dq_close(B$9,D58,1))*(F57/F58))+(1-SUM(V58:AC58))</f>
        <v>1.0108980496593629</v>
      </c>
    </row>
    <row r="58" spans="4:37">
      <c r="D58" s="23" t="s">
        <v>124</v>
      </c>
      <c r="E58" s="23" t="s">
        <v>125</v>
      </c>
      <c r="F58" s="2">
        <f t="shared" si="6"/>
        <v>7.1029999999999998</v>
      </c>
      <c r="L58" s="24" t="s">
        <v>294</v>
      </c>
      <c r="M58" s="2">
        <f>O$84*(K$2*([1]!s_dq_close(B$2,D58,1)/[1]!s_dq_close(B$2,D$84,1))*(F58/F$84)+K$3*([1]!s_dq_close(B$3,D58,1)/[1]!s_dq_close(B$3,D$84,1))*(F58/F$84)+K$4*([1]!s_dq_close(B$4,D58,1)/[1]!s_dq_close(B$4,D$84,1))*(F58/F$84)+K$5*([1]!s_dq_close(B$5,D58,1)/[1]!s_dq_close(B$5,D$84,1))*(F58/F$84)+K$6*([1]!s_dq_close(B$6,D58,1)/[1]!s_dq_close(B$6,D$84,1))+K$7*([1]!s_dq_close(B$7,D58,1)/[1]!s_dq_close(B$7,D$84,1))+K$8*([1]!s_dq_close(B$8,D58,1)/[1]!s_dq_close(B$8,D$84,1))+K$9*([1]!s_dq_close(B$9,D58,1)/[1]!s_dq_close(B$9,D$84,1))*(F58/F$84)+K$10)</f>
        <v>1.2686125168978857</v>
      </c>
      <c r="N58" s="39" t="s">
        <v>226</v>
      </c>
      <c r="O58" s="40">
        <f>[1]!f_nav_unit("501225.SH",D58)</f>
        <v>1.2755000000000001</v>
      </c>
      <c r="P58" s="24" t="s">
        <v>363</v>
      </c>
      <c r="Q58" s="2">
        <f>O59*(K$2*([1]!s_dq_close(B$2,D58,1)/[1]!s_dq_close(B$2,D59,1))*(F58/F59)+K$3*([1]!s_dq_close(B$3,D58,1)/[1]!s_dq_close(B$3,D59,1))*(F58/F59)+K$4*([1]!s_dq_close(B$4,D58,1)/[1]!s_dq_close(B$4,D59,1))*(F58/F59)+K$5*([1]!s_dq_close(B$5,D58,1)/[1]!s_dq_close(B$5,D59,1))*(F58/F59)+K$6*([1]!s_dq_close(B$6,D58,1)/[1]!s_dq_close(B$6,D59,1))+K$7*([1]!s_dq_close(B$7,D58,1)/[1]!s_dq_close(B$7,D59,1))+K$8*([1]!s_dq_close(B$8,D58,1)/[1]!s_dq_close(B$8,D59,1))+K$9*([1]!s_dq_close(B$9,D58,1)/[1]!s_dq_close(B$9,D59,1))*(F58/F59)+K$10)</f>
        <v>1.2751670126302226</v>
      </c>
      <c r="R58" s="41" t="s">
        <v>431</v>
      </c>
      <c r="S58" s="42">
        <f>O59*($V58*([1]!s_dq_close(B$2,D58,1)/[1]!s_dq_close(B$2,D59,1))*(F58/F59)+$W58*([1]!s_dq_close(B$3,D58,1)/[1]!s_dq_close(B$3,D59,1))*(F58/F59)+$X58*([1]!s_dq_close(B$4,D58,1)/[1]!s_dq_close(B$4,D59,1))*(F58/F59)+$Y58*([1]!s_dq_close(B$5,D58,1)/[1]!s_dq_close(B$5,D59,1))*(F58/F59)+$Z58*([1]!s_dq_close(B$6,D58,1)/[1]!s_dq_close(B$6,D59,1))+$AA58*([1]!s_dq_close(B$7,D58,1)/[1]!s_dq_close(B$7,D59,1))+$AB58*([1]!s_dq_close(B$8,D58,1)/[1]!s_dq_close(B$8,D59,1))+$AC58*([1]!s_dq_close(B$9,D58,1)/[1]!s_dq_close(B$9,D59,1))*(F58/F59)+$AE58)</f>
        <v>1.2751776778427424</v>
      </c>
      <c r="T58" s="43">
        <f t="shared" si="4"/>
        <v>-2.5270259291076957E-4</v>
      </c>
      <c r="U58" s="37" t="s">
        <v>500</v>
      </c>
      <c r="V58" s="34">
        <f>(V59*([1]!s_dq_close(B$2,D58,1))/([1]!s_dq_close(B$2,D59,1))*(F58/F59))/AK58</f>
        <v>0.19651037763861406</v>
      </c>
      <c r="W58" s="34">
        <f>(W59*([1]!s_dq_close(B$3,D58,1))/([1]!s_dq_close(B$3,D59,1))*(F58/F59))/AK58</f>
        <v>0.19036324779795302</v>
      </c>
      <c r="X58" s="34">
        <f>(X59*([1]!s_dq_close(B$4,D58,1))/([1]!s_dq_close(B$4,D59,1))*(F58/F59))/AK58</f>
        <v>0.19165969519975107</v>
      </c>
      <c r="Y58" s="34">
        <f>(Y59*([1]!s_dq_close(B$5,D58,1))/([1]!s_dq_close(B$5,D59,1))*(F58/F59))/AK58</f>
        <v>0.11423472847508716</v>
      </c>
      <c r="Z58" s="34">
        <f>(Z59*([1]!s_dq_close(B$6,D58,1))/([1]!s_dq_close(B$6,D59,1)))/AK58</f>
        <v>0.11150117295297149</v>
      </c>
      <c r="AA58" s="34">
        <f>(AA59*([1]!s_dq_close(B$7,D58,1))/([1]!s_dq_close(B$7,D59,1)))/AK58</f>
        <v>5.2809595531559429E-2</v>
      </c>
      <c r="AB58" s="34">
        <f>(AB59*([1]!s_dq_close(B$8,D58,1))/([1]!s_dq_close(B$8,D59,1)))/AK58</f>
        <v>4.8178292135429103E-2</v>
      </c>
      <c r="AC58" s="34">
        <f>(AC59*([1]!s_dq_close(B$9,D58,1))/([1]!s_dq_close(B$9,D59,1))*(F58/F59))/AK58</f>
        <v>9.2580915497686277E-3</v>
      </c>
      <c r="AD58" s="34"/>
      <c r="AE58" s="38">
        <f t="shared" si="5"/>
        <v>8.5484798718866051E-2</v>
      </c>
      <c r="AG58" s="24" t="s">
        <v>571</v>
      </c>
      <c r="AH58" s="12">
        <f>[1]!s_dq_close(B$10,D58,1)</f>
        <v>1.262</v>
      </c>
      <c r="AI58" s="27">
        <f t="shared" si="3"/>
        <v>7.1827613727055706E-3</v>
      </c>
      <c r="AK58" s="2">
        <f>(V59*([1]!s_dq_close(B$2,D58,1))/([1]!s_dq_close(B$2,D59,1))*(F58/F59))+(W59*([1]!s_dq_close(B$3,D58,1))/([1]!s_dq_close(B$3,D59,1))*(F58/F59))+(X59*([1]!s_dq_close(B$4,D58,1))/([1]!s_dq_close(B$4,D59,1))*(F58/F59))+(Y59*([1]!s_dq_close(B$5,D58,1))/([1]!s_dq_close(B$5,D59,1))*(F58/F59))+(Z59*([1]!s_dq_close(B$6,D58,1))/([1]!s_dq_close(B$6,D59,1)))+(AA59*([1]!s_dq_close(B$7,D59,1))/([1]!s_dq_close(B$7,D60,1)))+(AB59*([1]!s_dq_close(B$8,D58,1))/([1]!s_dq_close(B$8,D59,1)))+(AC59*([1]!s_dq_close(B$9,D58,1))/([1]!s_dq_close(B$9,D59,1))*(F58/F59))+(1-SUM(V59:AC59))</f>
        <v>0.99871563930520368</v>
      </c>
    </row>
    <row r="59" spans="4:37">
      <c r="D59" s="23" t="s">
        <v>126</v>
      </c>
      <c r="E59" s="23" t="s">
        <v>127</v>
      </c>
      <c r="F59" s="2">
        <f t="shared" si="6"/>
        <v>7.1010999999999997</v>
      </c>
      <c r="L59" s="24" t="s">
        <v>295</v>
      </c>
      <c r="M59" s="2">
        <f>O$84*(K$2*([1]!s_dq_close(B$2,D59,1)/[1]!s_dq_close(B$2,D$84,1))*(F59/F$84)+K$3*([1]!s_dq_close(B$3,D59,1)/[1]!s_dq_close(B$3,D$84,1))*(F59/F$84)+K$4*([1]!s_dq_close(B$4,D59,1)/[1]!s_dq_close(B$4,D$84,1))*(F59/F$84)+K$5*([1]!s_dq_close(B$5,D59,1)/[1]!s_dq_close(B$5,D$84,1))*(F59/F$84)+K$6*([1]!s_dq_close(B$6,D59,1)/[1]!s_dq_close(B$6,D$84,1))+K$7*([1]!s_dq_close(B$7,D59,1)/[1]!s_dq_close(B$7,D$84,1))+K$8*([1]!s_dq_close(B$8,D59,1)/[1]!s_dq_close(B$8,D$84,1))+K$9*([1]!s_dq_close(B$9,D59,1)/[1]!s_dq_close(B$9,D$84,1))*(F59/F$84)+K$10)</f>
        <v>1.2697536074068574</v>
      </c>
      <c r="N59" s="39" t="s">
        <v>227</v>
      </c>
      <c r="O59" s="40">
        <f>[1]!f_nav_unit("501225.SH",D59)</f>
        <v>1.2763</v>
      </c>
      <c r="P59" s="24" t="s">
        <v>364</v>
      </c>
      <c r="Q59" s="2">
        <f>O60*(K$2*([1]!s_dq_close(B$2,D59,1)/[1]!s_dq_close(B$2,D60,1))*(F59/F60)+K$3*([1]!s_dq_close(B$3,D59,1)/[1]!s_dq_close(B$3,D60,1))*(F59/F60)+K$4*([1]!s_dq_close(B$4,D59,1)/[1]!s_dq_close(B$4,D60,1))*(F59/F60)+K$5*([1]!s_dq_close(B$5,D59,1)/[1]!s_dq_close(B$5,D60,1))*(F59/F60)+K$6*([1]!s_dq_close(B$6,D59,1)/[1]!s_dq_close(B$6,D60,1))+K$7*([1]!s_dq_close(B$7,D59,1)/[1]!s_dq_close(B$7,D60,1))+K$8*([1]!s_dq_close(B$8,D59,1)/[1]!s_dq_close(B$8,D60,1))+K$9*([1]!s_dq_close(B$9,D59,1)/[1]!s_dq_close(B$9,D60,1))*(F59/F60)+K$10)</f>
        <v>1.2756694563996314</v>
      </c>
      <c r="R59" s="41" t="s">
        <v>432</v>
      </c>
      <c r="S59" s="42">
        <f>O60*($V59*([1]!s_dq_close(B$2,D59,1)/[1]!s_dq_close(B$2,D60,1))*(F59/F60)+$W59*([1]!s_dq_close(B$3,D59,1)/[1]!s_dq_close(B$3,D60,1))*(F59/F60)+$X59*([1]!s_dq_close(B$4,D59,1)/[1]!s_dq_close(B$4,D60,1))*(F59/F60)+$Y59*([1]!s_dq_close(B$5,D59,1)/[1]!s_dq_close(B$5,D60,1))*(F59/F60)+$Z59*([1]!s_dq_close(B$6,D59,1)/[1]!s_dq_close(B$6,D60,1))+$AA59*([1]!s_dq_close(B$7,D59,1)/[1]!s_dq_close(B$7,D60,1))+$AB59*([1]!s_dq_close(B$8,D59,1)/[1]!s_dq_close(B$8,D60,1))+$AC59*([1]!s_dq_close(B$9,D59,1)/[1]!s_dq_close(B$9,D60,1))*(F59/F60)+$AE59)</f>
        <v>1.2756488379071069</v>
      </c>
      <c r="T59" s="43">
        <f t="shared" si="4"/>
        <v>-5.1019516798012088E-4</v>
      </c>
      <c r="U59" s="37" t="s">
        <v>501</v>
      </c>
      <c r="V59" s="34">
        <f>(V60*([1]!s_dq_close(B$2,D59,1))/([1]!s_dq_close(B$2,D60,1))*(F59/F60))/AK59</f>
        <v>0.19637453086047668</v>
      </c>
      <c r="W59" s="34">
        <f>(W60*([1]!s_dq_close(B$3,D59,1))/([1]!s_dq_close(B$3,D60,1))*(F59/F60))/AK59</f>
        <v>0.18967174315976867</v>
      </c>
      <c r="X59" s="34">
        <f>(X60*([1]!s_dq_close(B$4,D59,1))/([1]!s_dq_close(B$4,D60,1))*(F59/F60))/AK59</f>
        <v>0.19139661842316563</v>
      </c>
      <c r="Y59" s="34">
        <f>(Y60*([1]!s_dq_close(B$5,D59,1))/([1]!s_dq_close(B$5,D60,1))*(F59/F60))/AK59</f>
        <v>0.11360726523764478</v>
      </c>
      <c r="Z59" s="34">
        <f>(Z60*([1]!s_dq_close(B$6,D59,1))/([1]!s_dq_close(B$6,D60,1)))/AK59</f>
        <v>0.11216393361425916</v>
      </c>
      <c r="AA59" s="34">
        <f>(AA60*([1]!s_dq_close(B$7,D59,1))/([1]!s_dq_close(B$7,D60,1)))/AK59</f>
        <v>5.3351109040625767E-2</v>
      </c>
      <c r="AB59" s="34">
        <f>(AB60*([1]!s_dq_close(B$8,D59,1))/([1]!s_dq_close(B$8,D60,1)))/AK59</f>
        <v>4.8477286934397949E-2</v>
      </c>
      <c r="AC59" s="34">
        <f>(AC60*([1]!s_dq_close(B$9,D59,1))/([1]!s_dq_close(B$9,D60,1))*(F59/F60))/AK59</f>
        <v>9.1952513448581626E-3</v>
      </c>
      <c r="AD59" s="34"/>
      <c r="AE59" s="38">
        <f t="shared" si="5"/>
        <v>8.5762261384803251E-2</v>
      </c>
      <c r="AG59" s="24" t="s">
        <v>572</v>
      </c>
      <c r="AH59" s="12">
        <f>[1]!s_dq_close(B$10,D59,1)</f>
        <v>1.2529999999999999</v>
      </c>
      <c r="AI59" s="27">
        <f t="shared" si="3"/>
        <v>-3.1821797931582685E-3</v>
      </c>
      <c r="AK59" s="2">
        <f>(V60*([1]!s_dq_close(B$2,D59,1))/([1]!s_dq_close(B$2,D60,1))*(F59/F60))+(W60*([1]!s_dq_close(B$3,D59,1))/([1]!s_dq_close(B$3,D60,1))*(F59/F60))+(X60*([1]!s_dq_close(B$4,D59,1))/([1]!s_dq_close(B$4,D60,1))*(F59/F60))+(Y60*([1]!s_dq_close(B$5,D59,1))/([1]!s_dq_close(B$5,D60,1))*(F59/F60))+(Z60*([1]!s_dq_close(B$6,D59,1))/([1]!s_dq_close(B$6,D60,1)))+(AA60*([1]!s_dq_close(B$7,D60,1))/([1]!s_dq_close(B$7,D61,1)))+(AB60*([1]!s_dq_close(B$8,D59,1))/([1]!s_dq_close(B$8,D60,1)))+(AC60*([1]!s_dq_close(B$9,D59,1))/([1]!s_dq_close(B$9,D60,1))*(F59/F60))+(1-SUM(V60:AC60))</f>
        <v>1.0050765298365243</v>
      </c>
    </row>
    <row r="60" spans="4:37">
      <c r="D60" s="23" t="s">
        <v>128</v>
      </c>
      <c r="E60" s="23" t="s">
        <v>129</v>
      </c>
      <c r="F60" s="2">
        <f t="shared" si="6"/>
        <v>7.1027999999999993</v>
      </c>
      <c r="L60" s="24" t="s">
        <v>296</v>
      </c>
      <c r="M60" s="2">
        <f>O$84*(K$2*([1]!s_dq_close(B$2,D60,1)/[1]!s_dq_close(B$2,D$84,1))*(F60/F$84)+K$3*([1]!s_dq_close(B$3,D60,1)/[1]!s_dq_close(B$3,D$84,1))*(F60/F$84)+K$4*([1]!s_dq_close(B$4,D60,1)/[1]!s_dq_close(B$4,D$84,1))*(F60/F$84)+K$5*([1]!s_dq_close(B$5,D60,1)/[1]!s_dq_close(B$5,D$84,1))*(F60/F$84)+K$6*([1]!s_dq_close(B$6,D60,1)/[1]!s_dq_close(B$6,D$84,1))+K$7*([1]!s_dq_close(B$7,D60,1)/[1]!s_dq_close(B$7,D$84,1))+K$8*([1]!s_dq_close(B$8,D60,1)/[1]!s_dq_close(B$8,D$84,1))+K$9*([1]!s_dq_close(B$9,D60,1)/[1]!s_dq_close(B$9,D$84,1))*(F60/F$84)+K$10)</f>
        <v>1.2662966945996454</v>
      </c>
      <c r="N60" s="39" t="s">
        <v>228</v>
      </c>
      <c r="O60" s="40">
        <f>[1]!f_nav_unit("501225.SH",D60)</f>
        <v>1.272</v>
      </c>
      <c r="P60" s="24" t="s">
        <v>365</v>
      </c>
      <c r="Q60" s="2">
        <f>O61*(K$2*([1]!s_dq_close(B$2,D60,1)/[1]!s_dq_close(B$2,D61,1))*(F60/F61)+K$3*([1]!s_dq_close(B$3,D60,1)/[1]!s_dq_close(B$3,D61,1))*(F60/F61)+K$4*([1]!s_dq_close(B$4,D60,1)/[1]!s_dq_close(B$4,D61,1))*(F60/F61)+K$5*([1]!s_dq_close(B$5,D60,1)/[1]!s_dq_close(B$5,D61,1))*(F60/F61)+K$6*([1]!s_dq_close(B$6,D60,1)/[1]!s_dq_close(B$6,D61,1))+K$7*([1]!s_dq_close(B$7,D60,1)/[1]!s_dq_close(B$7,D61,1))+K$8*([1]!s_dq_close(B$8,D60,1)/[1]!s_dq_close(B$8,D61,1))+K$9*([1]!s_dq_close(B$9,D60,1)/[1]!s_dq_close(B$9,D61,1))*(F60/F61)+K$10)</f>
        <v>1.2723409589240304</v>
      </c>
      <c r="R60" s="41" t="s">
        <v>433</v>
      </c>
      <c r="S60" s="42">
        <f>O61*($V60*([1]!s_dq_close(B$2,D60,1)/[1]!s_dq_close(B$2,D61,1))*(F60/F61)+$W60*([1]!s_dq_close(B$3,D60,1)/[1]!s_dq_close(B$3,D61,1))*(F60/F61)+$X60*([1]!s_dq_close(B$4,D60,1)/[1]!s_dq_close(B$4,D61,1))*(F60/F61)+$Y60*([1]!s_dq_close(B$5,D60,1)/[1]!s_dq_close(B$5,D61,1))*(F60/F61)+$Z60*([1]!s_dq_close(B$6,D60,1)/[1]!s_dq_close(B$6,D61,1))+$AA60*([1]!s_dq_close(B$7,D60,1)/[1]!s_dq_close(B$7,D61,1))+$AB60*([1]!s_dq_close(B$8,D60,1)/[1]!s_dq_close(B$8,D61,1))+$AC60*([1]!s_dq_close(B$9,D60,1)/[1]!s_dq_close(B$9,D61,1))*(F60/F61)+$AE60)</f>
        <v>1.2725191576475701</v>
      </c>
      <c r="T60" s="43">
        <f t="shared" si="4"/>
        <v>4.0814280469336772E-4</v>
      </c>
      <c r="U60" s="37" t="s">
        <v>502</v>
      </c>
      <c r="V60" s="34">
        <f>(V61*([1]!s_dq_close(B$2,D60,1))/([1]!s_dq_close(B$2,D61,1))*(F60/F61))/AK60</f>
        <v>0.19622241902667303</v>
      </c>
      <c r="W60" s="34">
        <f>(W61*([1]!s_dq_close(B$3,D60,1))/([1]!s_dq_close(B$3,D61,1))*(F60/F61))/AK60</f>
        <v>0.18882747762614813</v>
      </c>
      <c r="X60" s="34">
        <f>(X61*([1]!s_dq_close(B$4,D60,1))/([1]!s_dq_close(B$4,D61,1))*(F60/F61))/AK60</f>
        <v>0.18955350711948782</v>
      </c>
      <c r="Y60" s="34">
        <f>(Y61*([1]!s_dq_close(B$5,D60,1))/([1]!s_dq_close(B$5,D61,1))*(F60/F61))/AK60</f>
        <v>0.11312504142911106</v>
      </c>
      <c r="Z60" s="34">
        <f>(Z61*([1]!s_dq_close(B$6,D60,1))/([1]!s_dq_close(B$6,D61,1)))/AK60</f>
        <v>0.11502850690862092</v>
      </c>
      <c r="AA60" s="34">
        <f>(AA61*([1]!s_dq_close(B$7,D60,1))/([1]!s_dq_close(B$7,D61,1)))/AK60</f>
        <v>5.4642669889083978E-2</v>
      </c>
      <c r="AB60" s="34">
        <f>(AB61*([1]!s_dq_close(B$8,D60,1))/([1]!s_dq_close(B$8,D61,1)))/AK60</f>
        <v>4.9448793501530752E-2</v>
      </c>
      <c r="AC60" s="34">
        <f>(AC61*([1]!s_dq_close(B$9,D60,1))/([1]!s_dq_close(B$9,D61,1))*(F60/F61))/AK60</f>
        <v>9.2989191647895181E-3</v>
      </c>
      <c r="AD60" s="34"/>
      <c r="AE60" s="38">
        <f t="shared" si="5"/>
        <v>8.3852665334554821E-2</v>
      </c>
      <c r="AG60" s="24" t="s">
        <v>573</v>
      </c>
      <c r="AH60" s="12">
        <f>[1]!s_dq_close(B$10,D60,1)</f>
        <v>1.2569999999999999</v>
      </c>
      <c r="AI60" s="27">
        <f t="shared" si="3"/>
        <v>0</v>
      </c>
      <c r="AK60" s="2">
        <f>(V61*([1]!s_dq_close(B$2,D60,1))/([1]!s_dq_close(B$2,D61,1))*(F60/F61))+(W61*([1]!s_dq_close(B$3,D60,1))/([1]!s_dq_close(B$3,D61,1))*(F60/F61))+(X61*([1]!s_dq_close(B$4,D60,1))/([1]!s_dq_close(B$4,D61,1))*(F60/F61))+(Y61*([1]!s_dq_close(B$5,D60,1))/([1]!s_dq_close(B$5,D61,1))*(F60/F61))+(Z61*([1]!s_dq_close(B$6,D60,1))/([1]!s_dq_close(B$6,D61,1)))+(AA61*([1]!s_dq_close(B$7,D61,1))/([1]!s_dq_close(B$7,D62,1)))+(AB61*([1]!s_dq_close(B$8,D60,1))/([1]!s_dq_close(B$8,D61,1)))+(AC61*([1]!s_dq_close(B$9,D60,1))/([1]!s_dq_close(B$9,D61,1))*(F60/F61))+(1-SUM(V61:AC61))</f>
        <v>1.0003961632721574</v>
      </c>
    </row>
    <row r="61" spans="4:37">
      <c r="D61" s="23" t="s">
        <v>130</v>
      </c>
      <c r="E61" s="23" t="s">
        <v>131</v>
      </c>
      <c r="F61" s="2">
        <f t="shared" si="6"/>
        <v>7.1015999999999995</v>
      </c>
      <c r="L61" s="24" t="s">
        <v>297</v>
      </c>
      <c r="M61" s="2">
        <f>O$84*(K$2*([1]!s_dq_close(B$2,D61,1)/[1]!s_dq_close(B$2,D$84,1))*(F61/F$84)+K$3*([1]!s_dq_close(B$3,D61,1)/[1]!s_dq_close(B$3,D$84,1))*(F61/F$84)+K$4*([1]!s_dq_close(B$4,D61,1)/[1]!s_dq_close(B$4,D$84,1))*(F61/F$84)+K$5*([1]!s_dq_close(B$5,D61,1)/[1]!s_dq_close(B$5,D$84,1))*(F61/F$84)+K$6*([1]!s_dq_close(B$6,D61,1)/[1]!s_dq_close(B$6,D$84,1))+K$7*([1]!s_dq_close(B$7,D61,1)/[1]!s_dq_close(B$7,D$84,1))+K$8*([1]!s_dq_close(B$8,D61,1)/[1]!s_dq_close(B$8,D$84,1))+K$9*([1]!s_dq_close(B$9,D61,1)/[1]!s_dq_close(B$9,D$84,1))*(F61/F$84)+K$10)</f>
        <v>1.2631414500129026</v>
      </c>
      <c r="N61" s="39" t="s">
        <v>229</v>
      </c>
      <c r="O61" s="40">
        <f>[1]!f_nav_unit("501225.SH",D61)</f>
        <v>1.2692000000000001</v>
      </c>
      <c r="P61" s="24" t="s">
        <v>366</v>
      </c>
      <c r="Q61" s="2">
        <f>O62*(K$2*([1]!s_dq_close(B$2,D61,1)/[1]!s_dq_close(B$2,D62,1))*(F61/F62)+K$3*([1]!s_dq_close(B$3,D61,1)/[1]!s_dq_close(B$3,D62,1))*(F61/F62)+K$4*([1]!s_dq_close(B$4,D61,1)/[1]!s_dq_close(B$4,D62,1))*(F61/F62)+K$5*([1]!s_dq_close(B$5,D61,1)/[1]!s_dq_close(B$5,D62,1))*(F61/F62)+K$6*([1]!s_dq_close(B$6,D61,1)/[1]!s_dq_close(B$6,D62,1))+K$7*([1]!s_dq_close(B$7,D61,1)/[1]!s_dq_close(B$7,D62,1))+K$8*([1]!s_dq_close(B$8,D61,1)/[1]!s_dq_close(B$8,D62,1))+K$9*([1]!s_dq_close(B$9,D61,1)/[1]!s_dq_close(B$9,D62,1))*(F61/F62)+K$10)</f>
        <v>1.2689102036931663</v>
      </c>
      <c r="R61" s="41" t="s">
        <v>434</v>
      </c>
      <c r="S61" s="42">
        <f>O62*($V61*([1]!s_dq_close(B$2,D61,1)/[1]!s_dq_close(B$2,D62,1))*(F61/F62)+$W61*([1]!s_dq_close(B$3,D61,1)/[1]!s_dq_close(B$3,D62,1))*(F61/F62)+$X61*([1]!s_dq_close(B$4,D61,1)/[1]!s_dq_close(B$4,D62,1))*(F61/F62)+$Y61*([1]!s_dq_close(B$5,D61,1)/[1]!s_dq_close(B$5,D62,1))*(F61/F62)+$Z61*([1]!s_dq_close(B$6,D61,1)/[1]!s_dq_close(B$6,D62,1))+$AA61*([1]!s_dq_close(B$7,D61,1)/[1]!s_dq_close(B$7,D62,1))+$AB61*([1]!s_dq_close(B$8,D61,1)/[1]!s_dq_close(B$8,D62,1))+$AC61*([1]!s_dq_close(B$9,D61,1)/[1]!s_dq_close(B$9,D62,1))*(F61/F62)+$AE61)</f>
        <v>1.2689014236404581</v>
      </c>
      <c r="T61" s="43">
        <f t="shared" si="4"/>
        <v>-2.3524768321936396E-4</v>
      </c>
      <c r="U61" s="37" t="s">
        <v>503</v>
      </c>
      <c r="V61" s="34">
        <f>(V62*([1]!s_dq_close(B$2,D61,1))/([1]!s_dq_close(B$2,D62,1))*(F61/F62))/AK61</f>
        <v>0.19599988180788289</v>
      </c>
      <c r="W61" s="34">
        <f>(W62*([1]!s_dq_close(B$3,D61,1))/([1]!s_dq_close(B$3,D62,1))*(F61/F62))/AK61</f>
        <v>0.18958047367166245</v>
      </c>
      <c r="X61" s="34">
        <f>(X62*([1]!s_dq_close(B$4,D61,1))/([1]!s_dq_close(B$4,D62,1))*(F61/F62))/AK61</f>
        <v>0.19082043488836714</v>
      </c>
      <c r="Y61" s="34">
        <f>(Y62*([1]!s_dq_close(B$5,D61,1))/([1]!s_dq_close(B$5,D62,1))*(F61/F62))/AK61</f>
        <v>0.11390527711759184</v>
      </c>
      <c r="Z61" s="34">
        <f>(Z62*([1]!s_dq_close(B$6,D61,1))/([1]!s_dq_close(B$6,D62,1)))/AK61</f>
        <v>0.11250787103630468</v>
      </c>
      <c r="AA61" s="34">
        <f>(AA62*([1]!s_dq_close(B$7,D61,1))/([1]!s_dq_close(B$7,D62,1)))/AK61</f>
        <v>5.3370890123862431E-2</v>
      </c>
      <c r="AB61" s="34">
        <f>(AB62*([1]!s_dq_close(B$8,D61,1))/([1]!s_dq_close(B$8,D62,1)))/AK61</f>
        <v>4.856126135426278E-2</v>
      </c>
      <c r="AC61" s="34">
        <f>(AC62*([1]!s_dq_close(B$9,D61,1))/([1]!s_dq_close(B$9,D62,1))*(F61/F62))/AK61</f>
        <v>9.2700118518345472E-3</v>
      </c>
      <c r="AD61" s="34"/>
      <c r="AE61" s="38">
        <f t="shared" si="5"/>
        <v>8.5983898148231375E-2</v>
      </c>
      <c r="AG61" s="24" t="s">
        <v>574</v>
      </c>
      <c r="AH61" s="12">
        <f>[1]!s_dq_close(B$10,D61,1)</f>
        <v>1.2569999999999999</v>
      </c>
      <c r="AI61" s="27">
        <f t="shared" si="3"/>
        <v>-7.9491255961849916E-4</v>
      </c>
      <c r="AK61" s="2">
        <f>(V62*([1]!s_dq_close(B$2,D61,1))/([1]!s_dq_close(B$2,D62,1))*(F61/F62))+(W62*([1]!s_dq_close(B$3,D61,1))/([1]!s_dq_close(B$3,D62,1))*(F61/F62))+(X62*([1]!s_dq_close(B$4,D61,1))/([1]!s_dq_close(B$4,D62,1))*(F61/F62))+(Y62*([1]!s_dq_close(B$5,D61,1))/([1]!s_dq_close(B$5,D62,1))*(F61/F62))+(Z62*([1]!s_dq_close(B$6,D61,1))/([1]!s_dq_close(B$6,D62,1)))+(AA62*([1]!s_dq_close(B$7,D62,1))/([1]!s_dq_close(B$7,D63,1)))+(AB62*([1]!s_dq_close(B$8,D61,1))/([1]!s_dq_close(B$8,D62,1)))+(AC62*([1]!s_dq_close(B$9,D61,1))/([1]!s_dq_close(B$9,D62,1))*(F61/F62))+(1-SUM(V62:AC62))</f>
        <v>0.99846661029487249</v>
      </c>
    </row>
    <row r="62" spans="4:37">
      <c r="D62" s="23" t="s">
        <v>132</v>
      </c>
      <c r="E62" s="23" t="s">
        <v>133</v>
      </c>
      <c r="F62" s="2">
        <f t="shared" si="6"/>
        <v>7.1002000000000001</v>
      </c>
      <c r="L62" s="24" t="s">
        <v>298</v>
      </c>
      <c r="M62" s="2">
        <f>O$84*(K$2*([1]!s_dq_close(B$2,D62,1)/[1]!s_dq_close(B$2,D$84,1))*(F62/F$84)+K$3*([1]!s_dq_close(B$3,D62,1)/[1]!s_dq_close(B$3,D$84,1))*(F62/F$84)+K$4*([1]!s_dq_close(B$4,D62,1)/[1]!s_dq_close(B$4,D$84,1))*(F62/F$84)+K$5*([1]!s_dq_close(B$5,D62,1)/[1]!s_dq_close(B$5,D$84,1))*(F62/F$84)+K$6*([1]!s_dq_close(B$6,D62,1)/[1]!s_dq_close(B$6,D$84,1))+K$7*([1]!s_dq_close(B$7,D62,1)/[1]!s_dq_close(B$7,D$84,1))+K$8*([1]!s_dq_close(B$8,D62,1)/[1]!s_dq_close(B$8,D$84,1))+K$9*([1]!s_dq_close(B$9,D62,1)/[1]!s_dq_close(B$9,D$84,1))*(F62/F$84)+K$10)</f>
        <v>1.2656897494666579</v>
      </c>
      <c r="N62" s="39" t="s">
        <v>230</v>
      </c>
      <c r="O62" s="40">
        <f>[1]!f_nav_unit("501225.SH",D62)</f>
        <v>1.2714000000000001</v>
      </c>
      <c r="P62" s="24" t="s">
        <v>367</v>
      </c>
      <c r="Q62" s="2">
        <f>O63*(K$2*([1]!s_dq_close(B$2,D62,1)/[1]!s_dq_close(B$2,D63,1))*(F62/F63)+K$3*([1]!s_dq_close(B$3,D62,1)/[1]!s_dq_close(B$3,D63,1))*(F62/F63)+K$4*([1]!s_dq_close(B$4,D62,1)/[1]!s_dq_close(B$4,D63,1))*(F62/F63)+K$5*([1]!s_dq_close(B$5,D62,1)/[1]!s_dq_close(B$5,D63,1))*(F62/F63)+K$6*([1]!s_dq_close(B$6,D62,1)/[1]!s_dq_close(B$6,D63,1))+K$7*([1]!s_dq_close(B$7,D62,1)/[1]!s_dq_close(B$7,D63,1))+K$8*([1]!s_dq_close(B$8,D62,1)/[1]!s_dq_close(B$8,D63,1))+K$9*([1]!s_dq_close(B$9,D62,1)/[1]!s_dq_close(B$9,D63,1))*(F62/F63)+K$10)</f>
        <v>1.2719284183142738</v>
      </c>
      <c r="R62" s="41" t="s">
        <v>435</v>
      </c>
      <c r="S62" s="42">
        <f>O63*($V62*([1]!s_dq_close(B$2,D62,1)/[1]!s_dq_close(B$2,D63,1))*(F62/F63)+$W62*([1]!s_dq_close(B$3,D62,1)/[1]!s_dq_close(B$3,D63,1))*(F62/F63)+$X62*([1]!s_dq_close(B$4,D62,1)/[1]!s_dq_close(B$4,D63,1))*(F62/F63)+$Y62*([1]!s_dq_close(B$5,D62,1)/[1]!s_dq_close(B$5,D63,1))*(F62/F63)+$Z62*([1]!s_dq_close(B$6,D62,1)/[1]!s_dq_close(B$6,D63,1))+$AA62*([1]!s_dq_close(B$7,D62,1)/[1]!s_dq_close(B$7,D63,1))+$AB62*([1]!s_dq_close(B$8,D62,1)/[1]!s_dq_close(B$8,D63,1))+$AC62*([1]!s_dq_close(B$9,D62,1)/[1]!s_dq_close(B$9,D63,1))*(F62/F63)+$AE62)</f>
        <v>1.271961169052507</v>
      </c>
      <c r="T62" s="43">
        <f t="shared" si="4"/>
        <v>4.4137883632755504E-4</v>
      </c>
      <c r="U62" s="37" t="s">
        <v>504</v>
      </c>
      <c r="V62" s="34">
        <f>(V63*([1]!s_dq_close(B$2,D62,1))/([1]!s_dq_close(B$2,D63,1))*(F62/F63))/AK62</f>
        <v>0.19571661650735228</v>
      </c>
      <c r="W62" s="34">
        <f>(W63*([1]!s_dq_close(B$3,D62,1))/([1]!s_dq_close(B$3,D63,1))*(F62/F63))/AK62</f>
        <v>0.18907091531557718</v>
      </c>
      <c r="X62" s="34">
        <f>(X63*([1]!s_dq_close(B$4,D62,1))/([1]!s_dq_close(B$4,D63,1))*(F62/F63))/AK62</f>
        <v>0.18991381131660542</v>
      </c>
      <c r="Y62" s="34">
        <f>(Y63*([1]!s_dq_close(B$5,D62,1))/([1]!s_dq_close(B$5,D63,1))*(F62/F63))/AK62</f>
        <v>0.11343703101802437</v>
      </c>
      <c r="Z62" s="34">
        <f>(Z63*([1]!s_dq_close(B$6,D62,1))/([1]!s_dq_close(B$6,D63,1)))/AK62</f>
        <v>0.11395362901346875</v>
      </c>
      <c r="AA62" s="34">
        <f>(AA63*([1]!s_dq_close(B$7,D62,1))/([1]!s_dq_close(B$7,D63,1)))/AK62</f>
        <v>5.4104700501674534E-2</v>
      </c>
      <c r="AB62" s="34">
        <f>(AB63*([1]!s_dq_close(B$8,D62,1))/([1]!s_dq_close(B$8,D63,1)))/AK62</f>
        <v>4.9211382793359688E-2</v>
      </c>
      <c r="AC62" s="34">
        <f>(AC63*([1]!s_dq_close(B$9,D62,1))/([1]!s_dq_close(B$9,D63,1))*(F62/F63))/AK62</f>
        <v>9.2177787483459107E-3</v>
      </c>
      <c r="AD62" s="34"/>
      <c r="AE62" s="38">
        <f t="shared" si="5"/>
        <v>8.537413478559186E-2</v>
      </c>
      <c r="AG62" s="24" t="s">
        <v>575</v>
      </c>
      <c r="AH62" s="12">
        <f>[1]!s_dq_close(B$10,D62,1)</f>
        <v>1.258</v>
      </c>
      <c r="AI62" s="27">
        <f t="shared" si="3"/>
        <v>8.8211708099437125E-3</v>
      </c>
      <c r="AK62" s="2">
        <f>(V63*([1]!s_dq_close(B$2,D62,1))/([1]!s_dq_close(B$2,D63,1))*(F62/F63))+(W63*([1]!s_dq_close(B$3,D62,1))/([1]!s_dq_close(B$3,D63,1))*(F62/F63))+(X63*([1]!s_dq_close(B$4,D62,1))/([1]!s_dq_close(B$4,D63,1))*(F62/F63))+(Y63*([1]!s_dq_close(B$5,D62,1))/([1]!s_dq_close(B$5,D63,1))*(F62/F63))+(Z63*([1]!s_dq_close(B$6,D62,1))/([1]!s_dq_close(B$6,D63,1)))+(AA63*([1]!s_dq_close(B$7,D63,1))/([1]!s_dq_close(B$7,D64,1)))+(AB63*([1]!s_dq_close(B$8,D62,1))/([1]!s_dq_close(B$8,D63,1)))+(AC63*([1]!s_dq_close(B$9,D62,1))/([1]!s_dq_close(B$9,D63,1))*(F62/F63))+(1-SUM(V63:AC63))</f>
        <v>0.99420260754276291</v>
      </c>
    </row>
    <row r="63" spans="4:37">
      <c r="D63" s="23" t="s">
        <v>134</v>
      </c>
      <c r="E63" s="23" t="s">
        <v>135</v>
      </c>
      <c r="F63" s="2">
        <f t="shared" si="6"/>
        <v>7.0994000000000002</v>
      </c>
      <c r="L63" s="24" t="s">
        <v>299</v>
      </c>
      <c r="M63" s="2">
        <f>O$84*(K$2*([1]!s_dq_close(B$2,D63,1)/[1]!s_dq_close(B$2,D$84,1))*(F63/F$84)+K$3*([1]!s_dq_close(B$3,D63,1)/[1]!s_dq_close(B$3,D$84,1))*(F63/F$84)+K$4*([1]!s_dq_close(B$4,D63,1)/[1]!s_dq_close(B$4,D$84,1))*(F63/F$84)+K$5*([1]!s_dq_close(B$5,D63,1)/[1]!s_dq_close(B$5,D$84,1))*(F63/F$84)+K$6*([1]!s_dq_close(B$6,D63,1)/[1]!s_dq_close(B$6,D$84,1))+K$7*([1]!s_dq_close(B$7,D63,1)/[1]!s_dq_close(B$7,D$84,1))+K$8*([1]!s_dq_close(B$8,D63,1)/[1]!s_dq_close(B$8,D$84,1))+K$9*([1]!s_dq_close(B$9,D63,1)/[1]!s_dq_close(B$9,D$84,1))*(F63/F$84)+K$10)</f>
        <v>1.2742042884065565</v>
      </c>
      <c r="N63" s="39" t="s">
        <v>231</v>
      </c>
      <c r="O63" s="40">
        <f>[1]!f_nav_unit("501225.SH",D63)</f>
        <v>1.2805</v>
      </c>
      <c r="P63" s="24" t="s">
        <v>368</v>
      </c>
      <c r="Q63" s="2">
        <f>O64*(K$2*([1]!s_dq_close(B$2,D63,1)/[1]!s_dq_close(B$2,D64,1))*(F63/F64)+K$3*([1]!s_dq_close(B$3,D63,1)/[1]!s_dq_close(B$3,D64,1))*(F63/F64)+K$4*([1]!s_dq_close(B$4,D63,1)/[1]!s_dq_close(B$4,D64,1))*(F63/F64)+K$5*([1]!s_dq_close(B$5,D63,1)/[1]!s_dq_close(B$5,D64,1))*(F63/F64)+K$6*([1]!s_dq_close(B$6,D63,1)/[1]!s_dq_close(B$6,D64,1))+K$7*([1]!s_dq_close(B$7,D63,1)/[1]!s_dq_close(B$7,D64,1))+K$8*([1]!s_dq_close(B$8,D63,1)/[1]!s_dq_close(B$8,D64,1))+K$9*([1]!s_dq_close(B$9,D63,1)/[1]!s_dq_close(B$9,D64,1))*(F63/F64)+K$10)</f>
        <v>1.2785411480650135</v>
      </c>
      <c r="R63" s="41" t="s">
        <v>436</v>
      </c>
      <c r="S63" s="42">
        <f>O64*($V63*([1]!s_dq_close(B$2,D63,1)/[1]!s_dq_close(B$2,D64,1))*(F63/F64)+$W63*([1]!s_dq_close(B$3,D63,1)/[1]!s_dq_close(B$3,D64,1))*(F63/F64)+$X63*([1]!s_dq_close(B$4,D63,1)/[1]!s_dq_close(B$4,D64,1))*(F63/F64)+$Y63*([1]!s_dq_close(B$5,D63,1)/[1]!s_dq_close(B$5,D64,1))*(F63/F64)+$Z63*([1]!s_dq_close(B$6,D63,1)/[1]!s_dq_close(B$6,D64,1))+$AA63*([1]!s_dq_close(B$7,D63,1)/[1]!s_dq_close(B$7,D64,1))+$AB63*([1]!s_dq_close(B$8,D63,1)/[1]!s_dq_close(B$8,D64,1))+$AC63*([1]!s_dq_close(B$9,D63,1)/[1]!s_dq_close(B$9,D64,1))*(F63/F64)+$AE63)</f>
        <v>1.2784279020930067</v>
      </c>
      <c r="T63" s="43">
        <f>S63/O63-1</f>
        <v>-1.6181943826577561E-3</v>
      </c>
      <c r="U63" s="37" t="s">
        <v>505</v>
      </c>
      <c r="V63" s="34">
        <f>(V64*([1]!s_dq_close(B$2,D63,1))/([1]!s_dq_close(B$2,D64,1))*(F63/F64))/AK63</f>
        <v>0.1955379105308262</v>
      </c>
      <c r="W63" s="34">
        <f>(W64*([1]!s_dq_close(B$3,D63,1))/([1]!s_dq_close(B$3,D64,1))*(F63/F64))/AK63</f>
        <v>0.18962939602927181</v>
      </c>
      <c r="X63" s="34">
        <f>(X64*([1]!s_dq_close(B$4,D63,1))/([1]!s_dq_close(B$4,D64,1))*(F63/F64))/AK63</f>
        <v>0.1904508245607931</v>
      </c>
      <c r="Y63" s="34">
        <f>(Y64*([1]!s_dq_close(B$5,D63,1))/([1]!s_dq_close(B$5,D64,1))*(F63/F64))/AK63</f>
        <v>0.11372512679380307</v>
      </c>
      <c r="Z63" s="34">
        <f>(Z64*([1]!s_dq_close(B$6,D63,1))/([1]!s_dq_close(B$6,D64,1)))/AK63</f>
        <v>0.11423151695708507</v>
      </c>
      <c r="AA63" s="34">
        <f>(AA64*([1]!s_dq_close(B$7,D63,1))/([1]!s_dq_close(B$7,D64,1)))/AK63</f>
        <v>5.4128917700486341E-2</v>
      </c>
      <c r="AB63" s="34">
        <f>(AB64*([1]!s_dq_close(B$8,D63,1))/([1]!s_dq_close(B$8,D64,1)))/AK63</f>
        <v>4.9106181112693971E-2</v>
      </c>
      <c r="AC63" s="34">
        <f>(AC64*([1]!s_dq_close(B$9,D63,1))/([1]!s_dq_close(B$9,D64,1))*(F63/F64))/AK63</f>
        <v>9.1948895414776053E-3</v>
      </c>
      <c r="AD63" s="34"/>
      <c r="AE63" s="38">
        <f t="shared" si="5"/>
        <v>8.3995236773562798E-2</v>
      </c>
      <c r="AG63" s="24" t="s">
        <v>576</v>
      </c>
      <c r="AH63" s="12">
        <f>[1]!s_dq_close(B$10,D63,1)</f>
        <v>1.2470000000000001</v>
      </c>
      <c r="AI63" s="27">
        <f t="shared" si="3"/>
        <v>-8.0128205128193741E-4</v>
      </c>
      <c r="AK63" s="2">
        <f>(V64*([1]!s_dq_close(B$2,D63,1))/([1]!s_dq_close(B$2,D64,1))*(F63/F64))+(W64*([1]!s_dq_close(B$3,D63,1))/([1]!s_dq_close(B$3,D64,1))*(F63/F64))+(X64*([1]!s_dq_close(B$4,D63,1))/([1]!s_dq_close(B$4,D64,1))*(F63/F64))+(Y64*([1]!s_dq_close(B$5,D63,1))/([1]!s_dq_close(B$5,D64,1))*(F63/F64))+(Z64*([1]!s_dq_close(B$6,D63,1))/([1]!s_dq_close(B$6,D64,1)))+(AA64*([1]!s_dq_close(B$7,D64,1))/([1]!s_dq_close(B$7,D65,1)))+(AB64*([1]!s_dq_close(B$8,D63,1))/([1]!s_dq_close(B$8,D64,1)))+(AC64*([1]!s_dq_close(B$9,D63,1))/([1]!s_dq_close(B$9,D64,1))*(F63/F64))+(1-SUM(V64:AC64))</f>
        <v>1.0249963029937939</v>
      </c>
    </row>
    <row r="64" spans="4:37">
      <c r="D64" s="23" t="s">
        <v>136</v>
      </c>
      <c r="E64" s="23" t="s">
        <v>137</v>
      </c>
      <c r="F64" s="2">
        <f t="shared" si="6"/>
        <v>7.1063000000000001</v>
      </c>
      <c r="L64" s="24" t="s">
        <v>300</v>
      </c>
      <c r="M64" s="2">
        <f>O$84*(K$2*([1]!s_dq_close(B$2,D64,1)/[1]!s_dq_close(B$2,D$84,1))*(F64/F$84)+K$3*([1]!s_dq_close(B$3,D64,1)/[1]!s_dq_close(B$3,D$84,1))*(F64/F$84)+K$4*([1]!s_dq_close(B$4,D64,1)/[1]!s_dq_close(B$4,D$84,1))*(F64/F$84)+K$5*([1]!s_dq_close(B$5,D64,1)/[1]!s_dq_close(B$5,D$84,1))*(F64/F$84)+K$6*([1]!s_dq_close(B$6,D64,1)/[1]!s_dq_close(B$6,D$84,1))+K$7*([1]!s_dq_close(B$7,D64,1)/[1]!s_dq_close(B$7,D$84,1))+K$8*([1]!s_dq_close(B$8,D64,1)/[1]!s_dq_close(B$8,D$84,1))+K$9*([1]!s_dq_close(B$9,D64,1)/[1]!s_dq_close(B$9,D$84,1))*(F64/F$84)+K$10)</f>
        <v>1.2415031648246251</v>
      </c>
      <c r="N64" s="39" t="s">
        <v>232</v>
      </c>
      <c r="O64" s="40">
        <f>[1]!f_nav_unit("501225.SH",D64)</f>
        <v>1.2454000000000001</v>
      </c>
      <c r="P64" s="24" t="s">
        <v>369</v>
      </c>
      <c r="Q64" s="2">
        <f>O65*(K$2*([1]!s_dq_close(B$2,D64,1)/[1]!s_dq_close(B$2,D65,1))*(F64/F65)+K$3*([1]!s_dq_close(B$3,D64,1)/[1]!s_dq_close(B$3,D65,1))*(F64/F65)+K$4*([1]!s_dq_close(B$4,D64,1)/[1]!s_dq_close(B$4,D65,1))*(F64/F65)+K$5*([1]!s_dq_close(B$5,D64,1)/[1]!s_dq_close(B$5,D65,1))*(F64/F65)+K$6*([1]!s_dq_close(B$6,D64,1)/[1]!s_dq_close(B$6,D65,1))+K$7*([1]!s_dq_close(B$7,D64,1)/[1]!s_dq_close(B$7,D65,1))+K$8*([1]!s_dq_close(B$8,D64,1)/[1]!s_dq_close(B$8,D65,1))+K$9*([1]!s_dq_close(B$9,D64,1)/[1]!s_dq_close(B$9,D65,1))*(F64/F65)+K$10)</f>
        <v>1.2456905825143256</v>
      </c>
      <c r="R64" s="41" t="s">
        <v>437</v>
      </c>
      <c r="S64" s="42">
        <f>O65*($V64*([1]!s_dq_close(B$2,D64,1)/[1]!s_dq_close(B$2,D65,1))*(F64/F65)+$W64*([1]!s_dq_close(B$3,D64,1)/[1]!s_dq_close(B$3,D65,1))*(F64/F65)+$X64*([1]!s_dq_close(B$4,D64,1)/[1]!s_dq_close(B$4,D65,1))*(F64/F65)+$Y64*([1]!s_dq_close(B$5,D64,1)/[1]!s_dq_close(B$5,D65,1))*(F64/F65)+$Z64*([1]!s_dq_close(B$6,D64,1)/[1]!s_dq_close(B$6,D65,1))+$AA64*([1]!s_dq_close(B$7,D64,1)/[1]!s_dq_close(B$7,D65,1))+$AB64*([1]!s_dq_close(B$8,D64,1)/[1]!s_dq_close(B$8,D65,1))+$AC64*([1]!s_dq_close(B$9,D64,1)/[1]!s_dq_close(B$9,D65,1))*(F64/F65)+$AE64)</f>
        <v>1.2458474219739288</v>
      </c>
      <c r="T64" s="43">
        <f t="shared" si="4"/>
        <v>3.59259654672206E-4</v>
      </c>
      <c r="U64" s="37" t="s">
        <v>506</v>
      </c>
      <c r="V64" s="34">
        <f>(V65*([1]!s_dq_close(B$2,D64,1))/([1]!s_dq_close(B$2,D65,1))*(F64/F65))/AK64</f>
        <v>0.19295249592261826</v>
      </c>
      <c r="W64" s="34">
        <f>(W65*([1]!s_dq_close(B$3,D64,1))/([1]!s_dq_close(B$3,D65,1))*(F64/F65))/AK64</f>
        <v>0.18867732797570877</v>
      </c>
      <c r="X64" s="34">
        <f>(X65*([1]!s_dq_close(B$4,D64,1))/([1]!s_dq_close(B$4,D65,1))*(F64/F65))/AK64</f>
        <v>0.18787185383214963</v>
      </c>
      <c r="Y64" s="34">
        <f>(Y65*([1]!s_dq_close(B$5,D64,1))/([1]!s_dq_close(B$5,D65,1))*(F64/F65))/AK64</f>
        <v>0.11308573933370152</v>
      </c>
      <c r="Z64" s="34">
        <f>(Z65*([1]!s_dq_close(B$6,D64,1))/([1]!s_dq_close(B$6,D65,1)))/AK64</f>
        <v>0.11585004929983873</v>
      </c>
      <c r="AA64" s="34">
        <f>(AA65*([1]!s_dq_close(B$7,D64,1))/([1]!s_dq_close(B$7,D65,1)))/AK64</f>
        <v>5.4927813781206848E-2</v>
      </c>
      <c r="AB64" s="34">
        <f>(AB65*([1]!s_dq_close(B$8,D64,1))/([1]!s_dq_close(B$8,D65,1)))/AK64</f>
        <v>5.0025991172316014E-2</v>
      </c>
      <c r="AC64" s="34">
        <f>(AC65*([1]!s_dq_close(B$9,D64,1))/([1]!s_dq_close(B$9,D65,1))*(F64/F65))/AK64</f>
        <v>9.2082948338304722E-3</v>
      </c>
      <c r="AD64" s="34"/>
      <c r="AE64" s="38">
        <f t="shared" si="5"/>
        <v>8.7400433848629833E-2</v>
      </c>
      <c r="AG64" s="24" t="s">
        <v>577</v>
      </c>
      <c r="AH64" s="12">
        <f>[1]!s_dq_close(B$10,D64,1)</f>
        <v>1.248</v>
      </c>
      <c r="AI64" s="27">
        <f t="shared" si="3"/>
        <v>4.022526146419958E-3</v>
      </c>
      <c r="AK64" s="2">
        <f>(V65*([1]!s_dq_close(B$2,D64,1))/([1]!s_dq_close(B$2,D65,1))*(F64/F65))+(W65*([1]!s_dq_close(B$3,D64,1))/([1]!s_dq_close(B$3,D65,1))*(F64/F65))+(X65*([1]!s_dq_close(B$4,D64,1))/([1]!s_dq_close(B$4,D65,1))*(F64/F65))+(Y65*([1]!s_dq_close(B$5,D64,1))/([1]!s_dq_close(B$5,D65,1))*(F64/F65))+(Z65*([1]!s_dq_close(B$6,D64,1))/([1]!s_dq_close(B$6,D65,1)))+(AA65*([1]!s_dq_close(B$7,D65,1))/([1]!s_dq_close(B$7,D66,1)))+(AB65*([1]!s_dq_close(B$8,D64,1))/([1]!s_dq_close(B$8,D65,1)))+(AC65*([1]!s_dq_close(B$9,D64,1))/([1]!s_dq_close(B$9,D65,1))*(F64/F65))+(1-SUM(V65:AC65))</f>
        <v>0.98555407721788102</v>
      </c>
    </row>
    <row r="65" spans="4:37">
      <c r="D65" s="23" t="s">
        <v>138</v>
      </c>
      <c r="E65" s="23" t="s">
        <v>139</v>
      </c>
      <c r="F65" s="2">
        <f t="shared" si="6"/>
        <v>7.1065999999999994</v>
      </c>
      <c r="L65" s="24" t="s">
        <v>301</v>
      </c>
      <c r="M65" s="2">
        <f>O$84*(K$2*([1]!s_dq_close(B$2,D65,1)/[1]!s_dq_close(B$2,D$84,1))*(F65/F$84)+K$3*([1]!s_dq_close(B$3,D65,1)/[1]!s_dq_close(B$3,D$84,1))*(F65/F$84)+K$4*([1]!s_dq_close(B$4,D65,1)/[1]!s_dq_close(B$4,D$84,1))*(F65/F$84)+K$5*([1]!s_dq_close(B$5,D65,1)/[1]!s_dq_close(B$5,D$84,1))*(F65/F$84)+K$6*([1]!s_dq_close(B$6,D65,1)/[1]!s_dq_close(B$6,D$84,1))+K$7*([1]!s_dq_close(B$7,D65,1)/[1]!s_dq_close(B$7,D$84,1))+K$8*([1]!s_dq_close(B$8,D65,1)/[1]!s_dq_close(B$8,D$84,1))+K$9*([1]!s_dq_close(B$9,D65,1)/[1]!s_dq_close(B$9,D$84,1))*(F65/F$84)+K$10)</f>
        <v>1.2633579821109837</v>
      </c>
      <c r="N65" s="39" t="s">
        <v>233</v>
      </c>
      <c r="O65" s="40">
        <f>[1]!f_nav_unit("501225.SH",D65)</f>
        <v>1.2677</v>
      </c>
      <c r="P65" s="24" t="s">
        <v>370</v>
      </c>
      <c r="Q65" s="2">
        <f>O66*(K$2*([1]!s_dq_close(B$2,D65,1)/[1]!s_dq_close(B$2,D66,1))*(F65/F66)+K$3*([1]!s_dq_close(B$3,D65,1)/[1]!s_dq_close(B$3,D66,1))*(F65/F66)+K$4*([1]!s_dq_close(B$4,D65,1)/[1]!s_dq_close(B$4,D66,1))*(F65/F66)+K$5*([1]!s_dq_close(B$5,D65,1)/[1]!s_dq_close(B$5,D66,1))*(F65/F66)+K$6*([1]!s_dq_close(B$6,D65,1)/[1]!s_dq_close(B$6,D66,1))+K$7*([1]!s_dq_close(B$7,D65,1)/[1]!s_dq_close(B$7,D66,1))+K$8*([1]!s_dq_close(B$8,D65,1)/[1]!s_dq_close(B$8,D66,1))+K$9*([1]!s_dq_close(B$9,D65,1)/[1]!s_dq_close(B$9,D66,1))*(F65/F66)+K$10)</f>
        <v>1.2676544180838394</v>
      </c>
      <c r="R65" s="41" t="s">
        <v>438</v>
      </c>
      <c r="S65" s="42">
        <f>O66*($V65*([1]!s_dq_close(B$2,D65,1)/[1]!s_dq_close(B$2,D66,1))*(F65/F66)+$W65*([1]!s_dq_close(B$3,D65,1)/[1]!s_dq_close(B$3,D66,1))*(F65/F66)+$X65*([1]!s_dq_close(B$4,D65,1)/[1]!s_dq_close(B$4,D66,1))*(F65/F66)+$Y65*([1]!s_dq_close(B$5,D65,1)/[1]!s_dq_close(B$5,D66,1))*(F65/F66)+$Z65*([1]!s_dq_close(B$6,D65,1)/[1]!s_dq_close(B$6,D66,1))+$AA65*([1]!s_dq_close(B$7,D65,1)/[1]!s_dq_close(B$7,D66,1))+$AB65*([1]!s_dq_close(B$8,D65,1)/[1]!s_dq_close(B$8,D66,1))+$AC65*([1]!s_dq_close(B$9,D65,1)/[1]!s_dq_close(B$9,D66,1))*(F65/F66)+$AE65)</f>
        <v>1.2679168657600166</v>
      </c>
      <c r="T65" s="43">
        <f t="shared" si="4"/>
        <v>1.7107025322760094E-4</v>
      </c>
      <c r="U65" s="37" t="s">
        <v>507</v>
      </c>
      <c r="V65" s="34">
        <f>(V66*([1]!s_dq_close(B$2,D65,1))/([1]!s_dq_close(B$2,D66,1))*(F65/F66))/AK65</f>
        <v>0.19437567345851939</v>
      </c>
      <c r="W65" s="34">
        <f>(W66*([1]!s_dq_close(B$3,D65,1))/([1]!s_dq_close(B$3,D66,1))*(F65/F66))/AK65</f>
        <v>0.18992224796037355</v>
      </c>
      <c r="X65" s="34">
        <f>(X66*([1]!s_dq_close(B$4,D65,1))/([1]!s_dq_close(B$4,D66,1))*(F65/F66))/AK65</f>
        <v>0.1888760940895689</v>
      </c>
      <c r="Y65" s="34">
        <f>(Y66*([1]!s_dq_close(B$5,D65,1))/([1]!s_dq_close(B$5,D66,1))*(F65/F66))/AK65</f>
        <v>0.11351634467655954</v>
      </c>
      <c r="Z65" s="34">
        <f>(Z66*([1]!s_dq_close(B$6,D65,1))/([1]!s_dq_close(B$6,D66,1)))/AK65</f>
        <v>0.11607265787352283</v>
      </c>
      <c r="AA65" s="34">
        <f>(AA66*([1]!s_dq_close(B$7,D65,1))/([1]!s_dq_close(B$7,D66,1)))/AK65</f>
        <v>5.4885248402377393E-2</v>
      </c>
      <c r="AB65" s="34">
        <f>(AB66*([1]!s_dq_close(B$8,D65,1))/([1]!s_dq_close(B$8,D66,1)))/AK65</f>
        <v>4.9849112772277659E-2</v>
      </c>
      <c r="AC65" s="34">
        <f>(AC66*([1]!s_dq_close(B$9,D65,1))/([1]!s_dq_close(B$9,D66,1))*(F65/F66))/AK65</f>
        <v>9.2430196237108086E-3</v>
      </c>
      <c r="AD65" s="34"/>
      <c r="AE65" s="38">
        <f t="shared" si="5"/>
        <v>8.3259601143089834E-2</v>
      </c>
      <c r="AG65" s="24" t="s">
        <v>578</v>
      </c>
      <c r="AH65" s="12">
        <f>[1]!s_dq_close(B$10,D65,1)</f>
        <v>1.2430000000000001</v>
      </c>
      <c r="AI65" s="27">
        <f t="shared" si="3"/>
        <v>1.9688269073010689E-2</v>
      </c>
      <c r="AK65" s="2">
        <f>(V66*([1]!s_dq_close(B$2,D65,1))/([1]!s_dq_close(B$2,D66,1))*(F65/F66))+(W66*([1]!s_dq_close(B$3,D65,1))/([1]!s_dq_close(B$3,D66,1))*(F65/F66))+(X66*([1]!s_dq_close(B$4,D65,1))/([1]!s_dq_close(B$4,D66,1))*(F65/F66))+(Y66*([1]!s_dq_close(B$5,D65,1))/([1]!s_dq_close(B$5,D66,1))*(F65/F66))+(Z66*([1]!s_dq_close(B$6,D65,1))/([1]!s_dq_close(B$6,D66,1)))+(AA66*([1]!s_dq_close(B$7,D66,1))/([1]!s_dq_close(B$7,D67,1)))+(AB66*([1]!s_dq_close(B$8,D65,1))/([1]!s_dq_close(B$8,D66,1)))+(AC66*([1]!s_dq_close(B$9,D65,1))/([1]!s_dq_close(B$9,D66,1))*(F65/F66))+(1-SUM(V66:AC66))</f>
        <v>1.0122618989288523</v>
      </c>
    </row>
    <row r="66" spans="4:37">
      <c r="D66" s="23" t="s">
        <v>140</v>
      </c>
      <c r="E66" s="23" t="s">
        <v>141</v>
      </c>
      <c r="F66" s="2">
        <f t="shared" si="6"/>
        <v>7.105599999999999</v>
      </c>
      <c r="L66" s="24" t="s">
        <v>302</v>
      </c>
      <c r="M66" s="2">
        <f>O$84*(K$2*([1]!s_dq_close(B$2,D66,1)/[1]!s_dq_close(B$2,D$84,1))*(F66/F$84)+K$3*([1]!s_dq_close(B$3,D66,1)/[1]!s_dq_close(B$3,D$84,1))*(F66/F$84)+K$4*([1]!s_dq_close(B$4,D66,1)/[1]!s_dq_close(B$4,D$84,1))*(F66/F$84)+K$5*([1]!s_dq_close(B$5,D66,1)/[1]!s_dq_close(B$5,D$84,1))*(F66/F$84)+K$6*([1]!s_dq_close(B$6,D66,1)/[1]!s_dq_close(B$6,D$84,1))+K$7*([1]!s_dq_close(B$7,D66,1)/[1]!s_dq_close(B$7,D$84,1))+K$8*([1]!s_dq_close(B$8,D66,1)/[1]!s_dq_close(B$8,D$84,1))+K$9*([1]!s_dq_close(B$9,D66,1)/[1]!s_dq_close(B$9,D$84,1))*(F66/F$84)+K$10)</f>
        <v>1.2473520854714701</v>
      </c>
      <c r="N66" s="39" t="s">
        <v>234</v>
      </c>
      <c r="O66" s="40">
        <f>[1]!f_nav_unit("501225.SH",D66)</f>
        <v>1.2516</v>
      </c>
      <c r="P66" s="24" t="s">
        <v>371</v>
      </c>
      <c r="Q66" s="2">
        <f>O67*(K$2*([1]!s_dq_close(B$2,D66,1)/[1]!s_dq_close(B$2,D67,1))*(F66/F67)+K$3*([1]!s_dq_close(B$3,D66,1)/[1]!s_dq_close(B$3,D67,1))*(F66/F67)+K$4*([1]!s_dq_close(B$4,D66,1)/[1]!s_dq_close(B$4,D67,1))*(F66/F67)+K$5*([1]!s_dq_close(B$5,D66,1)/[1]!s_dq_close(B$5,D67,1))*(F66/F67)+K$6*([1]!s_dq_close(B$6,D66,1)/[1]!s_dq_close(B$6,D67,1))+K$7*([1]!s_dq_close(B$7,D66,1)/[1]!s_dq_close(B$7,D67,1))+K$8*([1]!s_dq_close(B$8,D66,1)/[1]!s_dq_close(B$8,D67,1))+K$9*([1]!s_dq_close(B$9,D66,1)/[1]!s_dq_close(B$9,D67,1))*(F66/F67)+K$10)</f>
        <v>1.2499505211001722</v>
      </c>
      <c r="R66" s="41" t="s">
        <v>439</v>
      </c>
      <c r="S66" s="42">
        <f>O67*($V66*([1]!s_dq_close(B$2,D66,1)/[1]!s_dq_close(B$2,D67,1))*(F66/F67)+$W66*([1]!s_dq_close(B$3,D66,1)/[1]!s_dq_close(B$3,D67,1))*(F66/F67)+$X66*([1]!s_dq_close(B$4,D66,1)/[1]!s_dq_close(B$4,D67,1))*(F66/F67)+$Y66*([1]!s_dq_close(B$5,D66,1)/[1]!s_dq_close(B$5,D67,1))*(F66/F67)+$Z66*([1]!s_dq_close(B$6,D66,1)/[1]!s_dq_close(B$6,D67,1))+$AA66*([1]!s_dq_close(B$7,D66,1)/[1]!s_dq_close(B$7,D67,1))+$AB66*([1]!s_dq_close(B$8,D66,1)/[1]!s_dq_close(B$8,D67,1))+$AC66*([1]!s_dq_close(B$9,D66,1)/[1]!s_dq_close(B$9,D67,1))*(F66/F67)+$AE66)</f>
        <v>1.2499151743133203</v>
      </c>
      <c r="T66" s="43">
        <f t="shared" si="4"/>
        <v>-1.3461374933523285E-3</v>
      </c>
      <c r="U66" s="37" t="s">
        <v>508</v>
      </c>
      <c r="V66" s="34">
        <f>(V67*([1]!s_dq_close(B$2,D66,1))/([1]!s_dq_close(B$2,D67,1))*(F66/F67))/AK66</f>
        <v>0.19508720738408708</v>
      </c>
      <c r="W66" s="34">
        <f>(W67*([1]!s_dq_close(B$3,D66,1))/([1]!s_dq_close(B$3,D67,1))*(F66/F67))/AK66</f>
        <v>0.19077275785719469</v>
      </c>
      <c r="X66" s="34">
        <f>(X67*([1]!s_dq_close(B$4,D66,1))/([1]!s_dq_close(B$4,D67,1))*(F66/F67))/AK66</f>
        <v>0.19051739007778493</v>
      </c>
      <c r="Y66" s="34">
        <f>(Y67*([1]!s_dq_close(B$5,D66,1))/([1]!s_dq_close(B$5,D67,1))*(F66/F67))/AK66</f>
        <v>0.11434032502144724</v>
      </c>
      <c r="Z66" s="34">
        <f>(Z67*([1]!s_dq_close(B$6,D66,1))/([1]!s_dq_close(B$6,D67,1)))/AK66</f>
        <v>0.11324578461389617</v>
      </c>
      <c r="AA66" s="34">
        <f>(AA67*([1]!s_dq_close(B$7,D66,1))/([1]!s_dq_close(B$7,D67,1)))/AK66</f>
        <v>5.3485176898921093E-2</v>
      </c>
      <c r="AB66" s="34">
        <f>(AB67*([1]!s_dq_close(B$8,D66,1))/([1]!s_dq_close(B$8,D67,1)))/AK66</f>
        <v>4.8495964073332842E-2</v>
      </c>
      <c r="AC66" s="34">
        <f>(AC67*([1]!s_dq_close(B$9,D66,1))/([1]!s_dq_close(B$9,D67,1))*(F66/F67))/AK66</f>
        <v>9.193421723374463E-3</v>
      </c>
      <c r="AD66" s="34"/>
      <c r="AE66" s="38">
        <f t="shared" si="5"/>
        <v>8.4861972349961512E-2</v>
      </c>
      <c r="AG66" s="24" t="s">
        <v>579</v>
      </c>
      <c r="AH66" s="12">
        <f>[1]!s_dq_close(B$10,D66,1)</f>
        <v>1.2190000000000001</v>
      </c>
      <c r="AI66" s="27">
        <f t="shared" si="3"/>
        <v>2.8691983122362874E-2</v>
      </c>
      <c r="AK66" s="2">
        <f>(V67*([1]!s_dq_close(B$2,D66,1))/([1]!s_dq_close(B$2,D67,1))*(F66/F67))+(W67*([1]!s_dq_close(B$3,D66,1))/([1]!s_dq_close(B$3,D67,1))*(F66/F67))+(X67*([1]!s_dq_close(B$4,D66,1))/([1]!s_dq_close(B$4,D67,1))*(F66/F67))+(Y67*([1]!s_dq_close(B$5,D66,1))/([1]!s_dq_close(B$5,D67,1))*(F66/F67))+(Z67*([1]!s_dq_close(B$6,D66,1))/([1]!s_dq_close(B$6,D67,1)))+(AA67*([1]!s_dq_close(B$7,D67,1))/([1]!s_dq_close(B$7,D68,1)))+(AB67*([1]!s_dq_close(B$8,D66,1))/([1]!s_dq_close(B$8,D67,1)))+(AC67*([1]!s_dq_close(B$9,D66,1))/([1]!s_dq_close(B$9,D67,1))*(F66/F67))+(1-SUM(V67:AC67))</f>
        <v>1.0204513991689881</v>
      </c>
    </row>
    <row r="67" spans="4:37">
      <c r="D67" s="23" t="s">
        <v>142</v>
      </c>
      <c r="E67" s="23" t="s">
        <v>143</v>
      </c>
      <c r="F67" s="2">
        <f t="shared" si="6"/>
        <v>7.1058000000000003</v>
      </c>
      <c r="L67" s="24" t="s">
        <v>303</v>
      </c>
      <c r="M67" s="2">
        <f>O$84*(K$2*([1]!s_dq_close(B$2,D67,1)/[1]!s_dq_close(B$2,D$84,1))*(F67/F$84)+K$3*([1]!s_dq_close(B$3,D67,1)/[1]!s_dq_close(B$3,D$84,1))*(F67/F$84)+K$4*([1]!s_dq_close(B$4,D67,1)/[1]!s_dq_close(B$4,D$84,1))*(F67/F$84)+K$5*([1]!s_dq_close(B$5,D67,1)/[1]!s_dq_close(B$5,D$84,1))*(F67/F$84)+K$6*([1]!s_dq_close(B$6,D67,1)/[1]!s_dq_close(B$6,D$84,1))+K$7*([1]!s_dq_close(B$7,D67,1)/[1]!s_dq_close(B$7,D$84,1))+K$8*([1]!s_dq_close(B$8,D67,1)/[1]!s_dq_close(B$8,D$84,1))+K$9*([1]!s_dq_close(B$9,D67,1)/[1]!s_dq_close(B$9,D$84,1))*(F67/F$84)+K$10)</f>
        <v>1.2204810546683487</v>
      </c>
      <c r="N67" s="39" t="s">
        <v>235</v>
      </c>
      <c r="O67" s="40">
        <f>[1]!f_nav_unit("501225.SH",D67)</f>
        <v>1.2229000000000001</v>
      </c>
      <c r="P67" s="24" t="s">
        <v>372</v>
      </c>
      <c r="Q67" s="2">
        <f>O68*(K$2*([1]!s_dq_close(B$2,D67,1)/[1]!s_dq_close(B$2,D68,1))*(F67/F68)+K$3*([1]!s_dq_close(B$3,D67,1)/[1]!s_dq_close(B$3,D68,1))*(F67/F68)+K$4*([1]!s_dq_close(B$4,D67,1)/[1]!s_dq_close(B$4,D68,1))*(F67/F68)+K$5*([1]!s_dq_close(B$5,D67,1)/[1]!s_dq_close(B$5,D68,1))*(F67/F68)+K$6*([1]!s_dq_close(B$6,D67,1)/[1]!s_dq_close(B$6,D68,1))+K$7*([1]!s_dq_close(B$7,D67,1)/[1]!s_dq_close(B$7,D68,1))+K$8*([1]!s_dq_close(B$8,D67,1)/[1]!s_dq_close(B$8,D68,1))+K$9*([1]!s_dq_close(B$9,D67,1)/[1]!s_dq_close(B$9,D68,1))*(F67/F68)+K$10)</f>
        <v>1.2216935298246612</v>
      </c>
      <c r="R67" s="41" t="s">
        <v>440</v>
      </c>
      <c r="S67" s="42">
        <f>O68*($V67*([1]!s_dq_close(B$2,D67,1)/[1]!s_dq_close(B$2,D68,1))*(F67/F68)+$W67*([1]!s_dq_close(B$3,D67,1)/[1]!s_dq_close(B$3,D68,1))*(F67/F68)+$X67*([1]!s_dq_close(B$4,D67,1)/[1]!s_dq_close(B$4,D68,1))*(F67/F68)+$Y67*([1]!s_dq_close(B$5,D67,1)/[1]!s_dq_close(B$5,D68,1))*(F67/F68)+$Z67*([1]!s_dq_close(B$6,D67,1)/[1]!s_dq_close(B$6,D68,1))+$AA67*([1]!s_dq_close(B$7,D67,1)/[1]!s_dq_close(B$7,D68,1))+$AB67*([1]!s_dq_close(B$8,D67,1)/[1]!s_dq_close(B$8,D68,1))+$AC67*([1]!s_dq_close(B$9,D67,1)/[1]!s_dq_close(B$9,D68,1))*(F67/F68)+$AE67)</f>
        <v>1.2215912088951264</v>
      </c>
      <c r="T67" s="43">
        <f t="shared" si="4"/>
        <v>-1.0702355915231943E-3</v>
      </c>
      <c r="U67" s="37" t="s">
        <v>509</v>
      </c>
      <c r="V67" s="34">
        <f>(V68*([1]!s_dq_close(B$2,D67,1))/([1]!s_dq_close(B$2,D68,1))*(F67/F68))/AK67</f>
        <v>0.19490035019329649</v>
      </c>
      <c r="W67" s="34">
        <f>(W68*([1]!s_dq_close(B$3,D67,1))/([1]!s_dq_close(B$3,D68,1))*(F67/F68))/AK67</f>
        <v>0.19064978254848636</v>
      </c>
      <c r="X67" s="34">
        <f>(X68*([1]!s_dq_close(B$4,D67,1))/([1]!s_dq_close(B$4,D68,1))*(F67/F68))/AK67</f>
        <v>0.18955962246962565</v>
      </c>
      <c r="Y67" s="34">
        <f>(Y68*([1]!s_dq_close(B$5,D67,1))/([1]!s_dq_close(B$5,D68,1))*(F67/F68))/AK67</f>
        <v>0.11374151653092086</v>
      </c>
      <c r="Z67" s="34">
        <f>(Z68*([1]!s_dq_close(B$6,D67,1))/([1]!s_dq_close(B$6,D68,1)))/AK67</f>
        <v>0.11220409095170783</v>
      </c>
      <c r="AA67" s="34">
        <f>(AA68*([1]!s_dq_close(B$7,D67,1))/([1]!s_dq_close(B$7,D68,1)))/AK67</f>
        <v>5.309819737956404E-2</v>
      </c>
      <c r="AB67" s="34">
        <f>(AB68*([1]!s_dq_close(B$8,D67,1))/([1]!s_dq_close(B$8,D68,1)))/AK67</f>
        <v>4.8485490354348688E-2</v>
      </c>
      <c r="AC67" s="34">
        <f>(AC68*([1]!s_dq_close(B$9,D67,1))/([1]!s_dq_close(B$9,D68,1))*(F67/F68))/AK67</f>
        <v>9.2121829171114642E-3</v>
      </c>
      <c r="AD67" s="34"/>
      <c r="AE67" s="38">
        <f t="shared" si="5"/>
        <v>8.8148766654938648E-2</v>
      </c>
      <c r="AG67" s="24" t="s">
        <v>580</v>
      </c>
      <c r="AH67" s="12">
        <f>[1]!s_dq_close(B$10,D67,1)</f>
        <v>1.1850000000000001</v>
      </c>
      <c r="AI67" s="27">
        <f t="shared" si="3"/>
        <v>-1.2499999999999956E-2</v>
      </c>
      <c r="AK67" s="2">
        <f>(V68*([1]!s_dq_close(B$2,D67,1))/([1]!s_dq_close(B$2,D68,1))*(F67/F68))+(W68*([1]!s_dq_close(B$3,D67,1))/([1]!s_dq_close(B$3,D68,1))*(F67/F68))+(X68*([1]!s_dq_close(B$4,D67,1))/([1]!s_dq_close(B$4,D68,1))*(F67/F68))+(Y68*([1]!s_dq_close(B$5,D67,1))/([1]!s_dq_close(B$5,D68,1))*(F67/F68))+(Z68*([1]!s_dq_close(B$6,D67,1))/([1]!s_dq_close(B$6,D68,1)))+(AA68*([1]!s_dq_close(B$7,D68,1))/([1]!s_dq_close(B$7,D69,1)))+(AB68*([1]!s_dq_close(B$8,D67,1))/([1]!s_dq_close(B$8,D68,1)))+(AC68*([1]!s_dq_close(B$9,D67,1))/([1]!s_dq_close(B$9,D68,1))*(F67/F68))+(1-SUM(V68:AC68))</f>
        <v>1.0142095329025902</v>
      </c>
    </row>
    <row r="68" spans="4:37">
      <c r="D68" s="23" t="s">
        <v>144</v>
      </c>
      <c r="E68" s="23" t="s">
        <v>145</v>
      </c>
      <c r="F68" s="2">
        <f t="shared" si="6"/>
        <v>7.1048</v>
      </c>
      <c r="L68" s="24" t="s">
        <v>304</v>
      </c>
      <c r="M68" s="2">
        <f>O$84*(K$2*([1]!s_dq_close(B$2,D68,1)/[1]!s_dq_close(B$2,D$84,1))*(F68/F$84)+K$3*([1]!s_dq_close(B$3,D68,1)/[1]!s_dq_close(B$3,D$84,1))*(F68/F$84)+K$4*([1]!s_dq_close(B$4,D68,1)/[1]!s_dq_close(B$4,D$84,1))*(F68/F$84)+K$5*([1]!s_dq_close(B$5,D68,1)/[1]!s_dq_close(B$5,D$84,1))*(F68/F$84)+K$6*([1]!s_dq_close(B$6,D68,1)/[1]!s_dq_close(B$6,D$84,1))+K$7*([1]!s_dq_close(B$7,D68,1)/[1]!s_dq_close(B$7,D$84,1))+K$8*([1]!s_dq_close(B$8,D68,1)/[1]!s_dq_close(B$8,D$84,1))+K$9*([1]!s_dq_close(B$9,D68,1)/[1]!s_dq_close(B$9,D$84,1))*(F68/F$84)+K$10)</f>
        <v>1.2046851823197129</v>
      </c>
      <c r="N68" s="39" t="s">
        <v>236</v>
      </c>
      <c r="O68" s="40">
        <f>[1]!f_nav_unit("501225.SH",D68)</f>
        <v>1.2057</v>
      </c>
      <c r="P68" s="24" t="s">
        <v>373</v>
      </c>
      <c r="Q68" s="2">
        <f>O69*(K$2*([1]!s_dq_close(B$2,D68,1)/[1]!s_dq_close(B$2,D69,1))*(F68/F69)+K$3*([1]!s_dq_close(B$3,D68,1)/[1]!s_dq_close(B$3,D69,1))*(F68/F69)+K$4*([1]!s_dq_close(B$4,D68,1)/[1]!s_dq_close(B$4,D69,1))*(F68/F69)+K$5*([1]!s_dq_close(B$5,D68,1)/[1]!s_dq_close(B$5,D69,1))*(F68/F69)+K$6*([1]!s_dq_close(B$6,D68,1)/[1]!s_dq_close(B$6,D69,1))+K$7*([1]!s_dq_close(B$7,D68,1)/[1]!s_dq_close(B$7,D69,1))+K$8*([1]!s_dq_close(B$8,D68,1)/[1]!s_dq_close(B$8,D69,1))+K$9*([1]!s_dq_close(B$9,D68,1)/[1]!s_dq_close(B$9,D69,1))*(F68/F69)+K$10)</f>
        <v>1.2053051019529333</v>
      </c>
      <c r="R68" s="41" t="s">
        <v>441</v>
      </c>
      <c r="S68" s="42">
        <f>O69*($V68*([1]!s_dq_close(B$2,D68,1)/[1]!s_dq_close(B$2,D69,1))*(F68/F69)+$W68*([1]!s_dq_close(B$3,D68,1)/[1]!s_dq_close(B$3,D69,1))*(F68/F69)+$X68*([1]!s_dq_close(B$4,D68,1)/[1]!s_dq_close(B$4,D69,1))*(F68/F69)+$Y68*([1]!s_dq_close(B$5,D68,1)/[1]!s_dq_close(B$5,D69,1))*(F68/F69)+$Z68*([1]!s_dq_close(B$6,D68,1)/[1]!s_dq_close(B$6,D69,1))+$AA68*([1]!s_dq_close(B$7,D68,1)/[1]!s_dq_close(B$7,D69,1))+$AB68*([1]!s_dq_close(B$8,D68,1)/[1]!s_dq_close(B$8,D69,1))+$AC68*([1]!s_dq_close(B$9,D68,1)/[1]!s_dq_close(B$9,D69,1))*(F68/F69)+$AE68)</f>
        <v>1.2052892163219577</v>
      </c>
      <c r="T68" s="43">
        <f t="shared" si="4"/>
        <v>-3.4070140005160177E-4</v>
      </c>
      <c r="U68" s="37" t="s">
        <v>510</v>
      </c>
      <c r="V68" s="34">
        <f>(V69*([1]!s_dq_close(B$2,D68,1))/([1]!s_dq_close(B$2,D69,1))*(F68/F69))/AK68</f>
        <v>0.1943744135389841</v>
      </c>
      <c r="W68" s="34">
        <f>(W69*([1]!s_dq_close(B$3,D68,1))/([1]!s_dq_close(B$3,D69,1))*(F68/F69))/AK68</f>
        <v>0.18980921376553617</v>
      </c>
      <c r="X68" s="34">
        <f>(X69*([1]!s_dq_close(B$4,D68,1))/([1]!s_dq_close(B$4,D69,1))*(F68/F69))/AK68</f>
        <v>0.18845769122530714</v>
      </c>
      <c r="Y68" s="34">
        <f>(Y69*([1]!s_dq_close(B$5,D68,1))/([1]!s_dq_close(B$5,D69,1))*(F68/F69))/AK68</f>
        <v>0.11308922810952533</v>
      </c>
      <c r="Z68" s="34">
        <f>(Z69*([1]!s_dq_close(B$6,D68,1))/([1]!s_dq_close(B$6,D69,1)))/AK68</f>
        <v>0.11379845867389134</v>
      </c>
      <c r="AA68" s="34">
        <f>(AA69*([1]!s_dq_close(B$7,D68,1))/([1]!s_dq_close(B$7,D69,1)))/AK68</f>
        <v>5.3924215489471544E-2</v>
      </c>
      <c r="AB68" s="34">
        <f>(AB69*([1]!s_dq_close(B$8,D68,1))/([1]!s_dq_close(B$8,D69,1)))/AK68</f>
        <v>4.9110913648189945E-2</v>
      </c>
      <c r="AC68" s="34">
        <f>(AC69*([1]!s_dq_close(B$9,D68,1))/([1]!s_dq_close(B$9,D69,1))*(F68/F69))/AK68</f>
        <v>9.126251481835726E-3</v>
      </c>
      <c r="AD68" s="34"/>
      <c r="AE68" s="38">
        <f t="shared" si="5"/>
        <v>8.8309614067258568E-2</v>
      </c>
      <c r="AG68" s="24" t="s">
        <v>581</v>
      </c>
      <c r="AH68" s="12">
        <f>[1]!s_dq_close(B$10,D68,1)</f>
        <v>1.2</v>
      </c>
      <c r="AI68" s="27">
        <f t="shared" si="3"/>
        <v>3.7165082108902237E-2</v>
      </c>
      <c r="AK68" s="2">
        <f>(V69*([1]!s_dq_close(B$2,D68,1))/([1]!s_dq_close(B$2,D69,1))*(F68/F69))+(W69*([1]!s_dq_close(B$3,D68,1))/([1]!s_dq_close(B$3,D69,1))*(F68/F69))+(X69*([1]!s_dq_close(B$4,D68,1))/([1]!s_dq_close(B$4,D69,1))*(F68/F69))+(Y69*([1]!s_dq_close(B$5,D68,1))/([1]!s_dq_close(B$5,D69,1))*(F68/F69))+(Z69*([1]!s_dq_close(B$6,D68,1))/([1]!s_dq_close(B$6,D69,1)))+(AA69*([1]!s_dq_close(B$7,D69,1))/([1]!s_dq_close(B$7,D70,1)))+(AB69*([1]!s_dq_close(B$8,D68,1))/([1]!s_dq_close(B$8,D69,1)))+(AC69*([1]!s_dq_close(B$9,D68,1))/([1]!s_dq_close(B$9,D69,1))*(F68/F69))+(1-SUM(V69:AC69))</f>
        <v>1.0085216906130103</v>
      </c>
    </row>
    <row r="69" spans="4:37">
      <c r="D69" s="23" t="s">
        <v>146</v>
      </c>
      <c r="E69" s="23" t="s">
        <v>147</v>
      </c>
      <c r="F69" s="2">
        <f t="shared" si="6"/>
        <v>7.1059000000000001</v>
      </c>
      <c r="L69" s="24" t="s">
        <v>305</v>
      </c>
      <c r="M69" s="2">
        <f>O$84*(K$2*([1]!s_dq_close(B$2,D69,1)/[1]!s_dq_close(B$2,D$84,1))*(F69/F$84)+K$3*([1]!s_dq_close(B$3,D69,1)/[1]!s_dq_close(B$3,D$84,1))*(F69/F$84)+K$4*([1]!s_dq_close(B$4,D69,1)/[1]!s_dq_close(B$4,D$84,1))*(F69/F$84)+K$5*([1]!s_dq_close(B$5,D69,1)/[1]!s_dq_close(B$5,D$84,1))*(F69/F$84)+K$6*([1]!s_dq_close(B$6,D69,1)/[1]!s_dq_close(B$6,D$84,1))+K$7*([1]!s_dq_close(B$7,D69,1)/[1]!s_dq_close(B$7,D$84,1))+K$8*([1]!s_dq_close(B$8,D69,1)/[1]!s_dq_close(B$8,D$84,1))+K$9*([1]!s_dq_close(B$9,D69,1)/[1]!s_dq_close(B$9,D$84,1))*(F69/F$84)+K$10)</f>
        <v>1.1929621952196454</v>
      </c>
      <c r="N69" s="39" t="s">
        <v>237</v>
      </c>
      <c r="O69" s="40">
        <f>[1]!f_nav_unit("501225.SH",D69)</f>
        <v>1.1935</v>
      </c>
      <c r="P69" s="24" t="s">
        <v>374</v>
      </c>
      <c r="Q69" s="2">
        <f>O70*(K$2*([1]!s_dq_close(B$2,D69,1)/[1]!s_dq_close(B$2,D70,1))*(F69/F70)+K$3*([1]!s_dq_close(B$3,D69,1)/[1]!s_dq_close(B$3,D70,1))*(F69/F70)+K$4*([1]!s_dq_close(B$4,D69,1)/[1]!s_dq_close(B$4,D70,1))*(F69/F70)+K$5*([1]!s_dq_close(B$5,D69,1)/[1]!s_dq_close(B$5,D70,1))*(F69/F70)+K$6*([1]!s_dq_close(B$6,D69,1)/[1]!s_dq_close(B$6,D70,1))+K$7*([1]!s_dq_close(B$7,D69,1)/[1]!s_dq_close(B$7,D70,1))+K$8*([1]!s_dq_close(B$8,D69,1)/[1]!s_dq_close(B$8,D70,1))+K$9*([1]!s_dq_close(B$9,D69,1)/[1]!s_dq_close(B$9,D70,1))*(F69/F70)+K$10)</f>
        <v>1.1922432551449653</v>
      </c>
      <c r="R69" s="41" t="s">
        <v>442</v>
      </c>
      <c r="S69" s="42">
        <f>O70*($V69*([1]!s_dq_close(B$2,D69,1)/[1]!s_dq_close(B$2,D70,1))*(F69/F70)+$W69*([1]!s_dq_close(B$3,D69,1)/[1]!s_dq_close(B$3,D70,1))*(F69/F70)+$X69*([1]!s_dq_close(B$4,D69,1)/[1]!s_dq_close(B$4,D70,1))*(F69/F70)+$Y69*([1]!s_dq_close(B$5,D69,1)/[1]!s_dq_close(B$5,D70,1))*(F69/F70)+$Z69*([1]!s_dq_close(B$6,D69,1)/[1]!s_dq_close(B$6,D70,1))+$AA69*([1]!s_dq_close(B$7,D69,1)/[1]!s_dq_close(B$7,D70,1))+$AB69*([1]!s_dq_close(B$8,D69,1)/[1]!s_dq_close(B$8,D70,1))+$AC69*([1]!s_dq_close(B$9,D69,1)/[1]!s_dq_close(B$9,D70,1))*(F69/F70)+$AE69)</f>
        <v>1.1920511179267999</v>
      </c>
      <c r="T69" s="43">
        <f t="shared" si="4"/>
        <v>-1.2139774387935898E-3</v>
      </c>
      <c r="U69" s="37" t="s">
        <v>511</v>
      </c>
      <c r="V69" s="34">
        <f>(V70*([1]!s_dq_close(B$2,D69,1))/([1]!s_dq_close(B$2,D70,1))*(F69/F70))/AK69</f>
        <v>0.19434492788152535</v>
      </c>
      <c r="W69" s="34">
        <f>(W70*([1]!s_dq_close(B$3,D69,1))/([1]!s_dq_close(B$3,D70,1))*(F69/F70))/AK69</f>
        <v>0.18900507390552912</v>
      </c>
      <c r="X69" s="34">
        <f>(X70*([1]!s_dq_close(B$4,D69,1))/([1]!s_dq_close(B$4,D70,1))*(F69/F70))/AK69</f>
        <v>0.1898737999381967</v>
      </c>
      <c r="Y69" s="34">
        <f>(Y70*([1]!s_dq_close(B$5,D69,1))/([1]!s_dq_close(B$5,D70,1))*(F69/F70))/AK69</f>
        <v>0.11291869270439771</v>
      </c>
      <c r="Z69" s="34">
        <f>(Z70*([1]!s_dq_close(B$6,D69,1))/([1]!s_dq_close(B$6,D70,1)))/AK69</f>
        <v>0.11262167626391001</v>
      </c>
      <c r="AA69" s="34">
        <f>(AA70*([1]!s_dq_close(B$7,D69,1))/([1]!s_dq_close(B$7,D70,1)))/AK69</f>
        <v>5.3373963286621175E-2</v>
      </c>
      <c r="AB69" s="34">
        <f>(AB70*([1]!s_dq_close(B$8,D69,1))/([1]!s_dq_close(B$8,D70,1)))/AK69</f>
        <v>4.8504233113372215E-2</v>
      </c>
      <c r="AC69" s="34">
        <f>(AC70*([1]!s_dq_close(B$9,D69,1))/([1]!s_dq_close(B$9,D70,1))*(F69/F70))/AK69</f>
        <v>8.9987371542889112E-3</v>
      </c>
      <c r="AD69" s="34"/>
      <c r="AE69" s="38">
        <f t="shared" si="5"/>
        <v>9.035889575215883E-2</v>
      </c>
      <c r="AG69" s="24" t="s">
        <v>582</v>
      </c>
      <c r="AH69" s="12">
        <f>[1]!s_dq_close(B$10,D69,1)</f>
        <v>1.157</v>
      </c>
      <c r="AI69" s="27">
        <f t="shared" si="3"/>
        <v>8.718395815169977E-3</v>
      </c>
      <c r="AK69" s="2">
        <f>(V70*([1]!s_dq_close(B$2,D69,1))/([1]!s_dq_close(B$2,D70,1))*(F69/F70))+(W70*([1]!s_dq_close(B$3,D69,1))/([1]!s_dq_close(B$3,D70,1))*(F69/F70))+(X70*([1]!s_dq_close(B$4,D69,1))/([1]!s_dq_close(B$4,D70,1))*(F69/F70))+(Y70*([1]!s_dq_close(B$5,D69,1))/([1]!s_dq_close(B$5,D70,1))*(F69/F70))+(Z70*([1]!s_dq_close(B$6,D69,1))/([1]!s_dq_close(B$6,D70,1)))+(AA70*([1]!s_dq_close(B$7,D70,1))/([1]!s_dq_close(B$7,D71,1)))+(AB70*([1]!s_dq_close(B$8,D69,1))/([1]!s_dq_close(B$8,D70,1)))+(AC70*([1]!s_dq_close(B$9,D69,1))/([1]!s_dq_close(B$9,D70,1))*(F69/F70))+(1-SUM(V70:AC70))</f>
        <v>1.0144263385245686</v>
      </c>
    </row>
    <row r="70" spans="4:37">
      <c r="D70" s="23" t="s">
        <v>148</v>
      </c>
      <c r="E70" s="23" t="s">
        <v>149</v>
      </c>
      <c r="F70" s="2">
        <f t="shared" si="6"/>
        <v>7.1042999999999994</v>
      </c>
      <c r="L70" s="24" t="s">
        <v>306</v>
      </c>
      <c r="M70" s="2">
        <f>O$84*(K$2*([1]!s_dq_close(B$2,D70,1)/[1]!s_dq_close(B$2,D$84,1))*(F70/F$84)+K$3*([1]!s_dq_close(B$3,D70,1)/[1]!s_dq_close(B$3,D$84,1))*(F70/F$84)+K$4*([1]!s_dq_close(B$4,D70,1)/[1]!s_dq_close(B$4,D$84,1))*(F70/F$84)+K$5*([1]!s_dq_close(B$5,D70,1)/[1]!s_dq_close(B$5,D$84,1))*(F70/F$84)+K$6*([1]!s_dq_close(B$6,D70,1)/[1]!s_dq_close(B$6,D$84,1))+K$7*([1]!s_dq_close(B$7,D70,1)/[1]!s_dq_close(B$7,D$84,1))+K$8*([1]!s_dq_close(B$8,D70,1)/[1]!s_dq_close(B$8,D$84,1))+K$9*([1]!s_dq_close(B$9,D70,1)/[1]!s_dq_close(B$9,D$84,1))*(F70/F$84)+K$10)</f>
        <v>1.1765862875598616</v>
      </c>
      <c r="N70" s="39" t="s">
        <v>238</v>
      </c>
      <c r="O70" s="40">
        <f>[1]!f_nav_unit("501225.SH",D70)</f>
        <v>1.1755</v>
      </c>
      <c r="P70" s="24" t="s">
        <v>375</v>
      </c>
      <c r="Q70" s="2">
        <f>O71*(K$2*([1]!s_dq_close(B$2,D70,1)/[1]!s_dq_close(B$2,D71,1))*(F70/F71)+K$3*([1]!s_dq_close(B$3,D70,1)/[1]!s_dq_close(B$3,D71,1))*(F70/F71)+K$4*([1]!s_dq_close(B$4,D70,1)/[1]!s_dq_close(B$4,D71,1))*(F70/F71)+K$5*([1]!s_dq_close(B$5,D70,1)/[1]!s_dq_close(B$5,D71,1))*(F70/F71)+K$6*([1]!s_dq_close(B$6,D70,1)/[1]!s_dq_close(B$6,D71,1))+K$7*([1]!s_dq_close(B$7,D70,1)/[1]!s_dq_close(B$7,D71,1))+K$8*([1]!s_dq_close(B$8,D70,1)/[1]!s_dq_close(B$8,D71,1))+K$9*([1]!s_dq_close(B$9,D70,1)/[1]!s_dq_close(B$9,D71,1))*(F70/F71)+K$10)</f>
        <v>1.1727845081847819</v>
      </c>
      <c r="R70" s="41" t="s">
        <v>443</v>
      </c>
      <c r="S70" s="42">
        <f>O71*($V70*([1]!s_dq_close(B$2,D70,1)/[1]!s_dq_close(B$2,D71,1))*(F70/F71)+$W70*([1]!s_dq_close(B$3,D70,1)/[1]!s_dq_close(B$3,D71,1))*(F70/F71)+$X70*([1]!s_dq_close(B$4,D70,1)/[1]!s_dq_close(B$4,D71,1))*(F70/F71)+$Y70*([1]!s_dq_close(B$5,D70,1)/[1]!s_dq_close(B$5,D71,1))*(F70/F71)+$Z70*([1]!s_dq_close(B$6,D70,1)/[1]!s_dq_close(B$6,D71,1))+$AA70*([1]!s_dq_close(B$7,D70,1)/[1]!s_dq_close(B$7,D71,1))+$AB70*([1]!s_dq_close(B$8,D70,1)/[1]!s_dq_close(B$8,D71,1))+$AC70*([1]!s_dq_close(B$9,D70,1)/[1]!s_dq_close(B$9,D71,1))*(F70/F71)+$AE70)</f>
        <v>1.1725265022784599</v>
      </c>
      <c r="T70" s="43">
        <f t="shared" si="4"/>
        <v>-2.5295599502680455E-3</v>
      </c>
      <c r="U70" s="37" t="s">
        <v>512</v>
      </c>
      <c r="V70" s="34">
        <f>(V71*([1]!s_dq_close(B$2,D70,1))/([1]!s_dq_close(B$2,D71,1))*(F70/F71))/AK70</f>
        <v>0.19256352255349785</v>
      </c>
      <c r="W70" s="34">
        <f>(W71*([1]!s_dq_close(B$3,D70,1))/([1]!s_dq_close(B$3,D71,1))*(F70/F71))/AK70</f>
        <v>0.18776856152579816</v>
      </c>
      <c r="X70" s="34">
        <f>(X71*([1]!s_dq_close(B$4,D70,1))/([1]!s_dq_close(B$4,D71,1))*(F70/F71))/AK70</f>
        <v>0.18813995680511239</v>
      </c>
      <c r="Y70" s="34">
        <f>(Y71*([1]!s_dq_close(B$5,D70,1))/([1]!s_dq_close(B$5,D71,1))*(F70/F71))/AK70</f>
        <v>0.11212048110848294</v>
      </c>
      <c r="Z70" s="34">
        <f>(Z71*([1]!s_dq_close(B$6,D70,1))/([1]!s_dq_close(B$6,D71,1)))/AK70</f>
        <v>0.11540773034213919</v>
      </c>
      <c r="AA70" s="34">
        <f>(AA71*([1]!s_dq_close(B$7,D70,1))/([1]!s_dq_close(B$7,D71,1)))/AK70</f>
        <v>5.4436624171821012E-2</v>
      </c>
      <c r="AB70" s="34">
        <f>(AB71*([1]!s_dq_close(B$8,D70,1))/([1]!s_dq_close(B$8,D71,1)))/AK70</f>
        <v>4.9463966166059158E-2</v>
      </c>
      <c r="AC70" s="34">
        <f>(AC71*([1]!s_dq_close(B$9,D70,1))/([1]!s_dq_close(B$9,D71,1))*(F70/F71))/AK70</f>
        <v>8.9497747695117917E-3</v>
      </c>
      <c r="AD70" s="34"/>
      <c r="AE70" s="38">
        <f t="shared" si="5"/>
        <v>9.1149382557577541E-2</v>
      </c>
      <c r="AG70" s="24" t="s">
        <v>583</v>
      </c>
      <c r="AH70" s="12">
        <f>[1]!s_dq_close(B$10,D70,1)</f>
        <v>1.147</v>
      </c>
      <c r="AI70" s="27">
        <f t="shared" si="3"/>
        <v>-2.4659863945578175E-2</v>
      </c>
      <c r="AK70" s="2">
        <f>(V71*([1]!s_dq_close(B$2,D70,1))/([1]!s_dq_close(B$2,D71,1))*(F70/F71))+(W71*([1]!s_dq_close(B$3,D70,1))/([1]!s_dq_close(B$3,D71,1))*(F70/F71))+(X71*([1]!s_dq_close(B$4,D70,1))/([1]!s_dq_close(B$4,D71,1))*(F70/F71))+(Y71*([1]!s_dq_close(B$5,D70,1))/([1]!s_dq_close(B$5,D71,1))*(F70/F71))+(Z71*([1]!s_dq_close(B$6,D70,1))/([1]!s_dq_close(B$6,D71,1)))+(AA71*([1]!s_dq_close(B$7,D71,1))/([1]!s_dq_close(B$7,D72,1)))+(AB71*([1]!s_dq_close(B$8,D70,1))/([1]!s_dq_close(B$8,D71,1)))+(AC71*([1]!s_dq_close(B$9,D70,1))/([1]!s_dq_close(B$9,D71,1))*(F70/F71))+(1-SUM(V71:AC71))</f>
        <v>1.0100788703450827</v>
      </c>
    </row>
    <row r="71" spans="4:37">
      <c r="D71" s="23" t="s">
        <v>150</v>
      </c>
      <c r="E71" s="23" t="s">
        <v>151</v>
      </c>
      <c r="F71" s="2">
        <f t="shared" si="6"/>
        <v>7.1046000000000005</v>
      </c>
      <c r="L71" s="24" t="s">
        <v>307</v>
      </c>
      <c r="M71" s="2">
        <f>O$84*(K$2*([1]!s_dq_close(B$2,D71,1)/[1]!s_dq_close(B$2,D$84,1))*(F71/F$84)+K$3*([1]!s_dq_close(B$3,D71,1)/[1]!s_dq_close(B$3,D$84,1))*(F71/F$84)+K$4*([1]!s_dq_close(B$4,D71,1)/[1]!s_dq_close(B$4,D$84,1))*(F71/F$84)+K$5*([1]!s_dq_close(B$5,D71,1)/[1]!s_dq_close(B$5,D$84,1))*(F71/F$84)+K$6*([1]!s_dq_close(B$6,D71,1)/[1]!s_dq_close(B$6,D$84,1))+K$7*([1]!s_dq_close(B$7,D71,1)/[1]!s_dq_close(B$7,D$84,1))+K$8*([1]!s_dq_close(B$8,D71,1)/[1]!s_dq_close(B$8,D$84,1))+K$9*([1]!s_dq_close(B$9,D71,1)/[1]!s_dq_close(B$9,D$84,1))*(F71/F$84)+K$10)</f>
        <v>1.1625814966698551</v>
      </c>
      <c r="N71" s="39" t="s">
        <v>239</v>
      </c>
      <c r="O71" s="40">
        <f>[1]!f_nav_unit("501225.SH",D71)</f>
        <v>1.1585000000000001</v>
      </c>
      <c r="P71" s="24" t="s">
        <v>376</v>
      </c>
      <c r="Q71" s="2">
        <f>O72*(K$2*([1]!s_dq_close(B$2,D71,1)/[1]!s_dq_close(B$2,D72,1))*(F71/F72)+K$3*([1]!s_dq_close(B$3,D71,1)/[1]!s_dq_close(B$3,D72,1))*(F71/F72)+K$4*([1]!s_dq_close(B$4,D71,1)/[1]!s_dq_close(B$4,D72,1))*(F71/F72)+K$5*([1]!s_dq_close(B$5,D71,1)/[1]!s_dq_close(B$5,D72,1))*(F71/F72)+K$6*([1]!s_dq_close(B$6,D71,1)/[1]!s_dq_close(B$6,D72,1))+K$7*([1]!s_dq_close(B$7,D71,1)/[1]!s_dq_close(B$7,D72,1))+K$8*([1]!s_dq_close(B$8,D71,1)/[1]!s_dq_close(B$8,D72,1))+K$9*([1]!s_dq_close(B$9,D71,1)/[1]!s_dq_close(B$9,D72,1))*(F71/F72)+K$10)</f>
        <v>1.1599461096273533</v>
      </c>
      <c r="R71" s="41" t="s">
        <v>444</v>
      </c>
      <c r="S71" s="42">
        <f>O72*($V71*([1]!s_dq_close(B$2,D71,1)/[1]!s_dq_close(B$2,D72,1))*(F71/F72)+$W71*([1]!s_dq_close(B$3,D71,1)/[1]!s_dq_close(B$3,D72,1))*(F71/F72)+$X71*([1]!s_dq_close(B$4,D71,1)/[1]!s_dq_close(B$4,D72,1))*(F71/F72)+$Y71*([1]!s_dq_close(B$5,D71,1)/[1]!s_dq_close(B$5,D72,1))*(F71/F72)+$Z71*([1]!s_dq_close(B$6,D71,1)/[1]!s_dq_close(B$6,D72,1))+$AA71*([1]!s_dq_close(B$7,D71,1)/[1]!s_dq_close(B$7,D72,1))+$AB71*([1]!s_dq_close(B$8,D71,1)/[1]!s_dq_close(B$8,D72,1))+$AC71*([1]!s_dq_close(B$9,D71,1)/[1]!s_dq_close(B$9,D72,1))*(F71/F72)+$AE71)</f>
        <v>1.1605835989457627</v>
      </c>
      <c r="T71" s="43">
        <f t="shared" si="4"/>
        <v>1.7985316752373581E-3</v>
      </c>
      <c r="U71" s="37" t="s">
        <v>513</v>
      </c>
      <c r="V71" s="34">
        <f>(V72*([1]!s_dq_close(B$2,D71,1))/([1]!s_dq_close(B$2,D72,1))*(F71/F72))/AK71</f>
        <v>0.19149300841745531</v>
      </c>
      <c r="W71" s="34">
        <f>(W72*([1]!s_dq_close(B$3,D71,1))/([1]!s_dq_close(B$3,D72,1))*(F71/F72))/AK71</f>
        <v>0.1865935034532272</v>
      </c>
      <c r="X71" s="34">
        <f>(X72*([1]!s_dq_close(B$4,D71,1))/([1]!s_dq_close(B$4,D72,1))*(F71/F72))/AK71</f>
        <v>0.18647773146118002</v>
      </c>
      <c r="Y71" s="34">
        <f>(Y72*([1]!s_dq_close(B$5,D71,1))/([1]!s_dq_close(B$5,D72,1))*(F71/F72))/AK71</f>
        <v>0.11109182338209993</v>
      </c>
      <c r="Z71" s="34">
        <f>(Z72*([1]!s_dq_close(B$6,D71,1))/([1]!s_dq_close(B$6,D72,1)))/AK71</f>
        <v>0.11657090989307788</v>
      </c>
      <c r="AA71" s="34">
        <f>(AA72*([1]!s_dq_close(B$7,D71,1))/([1]!s_dq_close(B$7,D72,1)))/AK71</f>
        <v>5.4763568994643463E-2</v>
      </c>
      <c r="AB71" s="34">
        <f>(AB72*([1]!s_dq_close(B$8,D71,1))/([1]!s_dq_close(B$8,D72,1)))/AK71</f>
        <v>5.0093814576520006E-2</v>
      </c>
      <c r="AC71" s="34">
        <f>(AC72*([1]!s_dq_close(B$9,D71,1))/([1]!s_dq_close(B$9,D72,1))*(F71/F72))/AK71</f>
        <v>8.9077868483843844E-3</v>
      </c>
      <c r="AD71" s="34"/>
      <c r="AE71" s="38">
        <f t="shared" si="5"/>
        <v>9.4007852973411965E-2</v>
      </c>
      <c r="AG71" s="24" t="s">
        <v>584</v>
      </c>
      <c r="AH71" s="12">
        <f>[1]!s_dq_close(B$10,D71,1)</f>
        <v>1.1759999999999999</v>
      </c>
      <c r="AI71" s="27">
        <f t="shared" si="3"/>
        <v>-2.8901734104046395E-2</v>
      </c>
      <c r="AK71" s="2">
        <f>(V72*([1]!s_dq_close(B$2,D71,1))/([1]!s_dq_close(B$2,D72,1))*(F71/F72))+(W72*([1]!s_dq_close(B$3,D71,1))/([1]!s_dq_close(B$3,D72,1))*(F71/F72))+(X72*([1]!s_dq_close(B$4,D71,1))/([1]!s_dq_close(B$4,D72,1))*(F71/F72))+(Y72*([1]!s_dq_close(B$5,D71,1))/([1]!s_dq_close(B$5,D72,1))*(F71/F72))+(Z72*([1]!s_dq_close(B$6,D71,1))/([1]!s_dq_close(B$6,D72,1)))+(AA72*([1]!s_dq_close(B$7,D72,1))/([1]!s_dq_close(B$7,D73,1)))+(AB72*([1]!s_dq_close(B$8,D71,1))/([1]!s_dq_close(B$8,D72,1)))+(AC72*([1]!s_dq_close(B$9,D71,1))/([1]!s_dq_close(B$9,D72,1))*(F71/F72))+(1-SUM(V72:AC72))</f>
        <v>0.96672564148088669</v>
      </c>
    </row>
    <row r="72" spans="4:37">
      <c r="D72" s="23" t="s">
        <v>152</v>
      </c>
      <c r="E72" s="23" t="s">
        <v>119</v>
      </c>
      <c r="F72" s="2">
        <f t="shared" si="6"/>
        <v>7.1020000000000003</v>
      </c>
      <c r="L72" s="24" t="s">
        <v>308</v>
      </c>
      <c r="M72" s="2">
        <f>O$84*(K$2*([1]!s_dq_close(B$2,D72,1)/[1]!s_dq_close(B$2,D$84,1))*(F72/F$84)+K$3*([1]!s_dq_close(B$3,D72,1)/[1]!s_dq_close(B$3,D$84,1))*(F72/F$84)+K$4*([1]!s_dq_close(B$4,D72,1)/[1]!s_dq_close(B$4,D$84,1))*(F72/F$84)+K$5*([1]!s_dq_close(B$5,D72,1)/[1]!s_dq_close(B$5,D$84,1))*(F72/F$84)+K$6*([1]!s_dq_close(B$6,D72,1)/[1]!s_dq_close(B$6,D$84,1))+K$7*([1]!s_dq_close(B$7,D72,1)/[1]!s_dq_close(B$7,D$84,1))+K$8*([1]!s_dq_close(B$8,D72,1)/[1]!s_dq_close(B$8,D$84,1))+K$9*([1]!s_dq_close(B$9,D72,1)/[1]!s_dq_close(B$9,D$84,1))*(F72/F$84)+K$10)</f>
        <v>1.2041586094491943</v>
      </c>
      <c r="N72" s="39" t="s">
        <v>240</v>
      </c>
      <c r="O72" s="40">
        <f>[1]!f_nav_unit("501225.SH",D72)</f>
        <v>1.2018</v>
      </c>
      <c r="P72" s="24" t="s">
        <v>377</v>
      </c>
      <c r="Q72" s="2">
        <f>O73*(K$2*([1]!s_dq_close(B$2,D72,1)/[1]!s_dq_close(B$2,D73,1))*(F72/F73)+K$3*([1]!s_dq_close(B$3,D72,1)/[1]!s_dq_close(B$3,D73,1))*(F72/F73)+K$4*([1]!s_dq_close(B$4,D72,1)/[1]!s_dq_close(B$4,D73,1))*(F72/F73)+K$5*([1]!s_dq_close(B$5,D72,1)/[1]!s_dq_close(B$5,D73,1))*(F72/F73)+K$6*([1]!s_dq_close(B$6,D72,1)/[1]!s_dq_close(B$6,D73,1))+K$7*([1]!s_dq_close(B$7,D72,1)/[1]!s_dq_close(B$7,D73,1))+K$8*([1]!s_dq_close(B$8,D72,1)/[1]!s_dq_close(B$8,D73,1))+K$9*([1]!s_dq_close(B$9,D72,1)/[1]!s_dq_close(B$9,D73,1))*(F72/F73)+K$10)</f>
        <v>1.2020963377003611</v>
      </c>
      <c r="R72" s="41" t="s">
        <v>445</v>
      </c>
      <c r="S72" s="42">
        <f>O73*($V72*([1]!s_dq_close(B$2,D72,1)/[1]!s_dq_close(B$2,D73,1))*(F72/F73)+$W72*([1]!s_dq_close(B$3,D72,1)/[1]!s_dq_close(B$3,D73,1))*(F72/F73)+$X72*([1]!s_dq_close(B$4,D72,1)/[1]!s_dq_close(B$4,D73,1))*(F72/F73)+$Y72*([1]!s_dq_close(B$5,D72,1)/[1]!s_dq_close(B$5,D73,1))*(F72/F73)+$Z72*([1]!s_dq_close(B$6,D72,1)/[1]!s_dq_close(B$6,D73,1))+$AA72*([1]!s_dq_close(B$7,D72,1)/[1]!s_dq_close(B$7,D73,1))+$AB72*([1]!s_dq_close(B$8,D72,1)/[1]!s_dq_close(B$8,D73,1))+$AC72*([1]!s_dq_close(B$9,D72,1)/[1]!s_dq_close(B$9,D73,1))*(F72/F73)+$AE72)</f>
        <v>1.2022958184950712</v>
      </c>
      <c r="T72" s="43">
        <f t="shared" si="4"/>
        <v>4.1256323437433018E-4</v>
      </c>
      <c r="U72" s="37" t="s">
        <v>514</v>
      </c>
      <c r="V72" s="34">
        <f>(V73*([1]!s_dq_close(B$2,D72,1))/([1]!s_dq_close(B$2,D73,1))*(F72/F73))/AK72</f>
        <v>0.19266243878525283</v>
      </c>
      <c r="W72" s="34">
        <f>(W73*([1]!s_dq_close(B$3,D72,1))/([1]!s_dq_close(B$3,D73,1))*(F72/F73))/AK72</f>
        <v>0.18780813143162187</v>
      </c>
      <c r="X72" s="34">
        <f>(X73*([1]!s_dq_close(B$4,D72,1))/([1]!s_dq_close(B$4,D73,1))*(F72/F73))/AK72</f>
        <v>0.18872823323689306</v>
      </c>
      <c r="Y72" s="34">
        <f>(Y73*([1]!s_dq_close(B$5,D72,1))/([1]!s_dq_close(B$5,D73,1))*(F72/F73))/AK72</f>
        <v>0.11194929058340249</v>
      </c>
      <c r="Z72" s="34">
        <f>(Z73*([1]!s_dq_close(B$6,D72,1))/([1]!s_dq_close(B$6,D73,1)))/AK72</f>
        <v>0.11595236187813358</v>
      </c>
      <c r="AA72" s="34">
        <f>(AA73*([1]!s_dq_close(B$7,D72,1))/([1]!s_dq_close(B$7,D73,1)))/AK72</f>
        <v>5.4656045843574995E-2</v>
      </c>
      <c r="AB72" s="34">
        <f>(AB73*([1]!s_dq_close(B$8,D72,1))/([1]!s_dq_close(B$8,D73,1)))/AK72</f>
        <v>4.9696358386692834E-2</v>
      </c>
      <c r="AC72" s="34">
        <f>(AC73*([1]!s_dq_close(B$9,D72,1))/([1]!s_dq_close(B$9,D73,1))*(F72/F73))/AK72</f>
        <v>8.886451454003309E-3</v>
      </c>
      <c r="AD72" s="34"/>
      <c r="AE72" s="38">
        <f t="shared" si="5"/>
        <v>8.9660688400424959E-2</v>
      </c>
      <c r="AG72" s="24" t="s">
        <v>585</v>
      </c>
      <c r="AH72" s="12">
        <f>[1]!s_dq_close(B$10,D72,1)</f>
        <v>1.2110000000000001</v>
      </c>
      <c r="AI72" s="27">
        <f t="shared" si="3"/>
        <v>-1.3039934800326058E-2</v>
      </c>
      <c r="AK72" s="2">
        <f>(V73*([1]!s_dq_close(B$2,D72,1))/([1]!s_dq_close(B$2,D73,1))*(F72/F73))+(W73*([1]!s_dq_close(B$3,D72,1))/([1]!s_dq_close(B$3,D73,1))*(F72/F73))+(X73*([1]!s_dq_close(B$4,D72,1))/([1]!s_dq_close(B$4,D73,1))*(F72/F73))+(Y73*([1]!s_dq_close(B$5,D72,1))/([1]!s_dq_close(B$5,D73,1))*(F72/F73))+(Z73*([1]!s_dq_close(B$6,D72,1))/([1]!s_dq_close(B$6,D73,1)))+(AA73*([1]!s_dq_close(B$7,D73,1))/([1]!s_dq_close(B$7,D74,1)))+(AB73*([1]!s_dq_close(B$8,D72,1))/([1]!s_dq_close(B$8,D73,1)))+(AC73*([1]!s_dq_close(B$9,D72,1))/([1]!s_dq_close(B$9,D73,1))*(F72/F73))+(1-SUM(V73:AC73))</f>
        <v>0.98731377242294371</v>
      </c>
    </row>
    <row r="73" spans="4:37">
      <c r="D73" s="23" t="s">
        <v>153</v>
      </c>
      <c r="E73" s="23" t="s">
        <v>154</v>
      </c>
      <c r="F73" s="2">
        <f t="shared" si="6"/>
        <v>7.1025</v>
      </c>
      <c r="L73" s="24" t="s">
        <v>309</v>
      </c>
      <c r="M73" s="2">
        <f>O$84*(K$2*([1]!s_dq_close(B$2,D73,1)/[1]!s_dq_close(B$2,D$84,1))*(F73/F$84)+K$3*([1]!s_dq_close(B$3,D73,1)/[1]!s_dq_close(B$3,D$84,1))*(F73/F$84)+K$4*([1]!s_dq_close(B$4,D73,1)/[1]!s_dq_close(B$4,D$84,1))*(F73/F$84)+K$5*([1]!s_dq_close(B$5,D73,1)/[1]!s_dq_close(B$5,D$84,1))*(F73/F$84)+K$6*([1]!s_dq_close(B$6,D73,1)/[1]!s_dq_close(B$6,D$84,1))+K$7*([1]!s_dq_close(B$7,D73,1)/[1]!s_dq_close(B$7,D$84,1))+K$8*([1]!s_dq_close(B$8,D73,1)/[1]!s_dq_close(B$8,D$84,1))+K$9*([1]!s_dq_close(B$9,D73,1)/[1]!s_dq_close(B$9,D$84,1))*(F73/F$84)+K$10)</f>
        <v>1.2227514670783044</v>
      </c>
      <c r="N73" s="39" t="s">
        <v>241</v>
      </c>
      <c r="O73" s="40">
        <f>[1]!f_nav_unit("501225.SH",D73)</f>
        <v>1.2208000000000001</v>
      </c>
      <c r="P73" s="24" t="s">
        <v>378</v>
      </c>
      <c r="Q73" s="2">
        <f>O74*(K$2*([1]!s_dq_close(B$2,D73,1)/[1]!s_dq_close(B$2,D74,1))*(F73/F74)+K$3*([1]!s_dq_close(B$3,D73,1)/[1]!s_dq_close(B$3,D74,1))*(F73/F74)+K$4*([1]!s_dq_close(B$4,D73,1)/[1]!s_dq_close(B$4,D74,1))*(F73/F74)+K$5*([1]!s_dq_close(B$5,D73,1)/[1]!s_dq_close(B$5,D74,1))*(F73/F74)+K$6*([1]!s_dq_close(B$6,D73,1)/[1]!s_dq_close(B$6,D74,1))+K$7*([1]!s_dq_close(B$7,D73,1)/[1]!s_dq_close(B$7,D74,1))+K$8*([1]!s_dq_close(B$8,D73,1)/[1]!s_dq_close(B$8,D74,1))+K$9*([1]!s_dq_close(B$9,D73,1)/[1]!s_dq_close(B$9,D74,1))*(F73/F74)+K$10)</f>
        <v>1.2226601233974594</v>
      </c>
      <c r="R73" s="41" t="s">
        <v>446</v>
      </c>
      <c r="S73" s="42">
        <f>O74*($V73*([1]!s_dq_close(B$2,D73,1)/[1]!s_dq_close(B$2,D74,1))*(F73/F74)+$W73*([1]!s_dq_close(B$3,D73,1)/[1]!s_dq_close(B$3,D74,1))*(F73/F74)+$X73*([1]!s_dq_close(B$4,D73,1)/[1]!s_dq_close(B$4,D74,1))*(F73/F74)+$Y73*([1]!s_dq_close(B$5,D73,1)/[1]!s_dq_close(B$5,D74,1))*(F73/F74)+$Z73*([1]!s_dq_close(B$6,D73,1)/[1]!s_dq_close(B$6,D74,1))+$AA73*([1]!s_dq_close(B$7,D73,1)/[1]!s_dq_close(B$7,D74,1))+$AB73*([1]!s_dq_close(B$8,D73,1)/[1]!s_dq_close(B$8,D74,1))+$AC73*([1]!s_dq_close(B$9,D73,1)/[1]!s_dq_close(B$9,D74,1))*(F73/F74)+$AE73)</f>
        <v>1.2232208457998217</v>
      </c>
      <c r="T73" s="43">
        <f t="shared" si="4"/>
        <v>1.9829995083728846E-3</v>
      </c>
      <c r="U73" s="37" t="s">
        <v>515</v>
      </c>
      <c r="V73" s="34">
        <f>(V74*([1]!s_dq_close(B$2,D73,1))/([1]!s_dq_close(B$2,D74,1))*(F73/F74))/AK73</f>
        <v>0.19406110468600074</v>
      </c>
      <c r="W73" s="34">
        <f>(W74*([1]!s_dq_close(B$3,D73,1))/([1]!s_dq_close(B$3,D74,1))*(F73/F74))/AK73</f>
        <v>0.18878607090175276</v>
      </c>
      <c r="X73" s="34">
        <f>(X74*([1]!s_dq_close(B$4,D73,1))/([1]!s_dq_close(B$4,D74,1))*(F73/F74))/AK73</f>
        <v>0.18971444440481644</v>
      </c>
      <c r="Y73" s="34">
        <f>(Y74*([1]!s_dq_close(B$5,D73,1))/([1]!s_dq_close(B$5,D74,1))*(F73/F74))/AK73</f>
        <v>0.11260121353320382</v>
      </c>
      <c r="Z73" s="34">
        <f>(Z74*([1]!s_dq_close(B$6,D73,1))/([1]!s_dq_close(B$6,D74,1)))/AK73</f>
        <v>0.11588089150240016</v>
      </c>
      <c r="AA73" s="34">
        <f>(AA74*([1]!s_dq_close(B$7,D73,1))/([1]!s_dq_close(B$7,D74,1)))/AK73</f>
        <v>5.4456442843688821E-2</v>
      </c>
      <c r="AB73" s="34">
        <f>(AB74*([1]!s_dq_close(B$8,D73,1))/([1]!s_dq_close(B$8,D74,1)))/AK73</f>
        <v>4.9567210942386468E-2</v>
      </c>
      <c r="AC73" s="34">
        <f>(AC74*([1]!s_dq_close(B$9,D73,1))/([1]!s_dq_close(B$9,D74,1))*(F73/F74))/AK73</f>
        <v>8.9526007402355133E-3</v>
      </c>
      <c r="AD73" s="34"/>
      <c r="AE73" s="38">
        <f t="shared" si="5"/>
        <v>8.5980020445515337E-2</v>
      </c>
      <c r="AG73" s="24" t="s">
        <v>586</v>
      </c>
      <c r="AH73" s="12">
        <f>[1]!s_dq_close(B$10,D73,1)</f>
        <v>1.2270000000000001</v>
      </c>
      <c r="AI73" s="27">
        <f t="shared" si="3"/>
        <v>1.3212221304706784E-2</v>
      </c>
      <c r="AK73" s="2">
        <f>(V74*([1]!s_dq_close(B$2,D73,1))/([1]!s_dq_close(B$2,D74,1))*(F73/F74))+(W74*([1]!s_dq_close(B$3,D73,1))/([1]!s_dq_close(B$3,D74,1))*(F73/F74))+(X74*([1]!s_dq_close(B$4,D73,1))/([1]!s_dq_close(B$4,D74,1))*(F73/F74))+(Y74*([1]!s_dq_close(B$5,D73,1))/([1]!s_dq_close(B$5,D74,1))*(F73/F74))+(Z74*([1]!s_dq_close(B$6,D73,1))/([1]!s_dq_close(B$6,D74,1)))+(AA74*([1]!s_dq_close(B$7,D74,1))/([1]!s_dq_close(B$7,D75,1)))+(AB74*([1]!s_dq_close(B$8,D73,1))/([1]!s_dq_close(B$8,D74,1)))+(AC74*([1]!s_dq_close(B$9,D73,1))/([1]!s_dq_close(B$9,D74,1))*(F73/F74))+(1-SUM(V74:AC74))</f>
        <v>0.98167357846309489</v>
      </c>
    </row>
    <row r="74" spans="4:37">
      <c r="D74" s="23" t="s">
        <v>155</v>
      </c>
      <c r="E74" s="23" t="s">
        <v>129</v>
      </c>
      <c r="F74" s="2">
        <f t="shared" si="6"/>
        <v>7.1027999999999993</v>
      </c>
      <c r="L74" s="24" t="s">
        <v>310</v>
      </c>
      <c r="M74" s="2">
        <f>O$84*(K$2*([1]!s_dq_close(B$2,D74,1)/[1]!s_dq_close(B$2,D$84,1))*(F74/F$84)+K$3*([1]!s_dq_close(B$3,D74,1)/[1]!s_dq_close(B$3,D$84,1))*(F74/F$84)+K$4*([1]!s_dq_close(B$4,D74,1)/[1]!s_dq_close(B$4,D$84,1))*(F74/F$84)+K$5*([1]!s_dq_close(B$5,D74,1)/[1]!s_dq_close(B$5,D$84,1))*(F74/F$84)+K$6*([1]!s_dq_close(B$6,D74,1)/[1]!s_dq_close(B$6,D$84,1))+K$7*([1]!s_dq_close(B$7,D74,1)/[1]!s_dq_close(B$7,D$84,1))+K$8*([1]!s_dq_close(B$8,D74,1)/[1]!s_dq_close(B$8,D$84,1))+K$9*([1]!s_dq_close(B$9,D74,1)/[1]!s_dq_close(B$9,D$84,1))*(F74/F$84)+K$10)</f>
        <v>1.2412103358874038</v>
      </c>
      <c r="N74" s="39" t="s">
        <v>242</v>
      </c>
      <c r="O74" s="40">
        <f>[1]!f_nav_unit("501225.SH",D74)</f>
        <v>1.2407999999999999</v>
      </c>
      <c r="P74" s="24" t="s">
        <v>379</v>
      </c>
      <c r="Q74" s="2">
        <f>O75*(K$2*([1]!s_dq_close(B$2,D74,1)/[1]!s_dq_close(B$2,D75,1))*(F74/F75)+K$3*([1]!s_dq_close(B$3,D74,1)/[1]!s_dq_close(B$3,D75,1))*(F74/F75)+K$4*([1]!s_dq_close(B$4,D74,1)/[1]!s_dq_close(B$4,D75,1))*(F74/F75)+K$5*([1]!s_dq_close(B$5,D74,1)/[1]!s_dq_close(B$5,D75,1))*(F74/F75)+K$6*([1]!s_dq_close(B$6,D74,1)/[1]!s_dq_close(B$6,D75,1))+K$7*([1]!s_dq_close(B$7,D74,1)/[1]!s_dq_close(B$7,D75,1))+K$8*([1]!s_dq_close(B$8,D74,1)/[1]!s_dq_close(B$8,D75,1))+K$9*([1]!s_dq_close(B$9,D74,1)/[1]!s_dq_close(B$9,D75,1))*(F74/F75)+K$10)</f>
        <v>1.2405297313327495</v>
      </c>
      <c r="R74" s="41" t="s">
        <v>447</v>
      </c>
      <c r="S74" s="42">
        <f>O75*($V74*([1]!s_dq_close(B$2,D74,1)/[1]!s_dq_close(B$2,D75,1))*(F74/F75)+$W74*([1]!s_dq_close(B$3,D74,1)/[1]!s_dq_close(B$3,D75,1))*(F74/F75)+$X74*([1]!s_dq_close(B$4,D74,1)/[1]!s_dq_close(B$4,D75,1))*(F74/F75)+$Y74*([1]!s_dq_close(B$5,D74,1)/[1]!s_dq_close(B$5,D75,1))*(F74/F75)+$Z74*([1]!s_dq_close(B$6,D74,1)/[1]!s_dq_close(B$6,D75,1))+$AA74*([1]!s_dq_close(B$7,D74,1)/[1]!s_dq_close(B$7,D75,1))+$AB74*([1]!s_dq_close(B$8,D74,1)/[1]!s_dq_close(B$8,D75,1))+$AC74*([1]!s_dq_close(B$9,D74,1)/[1]!s_dq_close(B$9,D75,1))*(F74/F75)+$AE74)</f>
        <v>1.2407304905445358</v>
      </c>
      <c r="T74" s="43">
        <f t="shared" si="4"/>
        <v>-5.601987061909508E-5</v>
      </c>
      <c r="U74" s="37" t="s">
        <v>516</v>
      </c>
      <c r="V74" s="34">
        <f>(V75*([1]!s_dq_close(B$2,D74,1))/([1]!s_dq_close(B$2,D75,1))*(F74/F75))/AK74</f>
        <v>0.19692160901203282</v>
      </c>
      <c r="W74" s="34">
        <f>(W75*([1]!s_dq_close(B$3,D74,1))/([1]!s_dq_close(B$3,D75,1))*(F74/F75))/AK74</f>
        <v>0.19113132360409518</v>
      </c>
      <c r="X74" s="34">
        <f>(X75*([1]!s_dq_close(B$4,D74,1))/([1]!s_dq_close(B$4,D75,1))*(F74/F75))/AK74</f>
        <v>0.19217311219071401</v>
      </c>
      <c r="Y74" s="34">
        <f>(Y75*([1]!s_dq_close(B$5,D74,1))/([1]!s_dq_close(B$5,D75,1))*(F74/F75))/AK74</f>
        <v>0.11416563630329576</v>
      </c>
      <c r="Z74" s="34">
        <f>(Z75*([1]!s_dq_close(B$6,D74,1))/([1]!s_dq_close(B$6,D75,1)))/AK74</f>
        <v>0.1099103472817921</v>
      </c>
      <c r="AA74" s="34">
        <f>(AA75*([1]!s_dq_close(B$7,D74,1))/([1]!s_dq_close(B$7,D75,1)))/AK74</f>
        <v>5.1519543563278293E-2</v>
      </c>
      <c r="AB74" s="34">
        <f>(AB75*([1]!s_dq_close(B$8,D74,1))/([1]!s_dq_close(B$8,D75,1)))/AK74</f>
        <v>4.7305478648104179E-2</v>
      </c>
      <c r="AC74" s="34">
        <f>(AC75*([1]!s_dq_close(B$9,D74,1))/([1]!s_dq_close(B$9,D75,1))*(F74/F75))/AK74</f>
        <v>8.98481289125567E-3</v>
      </c>
      <c r="AD74" s="34"/>
      <c r="AE74" s="38">
        <f t="shared" si="5"/>
        <v>8.7888136505432035E-2</v>
      </c>
      <c r="AG74" s="24" t="s">
        <v>587</v>
      </c>
      <c r="AH74" s="12">
        <f>[1]!s_dq_close(B$10,D74,1)</f>
        <v>1.2110000000000001</v>
      </c>
      <c r="AI74" s="27">
        <f t="shared" si="3"/>
        <v>-2.2598870056497189E-2</v>
      </c>
      <c r="AK74" s="2">
        <f>(V75*([1]!s_dq_close(B$2,D74,1))/([1]!s_dq_close(B$2,D75,1))*(F74/F75))+(W75*([1]!s_dq_close(B$3,D74,1))/([1]!s_dq_close(B$3,D75,1))*(F74/F75))+(X75*([1]!s_dq_close(B$4,D74,1))/([1]!s_dq_close(B$4,D75,1))*(F74/F75))+(Y75*([1]!s_dq_close(B$5,D74,1))/([1]!s_dq_close(B$5,D75,1))*(F74/F75))+(Z75*([1]!s_dq_close(B$6,D74,1))/([1]!s_dq_close(B$6,D75,1)))+(AA75*([1]!s_dq_close(B$7,D75,1))/([1]!s_dq_close(B$7,D76,1)))+(AB75*([1]!s_dq_close(B$8,D74,1))/([1]!s_dq_close(B$8,D75,1)))+(AC75*([1]!s_dq_close(B$9,D74,1))/([1]!s_dq_close(B$9,D75,1))*(F74/F75))+(1-SUM(V75:AC75))</f>
        <v>1.0036112427177402</v>
      </c>
    </row>
    <row r="75" spans="4:37">
      <c r="D75" s="23" t="s">
        <v>156</v>
      </c>
      <c r="E75" s="23" t="s">
        <v>157</v>
      </c>
      <c r="F75" s="2">
        <f t="shared" si="6"/>
        <v>7.0978999999999992</v>
      </c>
      <c r="L75" s="24" t="s">
        <v>311</v>
      </c>
      <c r="M75" s="2">
        <f>O$84*(K$2*([1]!s_dq_close(B$2,D75,1)/[1]!s_dq_close(B$2,D$84,1))*(F75/F$84)+K$3*([1]!s_dq_close(B$3,D75,1)/[1]!s_dq_close(B$3,D$84,1))*(F75/F$84)+K$4*([1]!s_dq_close(B$4,D75,1)/[1]!s_dq_close(B$4,D$84,1))*(F75/F$84)+K$5*([1]!s_dq_close(B$5,D75,1)/[1]!s_dq_close(B$5,D$84,1))*(F75/F$84)+K$6*([1]!s_dq_close(B$6,D75,1)/[1]!s_dq_close(B$6,D$84,1))+K$7*([1]!s_dq_close(B$7,D75,1)/[1]!s_dq_close(B$7,D$84,1))+K$8*([1]!s_dq_close(B$8,D75,1)/[1]!s_dq_close(B$8,D$84,1))+K$9*([1]!s_dq_close(B$9,D75,1)/[1]!s_dq_close(B$9,D$84,1))*(F75/F$84)+K$10)</f>
        <v>1.2399441892634164</v>
      </c>
      <c r="N75" s="39" t="s">
        <v>243</v>
      </c>
      <c r="O75" s="40">
        <f>[1]!f_nav_unit("501225.SH",D75)</f>
        <v>1.2392000000000001</v>
      </c>
      <c r="P75" s="24" t="s">
        <v>380</v>
      </c>
      <c r="Q75" s="2">
        <f>O76*(K$2*([1]!s_dq_close(B$2,D75,1)/[1]!s_dq_close(B$2,D76,1))*(F75/F76)+K$3*([1]!s_dq_close(B$3,D75,1)/[1]!s_dq_close(B$3,D76,1))*(F75/F76)+K$4*([1]!s_dq_close(B$4,D75,1)/[1]!s_dq_close(B$4,D76,1))*(F75/F76)+K$5*([1]!s_dq_close(B$5,D75,1)/[1]!s_dq_close(B$5,D76,1))*(F75/F76)+K$6*([1]!s_dq_close(B$6,D75,1)/[1]!s_dq_close(B$6,D76,1))+K$7*([1]!s_dq_close(B$7,D75,1)/[1]!s_dq_close(B$7,D76,1))+K$8*([1]!s_dq_close(B$8,D75,1)/[1]!s_dq_close(B$8,D76,1))+K$9*([1]!s_dq_close(B$9,D75,1)/[1]!s_dq_close(B$9,D76,1))*(F75/F76)+K$10)</f>
        <v>1.2390708671151689</v>
      </c>
      <c r="R75" s="41" t="s">
        <v>448</v>
      </c>
      <c r="S75" s="42">
        <f>O76*($V75*([1]!s_dq_close(B$2,D75,1)/[1]!s_dq_close(B$2,D76,1))*(F75/F76)+$W75*([1]!s_dq_close(B$3,D75,1)/[1]!s_dq_close(B$3,D76,1))*(F75/F76)+$X75*([1]!s_dq_close(B$4,D75,1)/[1]!s_dq_close(B$4,D76,1))*(F75/F76)+$Y75*([1]!s_dq_close(B$5,D75,1)/[1]!s_dq_close(B$5,D76,1))*(F75/F76)+$Z75*([1]!s_dq_close(B$6,D75,1)/[1]!s_dq_close(B$6,D76,1))+$AA75*([1]!s_dq_close(B$7,D75,1)/[1]!s_dq_close(B$7,D76,1))+$AB75*([1]!s_dq_close(B$8,D75,1)/[1]!s_dq_close(B$8,D76,1))+$AC75*([1]!s_dq_close(B$9,D75,1)/[1]!s_dq_close(B$9,D76,1))*(F75/F76)+$AE75)</f>
        <v>1.2391458049647992</v>
      </c>
      <c r="T75" s="43">
        <f t="shared" si="4"/>
        <v>-4.3733888961283718E-5</v>
      </c>
      <c r="U75" s="37" t="s">
        <v>517</v>
      </c>
      <c r="V75" s="34">
        <f>(V76*([1]!s_dq_close(B$2,D75,1))/([1]!s_dq_close(B$2,D76,1))*(F75/F76))/AK75</f>
        <v>0.19534189389729262</v>
      </c>
      <c r="W75" s="34">
        <f>(W76*([1]!s_dq_close(B$3,D75,1))/([1]!s_dq_close(B$3,D76,1))*(F75/F76))/AK75</f>
        <v>0.19024893777311735</v>
      </c>
      <c r="X75" s="34">
        <f>(X76*([1]!s_dq_close(B$4,D75,1))/([1]!s_dq_close(B$4,D76,1))*(F75/F76))/AK75</f>
        <v>0.19115108403181122</v>
      </c>
      <c r="Y75" s="34">
        <f>(Y76*([1]!s_dq_close(B$5,D75,1))/([1]!s_dq_close(B$5,D76,1))*(F75/F76))/AK75</f>
        <v>0.11348261021727468</v>
      </c>
      <c r="Z75" s="34">
        <f>(Z76*([1]!s_dq_close(B$6,D75,1))/([1]!s_dq_close(B$6,D76,1)))/AK75</f>
        <v>0.11334070987915074</v>
      </c>
      <c r="AA75" s="34">
        <f>(AA76*([1]!s_dq_close(B$7,D75,1))/([1]!s_dq_close(B$7,D76,1)))/AK75</f>
        <v>5.3304018734167784E-2</v>
      </c>
      <c r="AB75" s="34">
        <f>(AB76*([1]!s_dq_close(B$8,D75,1))/([1]!s_dq_close(B$8,D76,1)))/AK75</f>
        <v>4.8525851531492518E-2</v>
      </c>
      <c r="AC75" s="34">
        <f>(AC76*([1]!s_dq_close(B$9,D75,1))/([1]!s_dq_close(B$9,D76,1))*(F75/F76))/AK75</f>
        <v>8.9888418047178401E-3</v>
      </c>
      <c r="AD75" s="34"/>
      <c r="AE75" s="38">
        <f t="shared" si="5"/>
        <v>8.5616052130975229E-2</v>
      </c>
      <c r="AG75" s="24" t="s">
        <v>588</v>
      </c>
      <c r="AH75" s="12">
        <f>[1]!s_dq_close(B$10,D75,1)</f>
        <v>1.2390000000000001</v>
      </c>
      <c r="AI75" s="27">
        <f t="shared" si="3"/>
        <v>-1.7446471054718304E-2</v>
      </c>
      <c r="AK75" s="2">
        <f>(V76*([1]!s_dq_close(B$2,D75,1))/([1]!s_dq_close(B$2,D76,1))*(F75/F76))+(W76*([1]!s_dq_close(B$3,D75,1))/([1]!s_dq_close(B$3,D76,1))*(F75/F76))+(X76*([1]!s_dq_close(B$4,D75,1))/([1]!s_dq_close(B$4,D76,1))*(F75/F76))+(Y76*([1]!s_dq_close(B$5,D75,1))/([1]!s_dq_close(B$5,D76,1))*(F75/F76))+(Z76*([1]!s_dq_close(B$6,D75,1))/([1]!s_dq_close(B$6,D76,1)))+(AA76*([1]!s_dq_close(B$7,D76,1))/([1]!s_dq_close(B$7,D77,1)))+(AB76*([1]!s_dq_close(B$8,D75,1))/([1]!s_dq_close(B$8,D76,1)))+(AC76*([1]!s_dq_close(B$9,D75,1))/([1]!s_dq_close(B$9,D76,1))*(F75/F76))+(1-SUM(V76:AC76))</f>
        <v>0.9928538120686442</v>
      </c>
    </row>
    <row r="76" spans="4:37">
      <c r="D76" s="23" t="s">
        <v>158</v>
      </c>
      <c r="E76" s="23" t="s">
        <v>159</v>
      </c>
      <c r="F76" s="2">
        <f t="shared" si="6"/>
        <v>7.0966999999999993</v>
      </c>
      <c r="L76" s="24" t="s">
        <v>312</v>
      </c>
      <c r="M76" s="2">
        <f>O$84*(K$2*([1]!s_dq_close(B$2,D76,1)/[1]!s_dq_close(B$2,D$84,1))*(F76/F$84)+K$3*([1]!s_dq_close(B$3,D76,1)/[1]!s_dq_close(B$3,D$84,1))*(F76/F$84)+K$4*([1]!s_dq_close(B$4,D76,1)/[1]!s_dq_close(B$4,D$84,1))*(F76/F$84)+K$5*([1]!s_dq_close(B$5,D76,1)/[1]!s_dq_close(B$5,D$84,1))*(F76/F$84)+K$6*([1]!s_dq_close(B$6,D76,1)/[1]!s_dq_close(B$6,D$84,1))+K$7*([1]!s_dq_close(B$7,D76,1)/[1]!s_dq_close(B$7,D$84,1))+K$8*([1]!s_dq_close(B$8,D76,1)/[1]!s_dq_close(B$8,D$84,1))+K$9*([1]!s_dq_close(B$9,D76,1)/[1]!s_dq_close(B$9,D$84,1))*(F76/F$84)+K$10)</f>
        <v>1.2480039010058088</v>
      </c>
      <c r="N76" s="39" t="s">
        <v>244</v>
      </c>
      <c r="O76" s="40">
        <f>[1]!f_nav_unit("501225.SH",D76)</f>
        <v>1.2470000000000001</v>
      </c>
      <c r="P76" s="24" t="s">
        <v>381</v>
      </c>
      <c r="Q76" s="2">
        <f>O77*(K$2*([1]!s_dq_close(B$2,D76,1)/[1]!s_dq_close(B$2,D77,1))*(F76/F77)+K$3*([1]!s_dq_close(B$3,D76,1)/[1]!s_dq_close(B$3,D77,1))*(F76/F77)+K$4*([1]!s_dq_close(B$4,D76,1)/[1]!s_dq_close(B$4,D77,1))*(F76/F77)+K$5*([1]!s_dq_close(B$5,D76,1)/[1]!s_dq_close(B$5,D77,1))*(F76/F77)+K$6*([1]!s_dq_close(B$6,D76,1)/[1]!s_dq_close(B$6,D77,1))+K$7*([1]!s_dq_close(B$7,D76,1)/[1]!s_dq_close(B$7,D77,1))+K$8*([1]!s_dq_close(B$8,D76,1)/[1]!s_dq_close(B$8,D77,1))+K$9*([1]!s_dq_close(B$9,D76,1)/[1]!s_dq_close(B$9,D77,1))*(F76/F77)+K$10)</f>
        <v>1.2481550939198154</v>
      </c>
      <c r="R76" s="41" t="s">
        <v>449</v>
      </c>
      <c r="S76" s="42">
        <f>O77*($V76*([1]!s_dq_close(B$2,D76,1)/[1]!s_dq_close(B$2,D77,1))*(F76/F77)+$W76*([1]!s_dq_close(B$3,D76,1)/[1]!s_dq_close(B$3,D77,1))*(F76/F77)+$X76*([1]!s_dq_close(B$4,D76,1)/[1]!s_dq_close(B$4,D77,1))*(F76/F77)+$Y76*([1]!s_dq_close(B$5,D76,1)/[1]!s_dq_close(B$5,D77,1))*(F76/F77)+$Z76*([1]!s_dq_close(B$6,D76,1)/[1]!s_dq_close(B$6,D77,1))+$AA76*([1]!s_dq_close(B$7,D76,1)/[1]!s_dq_close(B$7,D77,1))+$AB76*([1]!s_dq_close(B$8,D76,1)/[1]!s_dq_close(B$8,D77,1))+$AC76*([1]!s_dq_close(B$9,D76,1)/[1]!s_dq_close(B$9,D77,1))*(F76/F77)+$AE76)</f>
        <v>1.2480515697564061</v>
      </c>
      <c r="T76" s="43">
        <f t="shared" si="4"/>
        <v>8.4327967634800771E-4</v>
      </c>
      <c r="U76" s="37" t="s">
        <v>518</v>
      </c>
      <c r="V76" s="34">
        <f>(V77*([1]!s_dq_close(B$2,D76,1))/([1]!s_dq_close(B$2,D77,1))*(F76/F77))/AK76</f>
        <v>0.19680046455869599</v>
      </c>
      <c r="W76" s="34">
        <f>(W77*([1]!s_dq_close(B$3,D76,1))/([1]!s_dq_close(B$3,D77,1))*(F76/F77))/AK76</f>
        <v>0.19127836067847348</v>
      </c>
      <c r="X76" s="34">
        <f>(X77*([1]!s_dq_close(B$4,D76,1))/([1]!s_dq_close(B$4,D77,1))*(F76/F77))/AK76</f>
        <v>0.19265132174309016</v>
      </c>
      <c r="Y76" s="34">
        <f>(Y77*([1]!s_dq_close(B$5,D76,1))/([1]!s_dq_close(B$5,D77,1))*(F76/F77))/AK76</f>
        <v>0.11439511658394731</v>
      </c>
      <c r="Z76" s="34">
        <f>(Z77*([1]!s_dq_close(B$6,D76,1))/([1]!s_dq_close(B$6,D77,1)))/AK76</f>
        <v>0.11061417364938382</v>
      </c>
      <c r="AA76" s="34">
        <f>(AA77*([1]!s_dq_close(B$7,D76,1))/([1]!s_dq_close(B$7,D77,1)))/AK76</f>
        <v>5.1957096406380798E-2</v>
      </c>
      <c r="AB76" s="34">
        <f>(AB77*([1]!s_dq_close(B$8,D76,1))/([1]!s_dq_close(B$8,D77,1)))/AK76</f>
        <v>4.7504814789583384E-2</v>
      </c>
      <c r="AC76" s="34">
        <f>(AC77*([1]!s_dq_close(B$9,D76,1))/([1]!s_dq_close(B$9,D77,1))*(F76/F77))/AK76</f>
        <v>9.1059005456634364E-3</v>
      </c>
      <c r="AD76" s="34"/>
      <c r="AE76" s="38">
        <f t="shared" si="5"/>
        <v>8.569275104478169E-2</v>
      </c>
      <c r="AG76" s="24" t="s">
        <v>589</v>
      </c>
      <c r="AH76" s="12">
        <f>[1]!s_dq_close(B$10,D76,1)</f>
        <v>1.2609999999999999</v>
      </c>
      <c r="AI76" s="27">
        <f t="shared" si="3"/>
        <v>1.8578352180936841E-2</v>
      </c>
      <c r="AK76" s="2">
        <f>(V77*([1]!s_dq_close(B$2,D76,1))/([1]!s_dq_close(B$2,D77,1))*(F76/F77))+(W77*([1]!s_dq_close(B$3,D76,1))/([1]!s_dq_close(B$3,D77,1))*(F76/F77))+(X77*([1]!s_dq_close(B$4,D76,1))/([1]!s_dq_close(B$4,D77,1))*(F76/F77))+(Y77*([1]!s_dq_close(B$5,D76,1))/([1]!s_dq_close(B$5,D77,1))*(F76/F77))+(Z77*([1]!s_dq_close(B$6,D76,1))/([1]!s_dq_close(B$6,D77,1)))+(AA77*([1]!s_dq_close(B$7,D77,1))/([1]!s_dq_close(B$7,D78,1)))+(AB77*([1]!s_dq_close(B$8,D76,1))/([1]!s_dq_close(B$8,D77,1)))+(AC77*([1]!s_dq_close(B$9,D76,1))/([1]!s_dq_close(B$9,D77,1))*(F76/F77))+(1-SUM(V77:AC77))</f>
        <v>0.97883801206340537</v>
      </c>
    </row>
    <row r="77" spans="4:37">
      <c r="D77" s="23" t="s">
        <v>160</v>
      </c>
      <c r="E77" s="23" t="s">
        <v>161</v>
      </c>
      <c r="F77" s="2">
        <f t="shared" si="6"/>
        <v>7.0967999999999991</v>
      </c>
      <c r="L77" s="24" t="s">
        <v>313</v>
      </c>
      <c r="M77" s="2">
        <f>O$84*(K$2*([1]!s_dq_close(B$2,D77,1)/[1]!s_dq_close(B$2,D$84,1))*(F77/F$84)+K$3*([1]!s_dq_close(B$3,D77,1)/[1]!s_dq_close(B$3,D$84,1))*(F77/F$84)+K$4*([1]!s_dq_close(B$4,D77,1)/[1]!s_dq_close(B$4,D$84,1))*(F77/F$84)+K$5*([1]!s_dq_close(B$5,D77,1)/[1]!s_dq_close(B$5,D$84,1))*(F77/F$84)+K$6*([1]!s_dq_close(B$6,D77,1)/[1]!s_dq_close(B$6,D$84,1))+K$7*([1]!s_dq_close(B$7,D77,1)/[1]!s_dq_close(B$7,D$84,1))+K$8*([1]!s_dq_close(B$8,D77,1)/[1]!s_dq_close(B$8,D$84,1))+K$9*([1]!s_dq_close(B$9,D77,1)/[1]!s_dq_close(B$9,D$84,1))*(F77/F$84)+K$10)</f>
        <v>1.274728643047121</v>
      </c>
      <c r="N77" s="39" t="s">
        <v>245</v>
      </c>
      <c r="O77" s="40">
        <f>[1]!f_nav_unit("501225.SH",D77)</f>
        <v>1.2744</v>
      </c>
      <c r="P77" s="24" t="s">
        <v>382</v>
      </c>
      <c r="Q77" s="2">
        <f>O78*(K$2*([1]!s_dq_close(B$2,D77,1)/[1]!s_dq_close(B$2,D78,1))*(F77/F78)+K$3*([1]!s_dq_close(B$3,D77,1)/[1]!s_dq_close(B$3,D78,1))*(F77/F78)+K$4*([1]!s_dq_close(B$4,D77,1)/[1]!s_dq_close(B$4,D78,1))*(F77/F78)+K$5*([1]!s_dq_close(B$5,D77,1)/[1]!s_dq_close(B$5,D78,1))*(F77/F78)+K$6*([1]!s_dq_close(B$6,D77,1)/[1]!s_dq_close(B$6,D78,1))+K$7*([1]!s_dq_close(B$7,D77,1)/[1]!s_dq_close(B$7,D78,1))+K$8*([1]!s_dq_close(B$8,D77,1)/[1]!s_dq_close(B$8,D78,1))+K$9*([1]!s_dq_close(B$9,D77,1)/[1]!s_dq_close(B$9,D78,1))*(F77/F78)+K$10)</f>
        <v>1.2735693250941935</v>
      </c>
      <c r="R77" s="41" t="s">
        <v>450</v>
      </c>
      <c r="S77" s="42">
        <f>O78*($V77*([1]!s_dq_close(B$2,D77,1)/[1]!s_dq_close(B$2,D78,1))*(F77/F78)+$W77*([1]!s_dq_close(B$3,D77,1)/[1]!s_dq_close(B$3,D78,1))*(F77/F78)+$X77*([1]!s_dq_close(B$4,D77,1)/[1]!s_dq_close(B$4,D78,1))*(F77/F78)+$Y77*([1]!s_dq_close(B$5,D77,1)/[1]!s_dq_close(B$5,D78,1))*(F77/F78)+$Z77*([1]!s_dq_close(B$6,D77,1)/[1]!s_dq_close(B$6,D78,1))+$AA77*([1]!s_dq_close(B$7,D77,1)/[1]!s_dq_close(B$7,D78,1))+$AB77*([1]!s_dq_close(B$8,D77,1)/[1]!s_dq_close(B$8,D78,1))+$AC77*([1]!s_dq_close(B$9,D77,1)/[1]!s_dq_close(B$9,D78,1))*(F77/F78)+$AE77)</f>
        <v>1.2738239079039386</v>
      </c>
      <c r="T77" s="43">
        <f t="shared" si="4"/>
        <v>-4.5204966734258001E-4</v>
      </c>
      <c r="U77" s="37" t="s">
        <v>519</v>
      </c>
      <c r="V77" s="34">
        <f>(V78*([1]!s_dq_close(B$2,D77,1))/([1]!s_dq_close(B$2,D78,1))*(F77/F78))/AK77</f>
        <v>0.19923306965705967</v>
      </c>
      <c r="W77" s="34">
        <f>(W78*([1]!s_dq_close(B$3,D77,1))/([1]!s_dq_close(B$3,D78,1))*(F77/F78))/AK77</f>
        <v>0.19358674977170201</v>
      </c>
      <c r="X77" s="34">
        <f>(X78*([1]!s_dq_close(B$4,D77,1))/([1]!s_dq_close(B$4,D78,1))*(F77/F78))/AK77</f>
        <v>0.19424261029219309</v>
      </c>
      <c r="Y77" s="34">
        <f>(Y78*([1]!s_dq_close(B$5,D77,1))/([1]!s_dq_close(B$5,D78,1))*(F77/F78))/AK77</f>
        <v>0.11547698242033558</v>
      </c>
      <c r="Z77" s="34">
        <f>(Z78*([1]!s_dq_close(B$6,D77,1))/([1]!s_dq_close(B$6,D78,1)))/AK77</f>
        <v>0.10746934775802144</v>
      </c>
      <c r="AA77" s="34">
        <f>(AA78*([1]!s_dq_close(B$7,D77,1))/([1]!s_dq_close(B$7,D78,1)))/AK77</f>
        <v>5.0587421166397549E-2</v>
      </c>
      <c r="AB77" s="34">
        <f>(AB78*([1]!s_dq_close(B$8,D77,1))/([1]!s_dq_close(B$8,D78,1)))/AK77</f>
        <v>4.6079522821360533E-2</v>
      </c>
      <c r="AC77" s="34">
        <f>(AC78*([1]!s_dq_close(B$9,D77,1))/([1]!s_dq_close(B$9,D78,1))*(F77/F78))/AK77</f>
        <v>9.2424444816018511E-3</v>
      </c>
      <c r="AD77" s="34"/>
      <c r="AE77" s="38">
        <f t="shared" si="5"/>
        <v>8.4081851631328308E-2</v>
      </c>
      <c r="AG77" s="24" t="s">
        <v>590</v>
      </c>
      <c r="AH77" s="12">
        <f>[1]!s_dq_close(B$10,D77,1)</f>
        <v>1.238</v>
      </c>
      <c r="AI77" s="27">
        <f t="shared" si="3"/>
        <v>-1.4331210191082855E-2</v>
      </c>
      <c r="AK77" s="2">
        <f>(V78*([1]!s_dq_close(B$2,D77,1))/([1]!s_dq_close(B$2,D78,1))*(F77/F78))+(W78*([1]!s_dq_close(B$3,D77,1))/([1]!s_dq_close(B$3,D78,1))*(F77/F78))+(X78*([1]!s_dq_close(B$4,D77,1))/([1]!s_dq_close(B$4,D78,1))*(F77/F78))+(Y78*([1]!s_dq_close(B$5,D77,1))/([1]!s_dq_close(B$5,D78,1))*(F77/F78))+(Z78*([1]!s_dq_close(B$6,D77,1))/([1]!s_dq_close(B$6,D78,1)))+(AA78*([1]!s_dq_close(B$7,D78,1))/([1]!s_dq_close(B$7,D79,1)))+(AB78*([1]!s_dq_close(B$8,D77,1))/([1]!s_dq_close(B$8,D78,1)))+(AC78*([1]!s_dq_close(B$9,D77,1))/([1]!s_dq_close(B$9,D78,1))*(F77/F78))+(1-SUM(V78:AC78))</f>
        <v>1.0160239483760196</v>
      </c>
    </row>
    <row r="78" spans="4:37">
      <c r="D78" s="23" t="s">
        <v>162</v>
      </c>
      <c r="E78" s="23" t="s">
        <v>163</v>
      </c>
      <c r="F78" s="2">
        <f t="shared" si="6"/>
        <v>7.0959000000000003</v>
      </c>
      <c r="L78" s="24" t="s">
        <v>314</v>
      </c>
      <c r="M78" s="2">
        <f>O$84*(K$2*([1]!s_dq_close(B$2,D78,1)/[1]!s_dq_close(B$2,D$84,1))*(F78/F$84)+K$3*([1]!s_dq_close(B$3,D78,1)/[1]!s_dq_close(B$3,D$84,1))*(F78/F$84)+K$4*([1]!s_dq_close(B$4,D78,1)/[1]!s_dq_close(B$4,D$84,1))*(F78/F$84)+K$5*([1]!s_dq_close(B$5,D78,1)/[1]!s_dq_close(B$5,D$84,1))*(F78/F$84)+K$6*([1]!s_dq_close(B$6,D78,1)/[1]!s_dq_close(B$6,D$84,1))+K$7*([1]!s_dq_close(B$7,D78,1)/[1]!s_dq_close(B$7,D$84,1))+K$8*([1]!s_dq_close(B$8,D78,1)/[1]!s_dq_close(B$8,D$84,1))+K$9*([1]!s_dq_close(B$9,D78,1)/[1]!s_dq_close(B$9,D$84,1))*(F78/F$84)+K$10)</f>
        <v>1.2526114998371833</v>
      </c>
      <c r="N78" s="39" t="s">
        <v>246</v>
      </c>
      <c r="O78" s="40">
        <f>[1]!f_nav_unit("501225.SH",D78)</f>
        <v>1.2516</v>
      </c>
      <c r="P78" s="24" t="s">
        <v>383</v>
      </c>
      <c r="Q78" s="2">
        <f>O79*(K$2*([1]!s_dq_close(B$2,D78,1)/[1]!s_dq_close(B$2,D79,1))*(F78/F79)+K$3*([1]!s_dq_close(B$3,D78,1)/[1]!s_dq_close(B$3,D79,1))*(F78/F79)+K$4*([1]!s_dq_close(B$4,D78,1)/[1]!s_dq_close(B$4,D79,1))*(F78/F79)+K$5*([1]!s_dq_close(B$5,D78,1)/[1]!s_dq_close(B$5,D79,1))*(F78/F79)+K$6*([1]!s_dq_close(B$6,D78,1)/[1]!s_dq_close(B$6,D79,1))+K$7*([1]!s_dq_close(B$7,D78,1)/[1]!s_dq_close(B$7,D79,1))+K$8*([1]!s_dq_close(B$8,D78,1)/[1]!s_dq_close(B$8,D79,1))+K$9*([1]!s_dq_close(B$9,D78,1)/[1]!s_dq_close(B$9,D79,1))*(F78/F79)+K$10)</f>
        <v>1.2521890449636008</v>
      </c>
      <c r="R78" s="41" t="s">
        <v>451</v>
      </c>
      <c r="S78" s="42">
        <f>O79*($V78*([1]!s_dq_close(B$2,D78,1)/[1]!s_dq_close(B$2,D79,1))*(F78/F79)+$W78*([1]!s_dq_close(B$3,D78,1)/[1]!s_dq_close(B$3,D79,1))*(F78/F79)+$X78*([1]!s_dq_close(B$4,D78,1)/[1]!s_dq_close(B$4,D79,1))*(F78/F79)+$Y78*([1]!s_dq_close(B$5,D78,1)/[1]!s_dq_close(B$5,D79,1))*(F78/F79)+$Z78*([1]!s_dq_close(B$6,D78,1)/[1]!s_dq_close(B$6,D79,1))+$AA78*([1]!s_dq_close(B$7,D78,1)/[1]!s_dq_close(B$7,D79,1))+$AB78*([1]!s_dq_close(B$8,D78,1)/[1]!s_dq_close(B$8,D79,1))+$AC78*([1]!s_dq_close(B$9,D78,1)/[1]!s_dq_close(B$9,D79,1))*(F78/F79)+$AE78)</f>
        <v>1.2523941295154084</v>
      </c>
      <c r="T78" s="43">
        <f t="shared" si="4"/>
        <v>6.3449146325367245E-4</v>
      </c>
      <c r="U78" s="37" t="s">
        <v>520</v>
      </c>
      <c r="V78" s="34">
        <f>(V79*([1]!s_dq_close(B$2,D78,1))/([1]!s_dq_close(B$2,D79,1))*(F78/F79))/AK78</f>
        <v>0.19722470011384849</v>
      </c>
      <c r="W78" s="34">
        <f>(W79*([1]!s_dq_close(B$3,D78,1))/([1]!s_dq_close(B$3,D79,1))*(F78/F79))/AK78</f>
        <v>0.19232007774147641</v>
      </c>
      <c r="X78" s="34">
        <f>(X79*([1]!s_dq_close(B$4,D78,1))/([1]!s_dq_close(B$4,D79,1))*(F78/F79))/AK78</f>
        <v>0.19285066740459608</v>
      </c>
      <c r="Y78" s="34">
        <f>(Y79*([1]!s_dq_close(B$5,D78,1))/([1]!s_dq_close(B$5,D79,1))*(F78/F79))/AK78</f>
        <v>0.11454612636352095</v>
      </c>
      <c r="Z78" s="34">
        <f>(Z79*([1]!s_dq_close(B$6,D78,1))/([1]!s_dq_close(B$6,D79,1)))/AK78</f>
        <v>0.10864683537247305</v>
      </c>
      <c r="AA78" s="34">
        <f>(AA79*([1]!s_dq_close(B$7,D78,1))/([1]!s_dq_close(B$7,D79,1)))/AK78</f>
        <v>5.1329409186848619E-2</v>
      </c>
      <c r="AB78" s="34">
        <f>(AB79*([1]!s_dq_close(B$8,D78,1))/([1]!s_dq_close(B$8,D79,1)))/AK78</f>
        <v>4.6878859521861736E-2</v>
      </c>
      <c r="AC78" s="34">
        <f>(AC79*([1]!s_dq_close(B$9,D78,1))/([1]!s_dq_close(B$9,D79,1))*(F78/F79))/AK78</f>
        <v>9.1742996979399909E-3</v>
      </c>
      <c r="AD78" s="34"/>
      <c r="AE78" s="38">
        <f t="shared" si="5"/>
        <v>8.7029024597434668E-2</v>
      </c>
      <c r="AG78" s="24" t="s">
        <v>591</v>
      </c>
      <c r="AH78" s="12">
        <f>[1]!s_dq_close(B$10,D78,1)</f>
        <v>1.256</v>
      </c>
      <c r="AI78" s="27">
        <f t="shared" si="3"/>
        <v>7.9681274900411658E-4</v>
      </c>
      <c r="AK78" s="2">
        <f>(V79*([1]!s_dq_close(B$2,D78,1))/([1]!s_dq_close(B$2,D79,1))*(F78/F79))+(W79*([1]!s_dq_close(B$3,D78,1))/([1]!s_dq_close(B$3,D79,1))*(F78/F79))+(X79*([1]!s_dq_close(B$4,D78,1))/([1]!s_dq_close(B$4,D79,1))*(F78/F79))+(Y79*([1]!s_dq_close(B$5,D78,1))/([1]!s_dq_close(B$5,D79,1))*(F78/F79))+(Z79*([1]!s_dq_close(B$6,D78,1))/([1]!s_dq_close(B$6,D79,1)))+(AA79*([1]!s_dq_close(B$7,D79,1))/([1]!s_dq_close(B$7,D80,1)))+(AB79*([1]!s_dq_close(B$8,D78,1))/([1]!s_dq_close(B$8,D79,1)))+(AC79*([1]!s_dq_close(B$9,D78,1))/([1]!s_dq_close(B$9,D79,1))*(F78/F79))+(1-SUM(V79:AC79))</f>
        <v>0.98447088300851593</v>
      </c>
    </row>
    <row r="79" spans="4:37">
      <c r="D79" s="23" t="s">
        <v>164</v>
      </c>
      <c r="E79" s="23" t="s">
        <v>165</v>
      </c>
      <c r="F79" s="2">
        <f t="shared" si="6"/>
        <v>7.0955999999999992</v>
      </c>
      <c r="L79" s="24" t="s">
        <v>315</v>
      </c>
      <c r="M79" s="2">
        <f>O$84*(K$2*([1]!s_dq_close(B$2,D79,1)/[1]!s_dq_close(B$2,D$84,1))*(F79/F$84)+K$3*([1]!s_dq_close(B$3,D79,1)/[1]!s_dq_close(B$3,D$84,1))*(F79/F$84)+K$4*([1]!s_dq_close(B$4,D79,1)/[1]!s_dq_close(B$4,D$84,1))*(F79/F$84)+K$5*([1]!s_dq_close(B$5,D79,1)/[1]!s_dq_close(B$5,D$84,1))*(F79/F$84)+K$6*([1]!s_dq_close(B$6,D79,1)/[1]!s_dq_close(B$6,D$84,1))+K$7*([1]!s_dq_close(B$7,D79,1)/[1]!s_dq_close(B$7,D$84,1))+K$8*([1]!s_dq_close(B$8,D79,1)/[1]!s_dq_close(B$8,D$84,1))+K$9*([1]!s_dq_close(B$9,D79,1)/[1]!s_dq_close(B$9,D$84,1))*(F79/F$84)+K$10)</f>
        <v>1.2752605278796565</v>
      </c>
      <c r="N79" s="39" t="s">
        <v>247</v>
      </c>
      <c r="O79" s="40">
        <f>[1]!f_nav_unit("501225.SH",D79)</f>
        <v>1.2748999999999999</v>
      </c>
      <c r="P79" s="24" t="s">
        <v>384</v>
      </c>
      <c r="Q79" s="2">
        <f>O80*(K$2*([1]!s_dq_close(B$2,D79,1)/[1]!s_dq_close(B$2,D80,1))*(F79/F80)+K$3*([1]!s_dq_close(B$3,D79,1)/[1]!s_dq_close(B$3,D80,1))*(F79/F80)+K$4*([1]!s_dq_close(B$4,D79,1)/[1]!s_dq_close(B$4,D80,1))*(F79/F80)+K$5*([1]!s_dq_close(B$5,D79,1)/[1]!s_dq_close(B$5,D80,1))*(F79/F80)+K$6*([1]!s_dq_close(B$6,D79,1)/[1]!s_dq_close(B$6,D80,1))+K$7*([1]!s_dq_close(B$7,D79,1)/[1]!s_dq_close(B$7,D80,1))+K$8*([1]!s_dq_close(B$8,D79,1)/[1]!s_dq_close(B$8,D80,1))+K$9*([1]!s_dq_close(B$9,D79,1)/[1]!s_dq_close(B$9,D80,1))*(F79/F80)+K$10)</f>
        <v>1.2744623176890197</v>
      </c>
      <c r="R79" s="41" t="s">
        <v>452</v>
      </c>
      <c r="S79" s="42">
        <f>O80*($V79*([1]!s_dq_close(B$2,D79,1)/[1]!s_dq_close(B$2,D80,1))*(F79/F80)+$W79*([1]!s_dq_close(B$3,D79,1)/[1]!s_dq_close(B$3,D80,1))*(F79/F80)+$X79*([1]!s_dq_close(B$4,D79,1)/[1]!s_dq_close(B$4,D80,1))*(F79/F80)+$Y79*([1]!s_dq_close(B$5,D79,1)/[1]!s_dq_close(B$5,D80,1))*(F79/F80)+$Z79*([1]!s_dq_close(B$6,D79,1)/[1]!s_dq_close(B$6,D80,1))+$AA79*([1]!s_dq_close(B$7,D79,1)/[1]!s_dq_close(B$7,D80,1))+$AB79*([1]!s_dq_close(B$8,D79,1)/[1]!s_dq_close(B$8,D80,1))+$AC79*([1]!s_dq_close(B$9,D79,1)/[1]!s_dq_close(B$9,D80,1))*(F79/F80)+$AE79)</f>
        <v>1.2744578379751716</v>
      </c>
      <c r="T79" s="43">
        <f t="shared" si="4"/>
        <v>-3.4682094660620777E-4</v>
      </c>
      <c r="U79" s="37" t="s">
        <v>521</v>
      </c>
      <c r="V79" s="34">
        <f>(V80*([1]!s_dq_close(B$2,D79,1))/([1]!s_dq_close(B$2,D80,1))*(F79/F80))/AK79</f>
        <v>0.19834112246636729</v>
      </c>
      <c r="W79" s="34">
        <f>(W80*([1]!s_dq_close(B$3,D79,1))/([1]!s_dq_close(B$3,D80,1))*(F79/F80))/AK79</f>
        <v>0.19284601010472591</v>
      </c>
      <c r="X79" s="34">
        <f>(X80*([1]!s_dq_close(B$4,D79,1))/([1]!s_dq_close(B$4,D80,1))*(F79/F80))/AK79</f>
        <v>0.19151429650989321</v>
      </c>
      <c r="Y79" s="34">
        <f>(Y80*([1]!s_dq_close(B$5,D79,1))/([1]!s_dq_close(B$5,D80,1))*(F79/F80))/AK79</f>
        <v>0.11485740443039923</v>
      </c>
      <c r="Z79" s="34">
        <f>(Z80*([1]!s_dq_close(B$6,D79,1))/([1]!s_dq_close(B$6,D80,1)))/AK79</f>
        <v>0.11004244276846507</v>
      </c>
      <c r="AA79" s="34">
        <f>(AA80*([1]!s_dq_close(B$7,D79,1))/([1]!s_dq_close(B$7,D80,1)))/AK79</f>
        <v>5.2086109725104072E-2</v>
      </c>
      <c r="AB79" s="34">
        <f>(AB80*([1]!s_dq_close(B$8,D79,1))/([1]!s_dq_close(B$8,D80,1)))/AK79</f>
        <v>4.7471183266949601E-2</v>
      </c>
      <c r="AC79" s="34">
        <f>(AC80*([1]!s_dq_close(B$9,D79,1))/([1]!s_dq_close(B$9,D80,1))*(F79/F80))/AK79</f>
        <v>9.4021339400753804E-3</v>
      </c>
      <c r="AD79" s="34"/>
      <c r="AE79" s="38">
        <f t="shared" si="5"/>
        <v>8.3439296788020201E-2</v>
      </c>
      <c r="AG79" s="24" t="s">
        <v>592</v>
      </c>
      <c r="AH79" s="12">
        <f>[1]!s_dq_close(B$10,D79,1)</f>
        <v>1.2549999999999999</v>
      </c>
      <c r="AI79" s="27">
        <f t="shared" si="3"/>
        <v>8.0321285140561027E-3</v>
      </c>
      <c r="AK79" s="2">
        <f>(V80*([1]!s_dq_close(B$2,D79,1))/([1]!s_dq_close(B$2,D80,1))*(F79/F80))+(W80*([1]!s_dq_close(B$3,D79,1))/([1]!s_dq_close(B$3,D80,1))*(F79/F80))+(X80*([1]!s_dq_close(B$4,D79,1))/([1]!s_dq_close(B$4,D80,1))*(F79/F80))+(Y80*([1]!s_dq_close(B$5,D79,1))/([1]!s_dq_close(B$5,D80,1))*(F79/F80))+(Z80*([1]!s_dq_close(B$6,D79,1))/([1]!s_dq_close(B$6,D80,1)))+(AA80*([1]!s_dq_close(B$7,D80,1))/([1]!s_dq_close(B$7,D81,1)))+(AB80*([1]!s_dq_close(B$8,D79,1))/([1]!s_dq_close(B$8,D80,1)))+(AC80*([1]!s_dq_close(B$9,D79,1))/([1]!s_dq_close(B$9,D80,1))*(F79/F80))+(1-SUM(V80:AC80))</f>
        <v>1.0056343782671726</v>
      </c>
    </row>
    <row r="80" spans="4:37">
      <c r="D80" s="23" t="s">
        <v>166</v>
      </c>
      <c r="E80" s="23" t="s">
        <v>167</v>
      </c>
      <c r="F80" s="2">
        <f t="shared" si="6"/>
        <v>7.0947000000000005</v>
      </c>
      <c r="L80" s="24" t="s">
        <v>316</v>
      </c>
      <c r="M80" s="2">
        <f>O$84*(K$2*([1]!s_dq_close(B$2,D80,1)/[1]!s_dq_close(B$2,D$84,1))*(F80/F$84)+K$3*([1]!s_dq_close(B$3,D80,1)/[1]!s_dq_close(B$3,D$84,1))*(F80/F$84)+K$4*([1]!s_dq_close(B$4,D80,1)/[1]!s_dq_close(B$4,D$84,1))*(F80/F$84)+K$5*([1]!s_dq_close(B$5,D80,1)/[1]!s_dq_close(B$5,D$84,1))*(F80/F$84)+K$6*([1]!s_dq_close(B$6,D80,1)/[1]!s_dq_close(B$6,D$84,1))+K$7*([1]!s_dq_close(B$7,D80,1)/[1]!s_dq_close(B$7,D$84,1))+K$8*([1]!s_dq_close(B$8,D80,1)/[1]!s_dq_close(B$8,D$84,1))+K$9*([1]!s_dq_close(B$9,D80,1)/[1]!s_dq_close(B$9,D$84,1))*(F80/F$84)+K$10)</f>
        <v>1.2654157742195662</v>
      </c>
      <c r="N80" s="39" t="s">
        <v>248</v>
      </c>
      <c r="O80" s="40">
        <f>[1]!f_nav_unit("501225.SH",D80)</f>
        <v>1.2645999999999999</v>
      </c>
      <c r="P80" s="24" t="s">
        <v>385</v>
      </c>
      <c r="Q80" s="2">
        <f>O81*(K$2*([1]!s_dq_close(B$2,D80,1)/[1]!s_dq_close(B$2,D81,1))*(F80/F81)+K$3*([1]!s_dq_close(B$3,D80,1)/[1]!s_dq_close(B$3,D81,1))*(F80/F81)+K$4*([1]!s_dq_close(B$4,D80,1)/[1]!s_dq_close(B$4,D81,1))*(F80/F81)+K$5*([1]!s_dq_close(B$5,D80,1)/[1]!s_dq_close(B$5,D81,1))*(F80/F81)+K$6*([1]!s_dq_close(B$6,D80,1)/[1]!s_dq_close(B$6,D81,1))+K$7*([1]!s_dq_close(B$7,D80,1)/[1]!s_dq_close(B$7,D81,1))+K$8*([1]!s_dq_close(B$8,D80,1)/[1]!s_dq_close(B$8,D81,1))+K$9*([1]!s_dq_close(B$9,D80,1)/[1]!s_dq_close(B$9,D81,1))*(F80/F81)+K$10)</f>
        <v>1.2653222462689131</v>
      </c>
      <c r="R80" s="41" t="s">
        <v>453</v>
      </c>
      <c r="S80" s="42">
        <f>O81*($V80*([1]!s_dq_close(B$2,D80,1)/[1]!s_dq_close(B$2,D81,1))*(F80/F81)+$W80*([1]!s_dq_close(B$3,D80,1)/[1]!s_dq_close(B$3,D81,1))*(F80/F81)+$X80*([1]!s_dq_close(B$4,D80,1)/[1]!s_dq_close(B$4,D81,1))*(F80/F81)+$Y80*([1]!s_dq_close(B$5,D80,1)/[1]!s_dq_close(B$5,D81,1))*(F80/F81)+$Z80*([1]!s_dq_close(B$6,D80,1)/[1]!s_dq_close(B$6,D81,1))+$AA80*([1]!s_dq_close(B$7,D80,1)/[1]!s_dq_close(B$7,D81,1))+$AB80*([1]!s_dq_close(B$8,D80,1)/[1]!s_dq_close(B$8,D81,1))+$AC80*([1]!s_dq_close(B$9,D80,1)/[1]!s_dq_close(B$9,D81,1))*(F80/F81)+$AE80)</f>
        <v>1.2654631132586118</v>
      </c>
      <c r="T80" s="43">
        <f t="shared" si="4"/>
        <v>6.8251878745195782E-4</v>
      </c>
      <c r="U80" s="37" t="s">
        <v>522</v>
      </c>
      <c r="V80" s="34">
        <f>(V81*([1]!s_dq_close(B$2,D80,1))/([1]!s_dq_close(B$2,D81,1))*(F80/F81))/AK80</f>
        <v>0.1978193595606095</v>
      </c>
      <c r="W80" s="34">
        <f>(W81*([1]!s_dq_close(B$3,D80,1))/([1]!s_dq_close(B$3,D81,1))*(F80/F81))/AK80</f>
        <v>0.19184448543596594</v>
      </c>
      <c r="X80" s="34">
        <f>(X81*([1]!s_dq_close(B$4,D80,1))/([1]!s_dq_close(B$4,D81,1))*(F80/F81))/AK80</f>
        <v>0.1916752610367318</v>
      </c>
      <c r="Y80" s="34">
        <f>(Y81*([1]!s_dq_close(B$5,D80,1))/([1]!s_dq_close(B$5,D81,1))*(F80/F81))/AK80</f>
        <v>0.11443671310114341</v>
      </c>
      <c r="Z80" s="34">
        <f>(Z81*([1]!s_dq_close(B$6,D80,1))/([1]!s_dq_close(B$6,D81,1)))/AK80</f>
        <v>0.1098537244408283</v>
      </c>
      <c r="AA80" s="34">
        <f>(AA81*([1]!s_dq_close(B$7,D80,1))/([1]!s_dq_close(B$7,D81,1)))/AK80</f>
        <v>5.1700210551994738E-2</v>
      </c>
      <c r="AB80" s="34">
        <f>(AB81*([1]!s_dq_close(B$8,D80,1))/([1]!s_dq_close(B$8,D81,1)))/AK80</f>
        <v>4.7376540187305576E-2</v>
      </c>
      <c r="AC80" s="34">
        <f>(AC81*([1]!s_dq_close(B$9,D80,1))/([1]!s_dq_close(B$9,D81,1))*(F80/F81))/AK80</f>
        <v>9.252284267914598E-3</v>
      </c>
      <c r="AD80" s="34"/>
      <c r="AE80" s="38">
        <f t="shared" si="5"/>
        <v>8.6041421417506148E-2</v>
      </c>
      <c r="AG80" s="24" t="s">
        <v>593</v>
      </c>
      <c r="AH80" s="12">
        <f>[1]!s_dq_close(B$10,D80,1)</f>
        <v>1.2450000000000001</v>
      </c>
      <c r="AI80" s="27">
        <f t="shared" ref="AI80:AI82" si="7">(AH80/AH81)-1</f>
        <v>-1.2688342585249646E-2</v>
      </c>
      <c r="AK80" s="2">
        <f>(V81*([1]!s_dq_close(B$2,D80,1))/([1]!s_dq_close(B$2,D81,1))*(F80/F81))+(W81*([1]!s_dq_close(B$3,D80,1))/([1]!s_dq_close(B$3,D81,1))*(F80/F81))+(X81*([1]!s_dq_close(B$4,D80,1))/([1]!s_dq_close(B$4,D81,1))*(F80/F81))+(Y81*([1]!s_dq_close(B$5,D80,1))/([1]!s_dq_close(B$5,D81,1))*(F80/F81))+(Z81*([1]!s_dq_close(B$6,D80,1))/([1]!s_dq_close(B$6,D81,1)))+(AA81*([1]!s_dq_close(B$7,D81,1))/([1]!s_dq_close(B$7,D82,1)))+(AB81*([1]!s_dq_close(B$8,D80,1))/([1]!s_dq_close(B$8,D81,1)))+(AC81*([1]!s_dq_close(B$9,D80,1))/([1]!s_dq_close(B$9,D81,1))*(F80/F81))+(1-SUM(V81:AC81))</f>
        <v>0.98645789129690775</v>
      </c>
    </row>
    <row r="81" spans="4:37">
      <c r="D81" s="23" t="s">
        <v>168</v>
      </c>
      <c r="E81" s="23" t="s">
        <v>169</v>
      </c>
      <c r="F81" s="2">
        <f t="shared" ref="F81:F85" si="8">E81/100</f>
        <v>7.0949</v>
      </c>
      <c r="L81" s="24" t="s">
        <v>321</v>
      </c>
      <c r="M81" s="2">
        <f>O$84*(K$2*([1]!s_dq_close(B$2,D81,1)/[1]!s_dq_close(B$2,D$84,1))*(F81/F$84)+K$3*([1]!s_dq_close(B$3,D81,1)/[1]!s_dq_close(B$3,D$84,1))*(F81/F$84)+K$4*([1]!s_dq_close(B$4,D81,1)/[1]!s_dq_close(B$4,D$84,1))*(F81/F$84)+K$5*([1]!s_dq_close(B$5,D81,1)/[1]!s_dq_close(B$5,D$84,1))*(F81/F$84)+K$6*([1]!s_dq_close(B$6,D81,1)/[1]!s_dq_close(B$6,D$84,1))+K$7*([1]!s_dq_close(B$7,D81,1)/[1]!s_dq_close(B$7,D$84,1))+K$8*([1]!s_dq_close(B$8,D81,1)/[1]!s_dq_close(B$8,D$84,1))+K$9*([1]!s_dq_close(B$9,D81,1)/[1]!s_dq_close(B$9,D$84,1))*(F81/F$84)+K$10)</f>
        <v>1.2839459206169714</v>
      </c>
      <c r="N81" s="39" t="s">
        <v>249</v>
      </c>
      <c r="O81" s="40">
        <f>[1]!f_nav_unit("501225.SH",D81)</f>
        <v>1.2839</v>
      </c>
      <c r="P81" s="24" t="s">
        <v>386</v>
      </c>
      <c r="Q81" s="2">
        <f>O82*(K$2*([1]!s_dq_close(B$2,D81,1)/[1]!s_dq_close(B$2,D82,1))*(F81/F82)+K$3*([1]!s_dq_close(B$3,D81,1)/[1]!s_dq_close(B$3,D82,1))*(F81/F82)+K$4*([1]!s_dq_close(B$4,D81,1)/[1]!s_dq_close(B$4,D82,1))*(F81/F82)+K$5*([1]!s_dq_close(B$5,D81,1)/[1]!s_dq_close(B$5,D82,1))*(F81/F82)+K$6*([1]!s_dq_close(B$6,D81,1)/[1]!s_dq_close(B$6,D82,1))+K$7*([1]!s_dq_close(B$7,D81,1)/[1]!s_dq_close(B$7,D82,1))+K$8*([1]!s_dq_close(B$8,D81,1)/[1]!s_dq_close(B$8,D82,1))+K$9*([1]!s_dq_close(B$9,D81,1)/[1]!s_dq_close(B$9,D82,1))*(F81/F82)+K$10)</f>
        <v>1.2837497536538565</v>
      </c>
      <c r="R81" s="41" t="s">
        <v>454</v>
      </c>
      <c r="S81" s="42">
        <f>O82*($V81*([1]!s_dq_close(B$2,D81,1)/[1]!s_dq_close(B$2,D82,1))*(F81/F82)+$W81*([1]!s_dq_close(B$3,D81,1)/[1]!s_dq_close(B$3,D82,1))*(F81/F82)+$X81*([1]!s_dq_close(B$4,D81,1)/[1]!s_dq_close(B$4,D82,1))*(F81/F82)+$Y81*([1]!s_dq_close(B$5,D81,1)/[1]!s_dq_close(B$5,D82,1))*(F81/F82)+$Z81*([1]!s_dq_close(B$6,D81,1)/[1]!s_dq_close(B$6,D82,1))+$AA81*([1]!s_dq_close(B$7,D81,1)/[1]!s_dq_close(B$7,D82,1))+$AB81*([1]!s_dq_close(B$8,D81,1)/[1]!s_dq_close(B$8,D82,1))+$AC81*([1]!s_dq_close(B$9,D81,1)/[1]!s_dq_close(B$9,D82,1))*(F81/F82)+$AE81)</f>
        <v>1.2838106201250219</v>
      </c>
      <c r="T81" s="43">
        <f t="shared" si="4"/>
        <v>-6.9615916331589034E-5</v>
      </c>
      <c r="U81" s="37" t="s">
        <v>523</v>
      </c>
      <c r="V81" s="34">
        <f>(V82*([1]!s_dq_close(B$2,D81,1))/([1]!s_dq_close(B$2,D82,1))*(F81/F82))/AK81</f>
        <v>0.19725733932291364</v>
      </c>
      <c r="W81" s="34">
        <f>(W82*([1]!s_dq_close(B$3,D81,1))/([1]!s_dq_close(B$3,D82,1))*(F81/F82))/AK81</f>
        <v>0.19198585768106083</v>
      </c>
      <c r="X81" s="34">
        <f>(X82*([1]!s_dq_close(B$4,D81,1))/([1]!s_dq_close(B$4,D82,1))*(F81/F82))/AK81</f>
        <v>0.19150080990830717</v>
      </c>
      <c r="Y81" s="34">
        <f>(Y82*([1]!s_dq_close(B$5,D81,1))/([1]!s_dq_close(B$5,D82,1))*(F81/F82))/AK81</f>
        <v>0.11476030493896314</v>
      </c>
      <c r="Z81" s="34">
        <f>(Z82*([1]!s_dq_close(B$6,D81,1))/([1]!s_dq_close(B$6,D82,1)))/AK81</f>
        <v>0.11089239899969476</v>
      </c>
      <c r="AA81" s="34">
        <f>(AA82*([1]!s_dq_close(B$7,D81,1))/([1]!s_dq_close(B$7,D82,1)))/AK81</f>
        <v>5.2474458834440393E-2</v>
      </c>
      <c r="AB81" s="34">
        <f>(AB82*([1]!s_dq_close(B$8,D81,1))/([1]!s_dq_close(B$8,D82,1)))/AK81</f>
        <v>4.7985196580472372E-2</v>
      </c>
      <c r="AC81" s="34">
        <f>(AC82*([1]!s_dq_close(B$9,D81,1))/([1]!s_dq_close(B$9,D82,1))*(F81/F82))/AK81</f>
        <v>9.1454720835863115E-3</v>
      </c>
      <c r="AD81" s="34"/>
      <c r="AE81" s="38">
        <f t="shared" si="5"/>
        <v>8.3998161650561398E-2</v>
      </c>
      <c r="AG81" s="24" t="s">
        <v>594</v>
      </c>
      <c r="AH81" s="12">
        <f>[1]!s_dq_close(B$10,D81,1)</f>
        <v>1.2609999999999999</v>
      </c>
      <c r="AI81" s="27">
        <f t="shared" si="7"/>
        <v>-1.4843750000000044E-2</v>
      </c>
      <c r="AK81" s="2">
        <f>(V82*([1]!s_dq_close(B$2,D81,1))/([1]!s_dq_close(B$2,D82,1))*(F81/F82))+(W82*([1]!s_dq_close(B$3,D81,1))/([1]!s_dq_close(B$3,D82,1))*(F81/F82))+(X82*([1]!s_dq_close(B$4,D81,1))/([1]!s_dq_close(B$4,D82,1))*(F81/F82))+(Y82*([1]!s_dq_close(B$5,D81,1))/([1]!s_dq_close(B$5,D82,1))*(F81/F82))+(Z82*([1]!s_dq_close(B$6,D81,1))/([1]!s_dq_close(B$6,D82,1)))+(AA82*([1]!s_dq_close(B$7,D82,1))/([1]!s_dq_close(B$7,D83,1)))+(AB82*([1]!s_dq_close(B$8,D81,1))/([1]!s_dq_close(B$8,D82,1)))+(AC82*([1]!s_dq_close(B$9,D81,1))/([1]!s_dq_close(B$9,D82,1))*(F81/F82))+(1-SUM(V82:AC82))</f>
        <v>1.0014413997866876</v>
      </c>
    </row>
    <row r="82" spans="4:37">
      <c r="D82" s="23" t="s">
        <v>170</v>
      </c>
      <c r="E82" s="23" t="s">
        <v>171</v>
      </c>
      <c r="F82" s="2">
        <f t="shared" si="8"/>
        <v>7.0957000000000008</v>
      </c>
      <c r="L82" s="24" t="s">
        <v>317</v>
      </c>
      <c r="M82" s="2">
        <f>O$84*(K$2*([1]!s_dq_close(B$2,D82,1)/[1]!s_dq_close(B$2,D$84,1))*(F82/F$84)+K$3*([1]!s_dq_close(B$3,D82,1)/[1]!s_dq_close(B$3,D$84,1))*(F82/F$84)+K$4*([1]!s_dq_close(B$4,D82,1)/[1]!s_dq_close(B$4,D$84,1))*(F82/F$84)+K$5*([1]!s_dq_close(B$5,D82,1)/[1]!s_dq_close(B$5,D$84,1))*(F82/F$84)+K$6*([1]!s_dq_close(B$6,D82,1)/[1]!s_dq_close(B$6,D$84,1))+K$7*([1]!s_dq_close(B$7,D82,1)/[1]!s_dq_close(B$7,D$84,1))+K$8*([1]!s_dq_close(B$8,D82,1)/[1]!s_dq_close(B$8,D$84,1))+K$9*([1]!s_dq_close(B$9,D82,1)/[1]!s_dq_close(B$9,D$84,1))*(F82/F$84)+K$10)</f>
        <v>1.281686718738231</v>
      </c>
      <c r="N82" s="39" t="s">
        <v>250</v>
      </c>
      <c r="O82" s="40">
        <f>[1]!f_nav_unit("501225.SH",D82)</f>
        <v>1.2815000000000001</v>
      </c>
      <c r="P82" s="24" t="s">
        <v>387</v>
      </c>
      <c r="Q82" s="2">
        <f>O83*(K$2*([1]!s_dq_close(B$2,D82,1)/[1]!s_dq_close(B$2,D83,1))*(F82/F83)+K$3*([1]!s_dq_close(B$3,D82,1)/[1]!s_dq_close(B$3,D83,1))*(F82/F83)+K$4*([1]!s_dq_close(B$4,D82,1)/[1]!s_dq_close(B$4,D83,1))*(F82/F83)+K$5*([1]!s_dq_close(B$5,D82,1)/[1]!s_dq_close(B$5,D83,1))*(F82/F83)+K$6*([1]!s_dq_close(B$6,D82,1)/[1]!s_dq_close(B$6,D83,1))+K$7*([1]!s_dq_close(B$7,D82,1)/[1]!s_dq_close(B$7,D83,1))+K$8*([1]!s_dq_close(B$8,D82,1)/[1]!s_dq_close(B$8,D83,1))+K$9*([1]!s_dq_close(B$9,D82,1)/[1]!s_dq_close(B$9,D83,1))*(F82/F83)+K$10)</f>
        <v>1.2816788540871313</v>
      </c>
      <c r="R82" s="41" t="s">
        <v>455</v>
      </c>
      <c r="S82" s="42">
        <f>O83*($V82*([1]!s_dq_close(B$2,D82,1)/[1]!s_dq_close(B$2,D83,1))*(F82/F83)+$W82*([1]!s_dq_close(B$3,D82,1)/[1]!s_dq_close(B$3,D83,1))*(F82/F83)+$X82*([1]!s_dq_close(B$4,D82,1)/[1]!s_dq_close(B$4,D83,1))*(F82/F83)+$Y82*([1]!s_dq_close(B$5,D82,1)/[1]!s_dq_close(B$5,D83,1))*(F82/F83)+$Z82*([1]!s_dq_close(B$6,D82,1)/[1]!s_dq_close(B$6,D83,1))+$AA82*([1]!s_dq_close(B$7,D82,1)/[1]!s_dq_close(B$7,D83,1))+$AB82*([1]!s_dq_close(B$8,D82,1)/[1]!s_dq_close(B$8,D83,1))+$AC82*([1]!s_dq_close(B$9,D82,1)/[1]!s_dq_close(B$9,D83,1))*(F82/F83)+$AE82)</f>
        <v>1.2817087223095434</v>
      </c>
      <c r="T82" s="43">
        <f t="shared" si="4"/>
        <v>1.628734370215934E-4</v>
      </c>
      <c r="U82" s="37" t="s">
        <v>524</v>
      </c>
      <c r="V82" s="34">
        <f>(V83*([1]!s_dq_close(B$2,D82,1))/([1]!s_dq_close(B$2,D83,1))*(F82/F83))/AK82</f>
        <v>0.19558795415893709</v>
      </c>
      <c r="W82" s="34">
        <f>(W83*([1]!s_dq_close(B$3,D82,1))/([1]!s_dq_close(B$3,D83,1))*(F82/F83))/AK82</f>
        <v>0.19174684836807179</v>
      </c>
      <c r="X82" s="34">
        <f>(X83*([1]!s_dq_close(B$4,D82,1))/([1]!s_dq_close(B$4,D83,1))*(F82/F83))/AK82</f>
        <v>0.19103435984642855</v>
      </c>
      <c r="Y82" s="34">
        <f>(Y83*([1]!s_dq_close(B$5,D82,1))/([1]!s_dq_close(B$5,D83,1))*(F82/F83))/AK82</f>
        <v>0.11449271940685311</v>
      </c>
      <c r="Z82" s="34">
        <f>(Z83*([1]!s_dq_close(B$6,D82,1))/([1]!s_dq_close(B$6,D83,1)))/AK82</f>
        <v>0.11211748857760767</v>
      </c>
      <c r="AA82" s="34">
        <f>(AA83*([1]!s_dq_close(B$7,D82,1))/([1]!s_dq_close(B$7,D83,1)))/AK82</f>
        <v>5.3154119594512182E-2</v>
      </c>
      <c r="AB82" s="34">
        <f>(AB83*([1]!s_dq_close(B$8,D82,1))/([1]!s_dq_close(B$8,D83,1)))/AK82</f>
        <v>4.8352466417901446E-2</v>
      </c>
      <c r="AC82" s="34">
        <f>(AC83*([1]!s_dq_close(B$9,D82,1))/([1]!s_dq_close(B$9,D83,1))*(F82/F83))/AK82</f>
        <v>9.0755585843547495E-3</v>
      </c>
      <c r="AD82" s="34"/>
      <c r="AE82" s="38">
        <f t="shared" ref="AE82:AE83" si="9">1-SUM(V82:AC82)</f>
        <v>8.4438485045333356E-2</v>
      </c>
      <c r="AG82" s="24" t="s">
        <v>595</v>
      </c>
      <c r="AH82" s="12">
        <f>[1]!s_dq_close(B$10,D82,1)</f>
        <v>1.28</v>
      </c>
      <c r="AI82" s="27">
        <f t="shared" si="7"/>
        <v>7.8186082877262919E-4</v>
      </c>
      <c r="AK82" s="2">
        <f>(V83*([1]!s_dq_close(B$2,D82,1))/([1]!s_dq_close(B$2,D83,1))*(F82/F83))+(W83*([1]!s_dq_close(B$3,D82,1))/([1]!s_dq_close(B$3,D83,1))*(F82/F83))+(X83*([1]!s_dq_close(B$4,D82,1))/([1]!s_dq_close(B$4,D83,1))*(F82/F83))+(Y83*([1]!s_dq_close(B$5,D82,1))/([1]!s_dq_close(B$5,D83,1))*(F82/F83))+(Z83*([1]!s_dq_close(B$6,D82,1))/([1]!s_dq_close(B$6,D83,1)))+(AA83*([1]!s_dq_close(B$7,D83,1))/([1]!s_dq_close(B$7,D84,1)))+(AB83*([1]!s_dq_close(B$8,D82,1))/([1]!s_dq_close(B$8,D83,1)))+(AC83*([1]!s_dq_close(B$9,D82,1))/([1]!s_dq_close(B$9,D83,1))*(F82/F83))+(1-SUM(V83:AC83))</f>
        <v>0.98876937983853719</v>
      </c>
    </row>
    <row r="83" spans="4:37">
      <c r="D83" s="23" t="s">
        <v>172</v>
      </c>
      <c r="E83" s="23" t="s">
        <v>173</v>
      </c>
      <c r="F83" s="2">
        <f t="shared" si="8"/>
        <v>7.0937999999999999</v>
      </c>
      <c r="L83" s="24" t="s">
        <v>318</v>
      </c>
      <c r="M83" s="2">
        <f>O$84*(K$2*([1]!s_dq_close(B$2,D83,1)/[1]!s_dq_close(B$2,D$84,1))*(F83/F$84)+K$3*([1]!s_dq_close(B$3,D83,1)/[1]!s_dq_close(B$3,D$84,1))*(F83/F$84)+K$4*([1]!s_dq_close(B$4,D83,1)/[1]!s_dq_close(B$4,D$84,1))*(F83/F$84)+K$5*([1]!s_dq_close(B$5,D83,1)/[1]!s_dq_close(B$5,D$84,1))*(F83/F$84)+K$6*([1]!s_dq_close(B$6,D83,1)/[1]!s_dq_close(B$6,D$84,1))+K$7*([1]!s_dq_close(B$7,D83,1)/[1]!s_dq_close(B$7,D$84,1))+K$8*([1]!s_dq_close(B$8,D83,1)/[1]!s_dq_close(B$8,D$84,1))+K$9*([1]!s_dq_close(B$9,D83,1)/[1]!s_dq_close(B$9,D$84,1))*(F83/F$84)+K$10)</f>
        <v>1.2984271936079474</v>
      </c>
      <c r="N83" s="39" t="s">
        <v>251</v>
      </c>
      <c r="O83" s="40">
        <f>[1]!f_nav_unit("501225.SH",D83)</f>
        <v>1.2984</v>
      </c>
      <c r="P83" s="24" t="s">
        <v>388</v>
      </c>
      <c r="Q83" s="2">
        <f>O84*(K$2*([1]!s_dq_close(B$2,D83,1)/[1]!s_dq_close(B$2,D84,1))*(F83/F84)+K$3*([1]!s_dq_close(B$3,D83,1)/[1]!s_dq_close(B$3,D84,1))*(F83/F84)+K$4*([1]!s_dq_close(B$4,D83,1)/[1]!s_dq_close(B$4,D84,1))*(F83/F84)+K$5*([1]!s_dq_close(B$5,D83,1)/[1]!s_dq_close(B$5,D84,1))*(F83/F84)+K$6*([1]!s_dq_close(B$6,D83,1)/[1]!s_dq_close(B$6,D84,1))+K$7*([1]!s_dq_close(B$7,D83,1)/[1]!s_dq_close(B$7,D84,1))+K$8*([1]!s_dq_close(B$8,D83,1)/[1]!s_dq_close(B$8,D84,1))+K$9*([1]!s_dq_close(B$9,D83,1)/[1]!s_dq_close(B$9,D84,1))*(F83/F84)+K$10)</f>
        <v>1.2984271936079474</v>
      </c>
      <c r="R83" s="41" t="s">
        <v>456</v>
      </c>
      <c r="S83" s="42">
        <f>O84*($V83*([1]!s_dq_close(B$2,D83,1)/[1]!s_dq_close(B$2,D84,1))*(F83/F84)+$W83*([1]!s_dq_close(B$3,D83,1)/[1]!s_dq_close(B$3,D84,1))*(F83/F84)+$X83*([1]!s_dq_close(B$4,D83,1)/[1]!s_dq_close(B$4,D84,1))*(F83/F84)+$Y83*([1]!s_dq_close(B$5,D83,1)/[1]!s_dq_close(B$5,D84,1))*(F83/F84)+$Z83*([1]!s_dq_close(B$6,D83,1)/[1]!s_dq_close(B$6,D84,1))+$AA83*([1]!s_dq_close(B$7,D83,1)/[1]!s_dq_close(B$7,D84,1))+$AB83*([1]!s_dq_close(B$8,D83,1)/[1]!s_dq_close(B$8,D84,1))+$AC83*([1]!s_dq_close(B$9,D83,1)/[1]!s_dq_close(B$9,D84,1))*(F83/F84)+$AE83)</f>
        <v>1.2984511770447631</v>
      </c>
      <c r="T83" s="43">
        <f t="shared" ref="T83:T84" si="10">S83/O83-1</f>
        <v>3.9415468856329738E-5</v>
      </c>
      <c r="U83" s="37" t="s">
        <v>525</v>
      </c>
      <c r="V83" s="34">
        <f>(V84*([1]!s_dq_close(B$2,D83,1))/([1]!s_dq_close(B$2,D84,1))*(F83/F84))/AK83</f>
        <v>0.19536140334388016</v>
      </c>
      <c r="W83" s="34">
        <f>(W84*([1]!s_dq_close(B$3,D83,1))/([1]!s_dq_close(B$3,D84,1))*(F83/F84))/AK83</f>
        <v>0.19251083695200377</v>
      </c>
      <c r="X83" s="34">
        <f>(X84*([1]!s_dq_close(B$4,D83,1))/([1]!s_dq_close(B$4,D84,1))*(F83/F84))/AK83</f>
        <v>0.19129733277289443</v>
      </c>
      <c r="Y83" s="34">
        <f>(Y84*([1]!s_dq_close(B$5,D83,1))/([1]!s_dq_close(B$5,D84,1))*(F83/F84))/AK83</f>
        <v>0.11476358159416235</v>
      </c>
      <c r="Z83" s="34">
        <f>(Z84*([1]!s_dq_close(B$6,D83,1))/([1]!s_dq_close(B$6,D84,1)))/AK83</f>
        <v>0.11283325068882975</v>
      </c>
      <c r="AA83" s="34">
        <f>(AA84*([1]!s_dq_close(B$7,D83,1))/([1]!s_dq_close(B$7,D84,1)))/AK83</f>
        <v>5.3486206678115371E-2</v>
      </c>
      <c r="AB83" s="34">
        <f>(AB84*([1]!s_dq_close(B$8,D83,1))/([1]!s_dq_close(B$8,D84,1)))/AK83</f>
        <v>4.8752657730287752E-2</v>
      </c>
      <c r="AC83" s="34">
        <f>(AC84*([1]!s_dq_close(B$9,D83,1))/([1]!s_dq_close(B$9,D84,1))*(F83/F84))/AK83</f>
        <v>9.1736432791650092E-3</v>
      </c>
      <c r="AD83" s="34"/>
      <c r="AE83" s="38">
        <f t="shared" si="9"/>
        <v>8.1821086960661371E-2</v>
      </c>
      <c r="AG83" s="24" t="s">
        <v>596</v>
      </c>
      <c r="AH83" s="12">
        <f>[1]!s_dq_close(B$10,D83,1)</f>
        <v>1.2789999999999999</v>
      </c>
      <c r="AI83" s="27">
        <f>(AH83/AH84)-1</f>
        <v>1.1867088607594889E-2</v>
      </c>
      <c r="AK83" s="2">
        <f>(V84*([1]!s_dq_close(B$2,D83,1))/([1]!s_dq_close(B$2,D84,1))*(F83/F84))+(W84*([1]!s_dq_close(B$3,D83,1))/([1]!s_dq_close(B$3,D84,1))*(F83/F84))+(X84*([1]!s_dq_close(B$4,D83,1))/([1]!s_dq_close(B$4,D84,1))*(F83/F84))+(Y84*([1]!s_dq_close(B$5,D83,1))/([1]!s_dq_close(B$5,D84,1))*(F83/F84))+(Z84*([1]!s_dq_close(B$6,D83,1))/([1]!s_dq_close(B$6,D84,1)))+(AA84*([1]!s_dq_close(B$7,D84,1))/([1]!s_dq_close(B$7,D85,1)))+(AB84*([1]!s_dq_close(B$8,D83,1))/([1]!s_dq_close(B$8,D84,1)))+(AC84*([1]!s_dq_close(B$9,D83,1))/([1]!s_dq_close(B$9,D84,1))*(F83/F84))+(1-SUM(V84:AC84))</f>
        <v>1.0103069114983574</v>
      </c>
    </row>
    <row r="84" spans="4:37">
      <c r="D84" s="23" t="s">
        <v>174</v>
      </c>
      <c r="E84" s="23" t="s">
        <v>175</v>
      </c>
      <c r="F84" s="2">
        <f t="shared" si="8"/>
        <v>7.0949999999999998</v>
      </c>
      <c r="L84" s="28" t="s">
        <v>319</v>
      </c>
      <c r="M84" s="29">
        <f>O$84*(K$2*([1]!s_dq_close(B$2,D84,1)/[1]!s_dq_close(B$2,D$84,1))*(F84/F$84)+K$3*([1]!s_dq_close(B$3,D84,1)/[1]!s_dq_close(B$3,D$84,1))*(F84/F$84)+K$4*([1]!s_dq_close(B$4,D84,1)/[1]!s_dq_close(B$4,D$84,1))*(F84/F$84)+K$5*([1]!s_dq_close(B$5,D84,1)/[1]!s_dq_close(B$5,D$84,1))*(F84/F$84)+K$6*([1]!s_dq_close(B$6,D84,1)/[1]!s_dq_close(B$6,D$84,1))+K$7*([1]!s_dq_close(B$7,D84,1)/[1]!s_dq_close(B$7,D$84,1))+K$8*([1]!s_dq_close(B$8,D84,1)/[1]!s_dq_close(B$8,D$84,1))+K$9*([1]!s_dq_close(B$9,D84,1)/[1]!s_dq_close(B$9,D$84,1))*(F84/F$84)+K$10)</f>
        <v>1.2845</v>
      </c>
      <c r="N84" s="28" t="s">
        <v>252</v>
      </c>
      <c r="O84" s="30">
        <f>[1]!f_nav_unit("501225.SH",D84)</f>
        <v>1.2845</v>
      </c>
      <c r="P84" s="28" t="s">
        <v>389</v>
      </c>
      <c r="Q84" s="30">
        <f>O84</f>
        <v>1.2845</v>
      </c>
      <c r="R84" s="28" t="s">
        <v>457</v>
      </c>
      <c r="S84" s="30">
        <f>O84</f>
        <v>1.2845</v>
      </c>
      <c r="T84" s="43">
        <f t="shared" si="10"/>
        <v>0</v>
      </c>
      <c r="U84" s="28" t="s">
        <v>526</v>
      </c>
      <c r="V84" s="31">
        <f>K2</f>
        <v>0.19539999999999999</v>
      </c>
      <c r="W84" s="29">
        <f>K3</f>
        <v>0.1925</v>
      </c>
      <c r="X84" s="31">
        <f>K4</f>
        <v>0.19079999999999997</v>
      </c>
      <c r="Y84" s="29">
        <f>K5</f>
        <v>0.11460000000000001</v>
      </c>
      <c r="Z84" s="31">
        <f>K6</f>
        <v>0.1124</v>
      </c>
      <c r="AA84" s="29">
        <f>K7</f>
        <v>5.33E-2</v>
      </c>
      <c r="AB84" s="31">
        <f>K8</f>
        <v>4.8600000000000004E-2</v>
      </c>
      <c r="AC84" s="29">
        <f>K9</f>
        <v>9.1999999999999998E-3</v>
      </c>
      <c r="AD84" s="29"/>
      <c r="AE84" s="32">
        <f>1-SUM(V84:AC84)</f>
        <v>8.3199999999999941E-2</v>
      </c>
      <c r="AF84" s="29"/>
      <c r="AG84" s="28" t="s">
        <v>597</v>
      </c>
      <c r="AH84" s="33">
        <f>[1]!s_dq_close(B$10,D84,1)</f>
        <v>1.264</v>
      </c>
      <c r="AI84" s="29"/>
    </row>
    <row r="85" spans="4:37">
      <c r="D85" s="23" t="s">
        <v>176</v>
      </c>
      <c r="E85" s="23" t="s">
        <v>177</v>
      </c>
      <c r="F85" s="2">
        <f t="shared" si="8"/>
        <v>7.0948000000000002</v>
      </c>
      <c r="L85" s="24" t="s">
        <v>320</v>
      </c>
      <c r="M85" s="2">
        <f>O$84*(K$2*([1]!s_dq_close(B$2,D85,1)/[1]!s_dq_close(B$2,D$84,1))*(F85/F$84)+K$3*([1]!s_dq_close(B$3,D85,1)/[1]!s_dq_close(B$3,D$84,1))*(F85/F$84)+K$4*([1]!s_dq_close(B$4,D85,1)/[1]!s_dq_close(B$4,D$84,1))*(F85/F$84)+K$5*([1]!s_dq_close(B$5,D85,1)/[1]!s_dq_close(B$5,D$84,1))*(F85/F$84)+K$6*([1]!s_dq_close(B$6,D85,1)/[1]!s_dq_close(B$6,D$84,1))+K$7*([1]!s_dq_close(B$7,D85,1)/[1]!s_dq_close(B$7,D$84,1))+K$8*([1]!s_dq_close(B$8,D85,1)/[1]!s_dq_close(B$8,D$84,1))+K$9*([1]!s_dq_close(B$9,D85,1)/[1]!s_dq_close(B$9,D$84,1))*(F85/F$84)+K$10)</f>
        <v>1.2843284219863196</v>
      </c>
      <c r="N85" s="24" t="s">
        <v>253</v>
      </c>
      <c r="O85" s="25">
        <f>[1]!f_nav_unit("501225.OF",D85)</f>
        <v>1.2843</v>
      </c>
      <c r="P85" s="24" t="s">
        <v>390</v>
      </c>
      <c r="R85" s="24" t="s">
        <v>458</v>
      </c>
      <c r="T85" s="43"/>
      <c r="U85" s="24" t="s">
        <v>527</v>
      </c>
      <c r="AG85" s="24" t="s">
        <v>598</v>
      </c>
      <c r="AH85" s="12">
        <f>[1]!s_dq_close(B$10,D85,1)</f>
        <v>1.27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持有基金明细-(501225.OF)</dc:title>
  <dc:creator>Wind</dc:creator>
  <cp:keywords>Wind;万得;基金;基金研究</cp:keywords>
  <cp:lastModifiedBy>Menger Gilmour</cp:lastModifiedBy>
  <dcterms:created xsi:type="dcterms:W3CDTF">2024-07-10T06:40:03Z</dcterms:created>
  <dcterms:modified xsi:type="dcterms:W3CDTF">2024-07-11T08:33:05Z</dcterms:modified>
</cp:coreProperties>
</file>