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19927\Desktop\internship\宁聚投资\2. ETF实时溢价套利\"/>
    </mc:Choice>
  </mc:AlternateContent>
  <xr:revisionPtr revIDLastSave="0" documentId="13_ncr:1_{36ED3CB3-11B0-453F-91E1-31558A6B1A20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7 15 513050" sheetId="2" r:id="rId1"/>
    <sheet name="Sheet1" sheetId="1" r:id="rId2"/>
  </sheets>
  <externalReferences>
    <externalReference r:id="rId3"/>
  </externalReferences>
  <definedNames>
    <definedName name="ExternalData_1" localSheetId="0" hidden="1">'7 15 513050'!#REF!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1" l="1"/>
  <c r="J36" i="1"/>
  <c r="J31" i="1"/>
  <c r="J30" i="1"/>
  <c r="J29" i="1"/>
  <c r="J28" i="1"/>
  <c r="J25" i="1"/>
  <c r="J23" i="1"/>
  <c r="J21" i="1"/>
  <c r="J19" i="1"/>
  <c r="J15" i="1"/>
  <c r="J11" i="1"/>
  <c r="J9" i="1"/>
  <c r="J38" i="1"/>
  <c r="J6" i="1"/>
  <c r="A6" i="1"/>
  <c r="J18" i="1"/>
  <c r="J14" i="1"/>
  <c r="J10" i="1"/>
  <c r="J37" i="1"/>
  <c r="J35" i="1"/>
  <c r="J34" i="1"/>
  <c r="J33" i="1"/>
  <c r="J32" i="1"/>
  <c r="J27" i="1"/>
  <c r="J26" i="1"/>
  <c r="J24" i="1"/>
  <c r="J22" i="1"/>
  <c r="J20" i="1"/>
  <c r="J17" i="1"/>
  <c r="J16" i="1"/>
  <c r="J13" i="1"/>
  <c r="J12" i="1"/>
  <c r="J8" i="1"/>
  <c r="I4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iQuant</author>
  </authors>
  <commentList>
    <comment ref="C2" authorId="0" shapeId="0" xr:uid="{51B99A0E-3522-4BB5-9C40-934119A742ED}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A6" authorId="0" shapeId="0" xr:uid="{CE097245-7C83-4232-AA9E-E45782063DC8}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DEB1D8-6F0E-4E97-9344-05BACD27C71D}" keepAlive="1" name="查询 - 7 15 513050" description="与工作簿中“7 15 513050”查询的连接。" type="5" refreshedVersion="0" background="1">
    <dbPr connection="Provider=Microsoft.Mashup.OleDb.1;Data Source=$Workbook$;Location=&quot;7 15 513050&quot;;Extended Properties=&quot;&quot;" command="SELECT * FROM [7 15 513050]"/>
  </connection>
</connections>
</file>

<file path=xl/sharedStrings.xml><?xml version="1.0" encoding="utf-8"?>
<sst xmlns="http://schemas.openxmlformats.org/spreadsheetml/2006/main" count="121" uniqueCount="90">
  <si>
    <t>数据集名称</t>
  </si>
  <si>
    <t>ETF申赎成分信息</t>
    <phoneticPr fontId="3" type="noConversion"/>
  </si>
  <si>
    <t>日期</t>
    <phoneticPr fontId="4" type="noConversion"/>
  </si>
  <si>
    <t>2024-07-15</t>
    <phoneticPr fontId="4" type="noConversion"/>
  </si>
  <si>
    <t>Wind代码</t>
  </si>
  <si>
    <t>513050.OF</t>
    <phoneticPr fontId="3" type="noConversion"/>
  </si>
  <si>
    <t>date</t>
  </si>
  <si>
    <t>wind_code</t>
    <phoneticPr fontId="4" type="noConversion"/>
  </si>
  <si>
    <t>sec_name</t>
  </si>
  <si>
    <t>volume</t>
  </si>
  <si>
    <t>cash_substitution_mark</t>
  </si>
  <si>
    <t>cash_substitution_premium_ratio</t>
  </si>
  <si>
    <t>fixed_substitution_amount</t>
    <phoneticPr fontId="3" type="noConversion"/>
  </si>
  <si>
    <t>日期</t>
  </si>
  <si>
    <t>证券名称</t>
  </si>
  <si>
    <t>数量</t>
  </si>
  <si>
    <t>现金替代标志</t>
  </si>
  <si>
    <t>现金替代溢价比例(%)</t>
  </si>
  <si>
    <t>固定替代金额</t>
  </si>
  <si>
    <t>收盘价</t>
    <phoneticPr fontId="3" type="noConversion"/>
  </si>
  <si>
    <t>0241.HK</t>
    <phoneticPr fontId="4" type="noConversion"/>
  </si>
  <si>
    <t>阿里健康</t>
    <phoneticPr fontId="4" type="noConversion"/>
  </si>
  <si>
    <t>退补</t>
    <phoneticPr fontId="4" type="noConversion"/>
  </si>
  <si>
    <t>0700.HK</t>
  </si>
  <si>
    <t>腾讯控股</t>
  </si>
  <si>
    <t>退补</t>
  </si>
  <si>
    <t>0772.HK</t>
  </si>
  <si>
    <t>阅文集团</t>
  </si>
  <si>
    <t>0780.HK</t>
  </si>
  <si>
    <t>同程旅行</t>
  </si>
  <si>
    <t>1024.HK</t>
  </si>
  <si>
    <t>快手-W</t>
  </si>
  <si>
    <t>1797.HK</t>
  </si>
  <si>
    <t>东方甄选</t>
  </si>
  <si>
    <t>1810.HK</t>
  </si>
  <si>
    <t>小米集团-W</t>
  </si>
  <si>
    <t>1833.HK</t>
  </si>
  <si>
    <t>平安好医生</t>
  </si>
  <si>
    <t>3690.HK</t>
  </si>
  <si>
    <t>美团-W</t>
  </si>
  <si>
    <t>3888.HK</t>
  </si>
  <si>
    <t>金山软件</t>
  </si>
  <si>
    <t>6060.HK</t>
  </si>
  <si>
    <t>众安在线</t>
  </si>
  <si>
    <t>6618.HK</t>
  </si>
  <si>
    <t>京东健康</t>
  </si>
  <si>
    <t>9618.HK</t>
  </si>
  <si>
    <t>京东集团-SW</t>
  </si>
  <si>
    <t>9626.HK</t>
  </si>
  <si>
    <t>哔哩哔哩-W</t>
  </si>
  <si>
    <t>9885.HK</t>
  </si>
  <si>
    <t>药师帮</t>
  </si>
  <si>
    <t>必须</t>
  </si>
  <si>
    <t>9888.HK</t>
  </si>
  <si>
    <t>百度集团-SW</t>
  </si>
  <si>
    <t>9890.HK</t>
  </si>
  <si>
    <t>中旭未来</t>
  </si>
  <si>
    <t>9961.HK</t>
  </si>
  <si>
    <t>携程集团-S</t>
  </si>
  <si>
    <t>9988.HK</t>
  </si>
  <si>
    <t>阿里巴巴-SW</t>
  </si>
  <si>
    <t>9999.HK</t>
  </si>
  <si>
    <t>网易-S</t>
  </si>
  <si>
    <t>ATHM.N</t>
  </si>
  <si>
    <t>汽车之家</t>
  </si>
  <si>
    <t>BEKE.N</t>
  </si>
  <si>
    <t>贝壳</t>
  </si>
  <si>
    <t>BZ.O</t>
  </si>
  <si>
    <t>BOSS直聘</t>
  </si>
  <si>
    <t>IQ.O</t>
  </si>
  <si>
    <t>爱奇艺</t>
  </si>
  <si>
    <t>LU.N</t>
  </si>
  <si>
    <t>陆金所控股</t>
  </si>
  <si>
    <t>PDD.O</t>
  </si>
  <si>
    <t>拼多多</t>
  </si>
  <si>
    <t>QFIN.O</t>
  </si>
  <si>
    <t>奇富科技</t>
  </si>
  <si>
    <t>TAL.N</t>
  </si>
  <si>
    <t>好未来</t>
  </si>
  <si>
    <t>TME.N</t>
  </si>
  <si>
    <t>腾讯音乐</t>
  </si>
  <si>
    <t>VIPS.N</t>
  </si>
  <si>
    <t>唯品会</t>
  </si>
  <si>
    <t>WB.O</t>
  </si>
  <si>
    <t>微博</t>
  </si>
  <si>
    <t>YMM.N</t>
  </si>
  <si>
    <t>满帮集团</t>
  </si>
  <si>
    <t>YY.O</t>
  </si>
  <si>
    <t>欢聚</t>
  </si>
  <si>
    <t>总NAV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</si>
</sst>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\-mm\-dd"/>
    <numFmt numFmtId="177" formatCode="#,##0.######"/>
    <numFmt numFmtId="178" formatCode="0.0000"/>
    <numFmt numFmtId="179" formatCode="###,###,##0.00000"/>
    <numFmt numFmtId="180" formatCode="0.00000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76" fontId="0" fillId="0" borderId="0" xfId="0" applyNumberFormat="1" applyAlignment="1">
      <alignment horizontal="right" vertical="center"/>
    </xf>
    <xf numFmtId="49" fontId="2" fillId="3" borderId="0" xfId="0" applyNumberFormat="1" applyFont="1" applyFill="1" applyAlignment="1">
      <alignment horizontal="right" vertical="center"/>
    </xf>
    <xf numFmtId="3" fontId="2" fillId="3" borderId="0" xfId="0" applyNumberFormat="1" applyFont="1" applyFill="1" applyAlignment="1">
      <alignment horizontal="right" vertical="center"/>
    </xf>
    <xf numFmtId="177" fontId="2" fillId="3" borderId="0" xfId="0" applyNumberFormat="1" applyFont="1" applyFill="1" applyAlignment="1">
      <alignment horizontal="right" vertical="center"/>
    </xf>
    <xf numFmtId="178" fontId="2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76" fontId="2" fillId="3" borderId="0" xfId="0" applyNumberFormat="1" applyFont="1" applyFill="1" applyAlignment="1">
      <alignment horizontal="right" vertical="center"/>
    </xf>
    <xf numFmtId="176" fontId="0" fillId="3" borderId="0" xfId="0" applyNumberFormat="1" applyFill="1" applyAlignment="1">
      <alignment horizontal="right" vertical="center"/>
    </xf>
    <xf numFmtId="49" fontId="0" fillId="3" borderId="0" xfId="0" applyNumberFormat="1" applyFill="1" applyAlignment="1">
      <alignment horizontal="right" vertical="center"/>
    </xf>
    <xf numFmtId="3" fontId="0" fillId="3" borderId="0" xfId="0" applyNumberFormat="1" applyFill="1" applyAlignment="1">
      <alignment horizontal="right" vertical="center"/>
    </xf>
    <xf numFmtId="177" fontId="0" fillId="3" borderId="0" xfId="0" applyNumberFormat="1" applyFill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right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MG\Wind\DataBrowse\XLA\WindFunc.xla" TargetMode="External"/><Relationship Id="rId1" Type="http://schemas.openxmlformats.org/officeDocument/2006/relationships/externalLinkPath" Target="file:///D:\MG\Wind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s_dq_close"/>
      <definedName name="wset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AFC1-6615-4CDB-938C-1960ECD913E7}">
  <dimension ref="A1"/>
  <sheetViews>
    <sheetView workbookViewId="0">
      <selection activeCell="F16" sqref="F16"/>
    </sheetView>
  </sheetViews>
  <sheetFormatPr defaultRowHeight="14" x14ac:dyDescent="0.3"/>
  <cols>
    <col min="1" max="1" width="12.5" bestFit="1" customWidth="1"/>
    <col min="2" max="2" width="17.5" bestFit="1" customWidth="1"/>
    <col min="3" max="3" width="12.1640625" bestFit="1" customWidth="1"/>
    <col min="4" max="4" width="10.75" bestFit="1" customWidth="1"/>
    <col min="5" max="5" width="20" bestFit="1" customWidth="1"/>
    <col min="6" max="6" width="28.1640625" bestFit="1" customWidth="1"/>
    <col min="7" max="7" width="22.75" bestFit="1" customWidth="1"/>
    <col min="8" max="9" width="10.75" bestFit="1" customWidth="1"/>
    <col min="10" max="10" width="11.75" bestFit="1" customWidth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O16" sqref="O16"/>
    </sheetView>
  </sheetViews>
  <sheetFormatPr defaultRowHeight="14" x14ac:dyDescent="0.3"/>
  <cols>
    <col min="1" max="1" width="11.08203125" bestFit="1" customWidth="1"/>
    <col min="2" max="2" width="8.58203125" customWidth="1"/>
    <col min="3" max="3" width="12.1640625" bestFit="1" customWidth="1"/>
    <col min="4" max="6" width="8.58203125" customWidth="1"/>
    <col min="7" max="7" width="10" bestFit="1" customWidth="1"/>
  </cols>
  <sheetData>
    <row r="1" spans="1:10" x14ac:dyDescent="0.3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</row>
    <row r="2" spans="1:10" x14ac:dyDescent="0.3">
      <c r="A2" s="1" t="s">
        <v>2</v>
      </c>
      <c r="B2" s="3" t="s">
        <v>3</v>
      </c>
      <c r="C2" s="4"/>
      <c r="D2" s="5">
        <v>45488</v>
      </c>
      <c r="E2" s="2">
        <v>20240716</v>
      </c>
      <c r="F2" s="5">
        <v>45485</v>
      </c>
      <c r="G2" s="2"/>
      <c r="H2" s="2"/>
      <c r="I2" s="2"/>
      <c r="J2" s="2"/>
    </row>
    <row r="3" spans="1:10" x14ac:dyDescent="0.3">
      <c r="A3" s="1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</row>
    <row r="4" spans="1:10" x14ac:dyDescent="0.3">
      <c r="A4" s="2" t="s">
        <v>6</v>
      </c>
      <c r="B4" s="3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/>
      <c r="I4" s="2"/>
      <c r="J4" s="2"/>
    </row>
    <row r="5" spans="1:10" ht="39" x14ac:dyDescent="0.3">
      <c r="A5" s="1" t="s">
        <v>13</v>
      </c>
      <c r="B5" s="1" t="s">
        <v>4</v>
      </c>
      <c r="C5" s="1" t="s">
        <v>14</v>
      </c>
      <c r="D5" s="1" t="s">
        <v>15</v>
      </c>
      <c r="E5" s="1" t="s">
        <v>16</v>
      </c>
      <c r="F5" s="6" t="s">
        <v>17</v>
      </c>
      <c r="G5" s="1" t="s">
        <v>18</v>
      </c>
      <c r="H5" s="7"/>
      <c r="I5" s="2"/>
      <c r="J5" s="2" t="s">
        <v>19</v>
      </c>
    </row>
    <row r="6" spans="1:10" x14ac:dyDescent="0.3">
      <c r="A6" s="26">
        <f>[1]!wset("etfconstituent","date="&amp;B2,"windcode="&amp;B3,"field=date,wind_code,sec_name,volume,cash_substitution_mark,cash_substitution_premium_ratio,fixed_substitution_amount","cols=7;rows=43","cols=7;rows=43","cols=7;rows=33")</f>
        <v>45488</v>
      </c>
      <c r="B6" s="9" t="s">
        <v>20</v>
      </c>
      <c r="C6" s="9" t="s">
        <v>21</v>
      </c>
      <c r="D6" s="10">
        <v>942</v>
      </c>
      <c r="E6" s="9" t="s">
        <v>22</v>
      </c>
      <c r="F6" s="10">
        <v>10</v>
      </c>
      <c r="G6" s="11">
        <v>2736.14</v>
      </c>
      <c r="H6" s="12"/>
      <c r="I6" s="2"/>
      <c r="J6" s="13">
        <f>[1]!s_dq_close(B6,$B$2,1)</f>
        <v>3.23</v>
      </c>
    </row>
    <row r="7" spans="1:10" x14ac:dyDescent="0.3">
      <c r="A7" s="14">
        <v>45488</v>
      </c>
      <c r="B7" s="9" t="s">
        <v>23</v>
      </c>
      <c r="C7" s="9" t="s">
        <v>24</v>
      </c>
      <c r="D7" s="10">
        <v>916</v>
      </c>
      <c r="E7" s="9" t="s">
        <v>25</v>
      </c>
      <c r="F7" s="10">
        <v>10</v>
      </c>
      <c r="G7" s="11">
        <v>321952.31</v>
      </c>
      <c r="H7" s="12"/>
      <c r="I7" s="2"/>
      <c r="J7" s="13">
        <f>[1]!s_dq_close(B7,$B$2,1)</f>
        <v>390.2</v>
      </c>
    </row>
    <row r="8" spans="1:10" x14ac:dyDescent="0.3">
      <c r="A8" s="14">
        <v>45488</v>
      </c>
      <c r="B8" s="9" t="s">
        <v>26</v>
      </c>
      <c r="C8" s="9" t="s">
        <v>27</v>
      </c>
      <c r="D8" s="10">
        <v>75</v>
      </c>
      <c r="E8" s="9" t="s">
        <v>25</v>
      </c>
      <c r="F8" s="10">
        <v>10</v>
      </c>
      <c r="G8" s="11">
        <v>1777.7</v>
      </c>
      <c r="H8" s="12"/>
      <c r="I8" s="2"/>
      <c r="J8" s="13">
        <f>[1]!s_dq_close(B8,$B$2,1)</f>
        <v>26.2</v>
      </c>
    </row>
    <row r="9" spans="1:10" x14ac:dyDescent="0.3">
      <c r="A9" s="15">
        <v>45488</v>
      </c>
      <c r="B9" s="16" t="s">
        <v>28</v>
      </c>
      <c r="C9" s="16" t="s">
        <v>29</v>
      </c>
      <c r="D9" s="17">
        <v>198</v>
      </c>
      <c r="E9" s="16" t="s">
        <v>25</v>
      </c>
      <c r="F9" s="17">
        <v>10</v>
      </c>
      <c r="G9" s="18">
        <v>2803.22</v>
      </c>
      <c r="H9" s="12"/>
      <c r="I9" s="2"/>
      <c r="J9" s="13">
        <f>[1]!s_dq_close(B9,$B$2,1)</f>
        <v>15</v>
      </c>
    </row>
    <row r="10" spans="1:10" x14ac:dyDescent="0.3">
      <c r="A10" s="15">
        <v>45488</v>
      </c>
      <c r="B10" s="16" t="s">
        <v>30</v>
      </c>
      <c r="C10" s="16" t="s">
        <v>31</v>
      </c>
      <c r="D10" s="17">
        <v>444</v>
      </c>
      <c r="E10" s="16" t="s">
        <v>25</v>
      </c>
      <c r="F10" s="17">
        <v>10</v>
      </c>
      <c r="G10" s="18">
        <v>19344.72</v>
      </c>
      <c r="H10" s="12"/>
      <c r="I10" s="2"/>
      <c r="J10" s="13">
        <f>[1]!s_dq_close(B10,$B$2,1)</f>
        <v>47.85</v>
      </c>
    </row>
    <row r="11" spans="1:10" x14ac:dyDescent="0.3">
      <c r="A11" s="15">
        <v>45488</v>
      </c>
      <c r="B11" s="16" t="s">
        <v>32</v>
      </c>
      <c r="C11" s="16" t="s">
        <v>33</v>
      </c>
      <c r="D11" s="17">
        <v>75</v>
      </c>
      <c r="E11" s="16" t="s">
        <v>25</v>
      </c>
      <c r="F11" s="17">
        <v>10</v>
      </c>
      <c r="G11" s="18">
        <v>809.73</v>
      </c>
      <c r="H11" s="12"/>
      <c r="I11" s="2"/>
      <c r="J11" s="13">
        <f>[1]!s_dq_close(B11,$B$2,1)</f>
        <v>11.58</v>
      </c>
    </row>
    <row r="12" spans="1:10" x14ac:dyDescent="0.3">
      <c r="A12" s="15">
        <v>45488</v>
      </c>
      <c r="B12" s="16" t="s">
        <v>34</v>
      </c>
      <c r="C12" s="16" t="s">
        <v>35</v>
      </c>
      <c r="D12" s="17">
        <v>2563</v>
      </c>
      <c r="E12" s="16" t="s">
        <v>25</v>
      </c>
      <c r="F12" s="17">
        <v>10</v>
      </c>
      <c r="G12" s="18">
        <v>39048.620000000003</v>
      </c>
      <c r="H12" s="12"/>
      <c r="I12" s="2"/>
      <c r="J12" s="13">
        <f>[1]!s_dq_close(B12,$B$2,1)</f>
        <v>16.46</v>
      </c>
    </row>
    <row r="13" spans="1:10" x14ac:dyDescent="0.3">
      <c r="A13" s="15">
        <v>45488</v>
      </c>
      <c r="B13" s="16" t="s">
        <v>36</v>
      </c>
      <c r="C13" s="16" t="s">
        <v>37</v>
      </c>
      <c r="D13" s="17">
        <v>98</v>
      </c>
      <c r="E13" s="16" t="s">
        <v>25</v>
      </c>
      <c r="F13" s="17">
        <v>10</v>
      </c>
      <c r="G13" s="18">
        <v>941.68</v>
      </c>
      <c r="H13" s="12"/>
      <c r="I13" s="2"/>
      <c r="J13" s="13">
        <f>[1]!s_dq_close(B13,$B$2,1)</f>
        <v>10.38</v>
      </c>
    </row>
    <row r="14" spans="1:10" x14ac:dyDescent="0.3">
      <c r="A14" s="15">
        <v>45488</v>
      </c>
      <c r="B14" s="16" t="s">
        <v>38</v>
      </c>
      <c r="C14" s="16" t="s">
        <v>39</v>
      </c>
      <c r="D14" s="17">
        <v>913</v>
      </c>
      <c r="E14" s="16" t="s">
        <v>25</v>
      </c>
      <c r="F14" s="17">
        <v>10</v>
      </c>
      <c r="G14" s="18">
        <v>96819.76</v>
      </c>
      <c r="H14" s="12"/>
      <c r="I14" s="2"/>
      <c r="J14" s="13">
        <f>[1]!s_dq_close(B14,$B$2,1)</f>
        <v>119.1</v>
      </c>
    </row>
    <row r="15" spans="1:10" x14ac:dyDescent="0.3">
      <c r="A15" s="15">
        <v>45488</v>
      </c>
      <c r="B15" s="16" t="s">
        <v>40</v>
      </c>
      <c r="C15" s="16" t="s">
        <v>41</v>
      </c>
      <c r="D15" s="17">
        <v>140</v>
      </c>
      <c r="E15" s="16" t="s">
        <v>25</v>
      </c>
      <c r="F15" s="17">
        <v>10</v>
      </c>
      <c r="G15" s="18">
        <v>2870.82</v>
      </c>
      <c r="H15" s="12"/>
      <c r="I15" s="2"/>
      <c r="J15" s="13">
        <f>[1]!s_dq_close(B15,$B$2,1)</f>
        <v>22.3</v>
      </c>
    </row>
    <row r="16" spans="1:10" x14ac:dyDescent="0.3">
      <c r="A16" s="15">
        <v>45488</v>
      </c>
      <c r="B16" s="16" t="s">
        <v>42</v>
      </c>
      <c r="C16" s="16" t="s">
        <v>43</v>
      </c>
      <c r="D16" s="17">
        <v>125</v>
      </c>
      <c r="E16" s="16" t="s">
        <v>25</v>
      </c>
      <c r="F16" s="17">
        <v>10</v>
      </c>
      <c r="G16" s="18">
        <v>1493.41</v>
      </c>
      <c r="H16" s="12"/>
      <c r="I16" s="2"/>
      <c r="J16" s="13">
        <f>[1]!s_dq_close(B16,$B$2,1)</f>
        <v>13</v>
      </c>
    </row>
    <row r="17" spans="1:10" x14ac:dyDescent="0.3">
      <c r="A17" s="15">
        <v>45488</v>
      </c>
      <c r="B17" s="16" t="s">
        <v>44</v>
      </c>
      <c r="C17" s="16" t="s">
        <v>45</v>
      </c>
      <c r="D17" s="17">
        <v>187</v>
      </c>
      <c r="E17" s="16" t="s">
        <v>25</v>
      </c>
      <c r="F17" s="17">
        <v>10</v>
      </c>
      <c r="G17" s="18">
        <v>3655.24</v>
      </c>
      <c r="H17" s="12"/>
      <c r="I17" s="2"/>
      <c r="J17" s="13">
        <f>[1]!s_dq_close(B17,$B$2,1)</f>
        <v>21.55</v>
      </c>
    </row>
    <row r="18" spans="1:10" x14ac:dyDescent="0.3">
      <c r="A18" s="15">
        <v>45488</v>
      </c>
      <c r="B18" s="16" t="s">
        <v>46</v>
      </c>
      <c r="C18" s="16" t="s">
        <v>47</v>
      </c>
      <c r="D18" s="17">
        <v>370</v>
      </c>
      <c r="E18" s="16" t="s">
        <v>25</v>
      </c>
      <c r="F18" s="17">
        <v>10</v>
      </c>
      <c r="G18" s="18">
        <v>36093.910000000003</v>
      </c>
      <c r="H18" s="12"/>
      <c r="I18" s="2"/>
      <c r="J18" s="13">
        <f>[1]!s_dq_close(B18,$B$2,1)</f>
        <v>106.7</v>
      </c>
    </row>
    <row r="19" spans="1:10" x14ac:dyDescent="0.3">
      <c r="A19" s="15">
        <v>45488</v>
      </c>
      <c r="B19" s="16" t="s">
        <v>48</v>
      </c>
      <c r="C19" s="16" t="s">
        <v>49</v>
      </c>
      <c r="D19" s="17">
        <v>42</v>
      </c>
      <c r="E19" s="16" t="s">
        <v>25</v>
      </c>
      <c r="F19" s="17">
        <v>10</v>
      </c>
      <c r="G19" s="18">
        <v>5152.12</v>
      </c>
      <c r="H19" s="12"/>
      <c r="I19" s="2"/>
      <c r="J19" s="13">
        <f>[1]!s_dq_close(B19,$B$2,1)</f>
        <v>125.5</v>
      </c>
    </row>
    <row r="20" spans="1:10" x14ac:dyDescent="0.3">
      <c r="A20" s="15">
        <v>45488</v>
      </c>
      <c r="B20" s="16" t="s">
        <v>50</v>
      </c>
      <c r="C20" s="16" t="s">
        <v>51</v>
      </c>
      <c r="D20" s="17">
        <v>56</v>
      </c>
      <c r="E20" s="16" t="s">
        <v>52</v>
      </c>
      <c r="F20" s="17">
        <v>0</v>
      </c>
      <c r="G20" s="18">
        <v>412.27</v>
      </c>
      <c r="H20" s="12"/>
      <c r="I20" s="2"/>
      <c r="J20" s="13">
        <f>[1]!s_dq_close(B20,$B$2,1)</f>
        <v>7.9</v>
      </c>
    </row>
    <row r="21" spans="1:10" x14ac:dyDescent="0.3">
      <c r="A21" s="15">
        <v>45488</v>
      </c>
      <c r="B21" s="16" t="s">
        <v>53</v>
      </c>
      <c r="C21" s="16" t="s">
        <v>54</v>
      </c>
      <c r="D21" s="17">
        <v>414</v>
      </c>
      <c r="E21" s="16" t="s">
        <v>25</v>
      </c>
      <c r="F21" s="17">
        <v>10</v>
      </c>
      <c r="G21" s="18">
        <v>36755.949999999997</v>
      </c>
      <c r="H21" s="12"/>
      <c r="I21" s="2"/>
      <c r="J21" s="13">
        <f>[1]!s_dq_close(B21,$B$2,1)</f>
        <v>93.95</v>
      </c>
    </row>
    <row r="22" spans="1:10" x14ac:dyDescent="0.3">
      <c r="A22" s="15">
        <v>45488</v>
      </c>
      <c r="B22" s="16" t="s">
        <v>55</v>
      </c>
      <c r="C22" s="16" t="s">
        <v>56</v>
      </c>
      <c r="D22" s="17">
        <v>31</v>
      </c>
      <c r="E22" s="16" t="s">
        <v>52</v>
      </c>
      <c r="F22" s="17">
        <v>0</v>
      </c>
      <c r="G22" s="18">
        <v>351.11</v>
      </c>
      <c r="H22" s="12"/>
      <c r="I22" s="2"/>
      <c r="J22" s="13">
        <f>[1]!s_dq_close(B22,$B$2,1)</f>
        <v>12.04</v>
      </c>
    </row>
    <row r="23" spans="1:10" x14ac:dyDescent="0.3">
      <c r="A23" s="15">
        <v>45488</v>
      </c>
      <c r="B23" s="16" t="s">
        <v>57</v>
      </c>
      <c r="C23" s="16" t="s">
        <v>58</v>
      </c>
      <c r="D23" s="17">
        <v>100</v>
      </c>
      <c r="E23" s="16" t="s">
        <v>25</v>
      </c>
      <c r="F23" s="17">
        <v>10</v>
      </c>
      <c r="G23" s="18">
        <v>35860.080000000002</v>
      </c>
      <c r="H23" s="12"/>
      <c r="I23" s="2"/>
      <c r="J23" s="13">
        <f>[1]!s_dq_close(B23,$B$2,1)</f>
        <v>388.4</v>
      </c>
    </row>
    <row r="24" spans="1:10" x14ac:dyDescent="0.3">
      <c r="A24" s="15">
        <v>45488</v>
      </c>
      <c r="B24" s="16" t="s">
        <v>59</v>
      </c>
      <c r="C24" s="16" t="s">
        <v>60</v>
      </c>
      <c r="D24" s="17">
        <v>3100</v>
      </c>
      <c r="E24" s="16" t="s">
        <v>25</v>
      </c>
      <c r="F24" s="17">
        <v>10</v>
      </c>
      <c r="G24" s="18">
        <v>213639.69</v>
      </c>
      <c r="H24" s="12"/>
      <c r="I24" s="2"/>
      <c r="J24" s="13">
        <f>[1]!s_dq_close(B24,$B$2,1)</f>
        <v>76.650000000000006</v>
      </c>
    </row>
    <row r="25" spans="1:10" x14ac:dyDescent="0.3">
      <c r="A25" s="15">
        <v>45488</v>
      </c>
      <c r="B25" s="16" t="s">
        <v>61</v>
      </c>
      <c r="C25" s="16" t="s">
        <v>62</v>
      </c>
      <c r="D25" s="17">
        <v>288</v>
      </c>
      <c r="E25" s="16" t="s">
        <v>25</v>
      </c>
      <c r="F25" s="17">
        <v>10</v>
      </c>
      <c r="G25" s="18">
        <v>37512.239999999998</v>
      </c>
      <c r="H25" s="12"/>
      <c r="I25" s="2"/>
      <c r="J25" s="13">
        <f>[1]!s_dq_close(B25,$B$2,1)</f>
        <v>144.9</v>
      </c>
    </row>
    <row r="26" spans="1:10" x14ac:dyDescent="0.3">
      <c r="A26" s="8">
        <v>45488</v>
      </c>
      <c r="B26" s="19" t="s">
        <v>63</v>
      </c>
      <c r="C26" s="19" t="s">
        <v>64</v>
      </c>
      <c r="D26" s="20">
        <v>11</v>
      </c>
      <c r="E26" s="19" t="s">
        <v>25</v>
      </c>
      <c r="F26" s="20">
        <v>10</v>
      </c>
      <c r="G26" s="21">
        <v>2206.66</v>
      </c>
      <c r="H26" s="12"/>
      <c r="I26" s="2"/>
      <c r="J26" s="13">
        <f>[1]!s_dq_close(B26,$B$2,1)</f>
        <v>27.36</v>
      </c>
    </row>
    <row r="27" spans="1:10" x14ac:dyDescent="0.3">
      <c r="A27" s="8">
        <v>45488</v>
      </c>
      <c r="B27" s="19" t="s">
        <v>65</v>
      </c>
      <c r="C27" s="19" t="s">
        <v>66</v>
      </c>
      <c r="D27" s="20">
        <v>108</v>
      </c>
      <c r="E27" s="19" t="s">
        <v>25</v>
      </c>
      <c r="F27" s="20">
        <v>10</v>
      </c>
      <c r="G27" s="21">
        <v>11803.47</v>
      </c>
      <c r="H27" s="12"/>
      <c r="I27" s="2"/>
      <c r="J27" s="13">
        <f>[1]!s_dq_close(B27,$B$2,1)</f>
        <v>14.75</v>
      </c>
    </row>
    <row r="28" spans="1:10" x14ac:dyDescent="0.3">
      <c r="A28" s="8">
        <v>45488</v>
      </c>
      <c r="B28" s="19" t="s">
        <v>67</v>
      </c>
      <c r="C28" s="19" t="s">
        <v>68</v>
      </c>
      <c r="D28" s="20">
        <v>65</v>
      </c>
      <c r="E28" s="19" t="s">
        <v>25</v>
      </c>
      <c r="F28" s="20">
        <v>10</v>
      </c>
      <c r="G28" s="21">
        <v>8791.82</v>
      </c>
      <c r="H28" s="12"/>
      <c r="I28" s="2"/>
      <c r="J28" s="13">
        <f>[1]!s_dq_close(B28,$B$2,1)</f>
        <v>17.690000000000001</v>
      </c>
    </row>
    <row r="29" spans="1:10" x14ac:dyDescent="0.3">
      <c r="A29" s="8">
        <v>45488</v>
      </c>
      <c r="B29" s="19" t="s">
        <v>69</v>
      </c>
      <c r="C29" s="19" t="s">
        <v>70</v>
      </c>
      <c r="D29" s="20">
        <v>46</v>
      </c>
      <c r="E29" s="19" t="s">
        <v>25</v>
      </c>
      <c r="F29" s="20">
        <v>10</v>
      </c>
      <c r="G29" s="21">
        <v>1338.89</v>
      </c>
      <c r="H29" s="12"/>
      <c r="I29" s="2"/>
      <c r="J29" s="13">
        <f>[1]!s_dq_close(B29,$B$2,1)</f>
        <v>3.79</v>
      </c>
    </row>
    <row r="30" spans="1:10" x14ac:dyDescent="0.3">
      <c r="A30" s="8">
        <v>45488</v>
      </c>
      <c r="B30" s="19" t="s">
        <v>71</v>
      </c>
      <c r="C30" s="19" t="s">
        <v>72</v>
      </c>
      <c r="D30" s="20">
        <v>34</v>
      </c>
      <c r="E30" s="19" t="s">
        <v>25</v>
      </c>
      <c r="F30" s="20">
        <v>10</v>
      </c>
      <c r="G30" s="21">
        <v>715.53</v>
      </c>
      <c r="H30" s="12"/>
      <c r="I30" s="2"/>
      <c r="J30" s="13">
        <f>[1]!s_dq_close(B30,$B$2,1)</f>
        <v>2.88</v>
      </c>
    </row>
    <row r="31" spans="1:10" x14ac:dyDescent="0.3">
      <c r="A31" s="8">
        <v>45488</v>
      </c>
      <c r="B31" s="19" t="s">
        <v>73</v>
      </c>
      <c r="C31" s="19" t="s">
        <v>74</v>
      </c>
      <c r="D31" s="20">
        <v>122</v>
      </c>
      <c r="E31" s="19" t="s">
        <v>25</v>
      </c>
      <c r="F31" s="20">
        <v>10</v>
      </c>
      <c r="G31" s="21">
        <v>121185.56</v>
      </c>
      <c r="H31" s="12"/>
      <c r="I31" s="2"/>
      <c r="J31" s="13">
        <f>[1]!s_dq_close(B31,$B$2,1)</f>
        <v>137.99</v>
      </c>
    </row>
    <row r="32" spans="1:10" x14ac:dyDescent="0.3">
      <c r="A32" s="8">
        <v>45488</v>
      </c>
      <c r="B32" s="19" t="s">
        <v>75</v>
      </c>
      <c r="C32" s="19" t="s">
        <v>76</v>
      </c>
      <c r="D32" s="20">
        <v>23</v>
      </c>
      <c r="E32" s="19" t="s">
        <v>25</v>
      </c>
      <c r="F32" s="20">
        <v>10</v>
      </c>
      <c r="G32" s="21">
        <v>3311.13</v>
      </c>
      <c r="H32" s="12"/>
      <c r="I32" s="2"/>
      <c r="J32" s="13">
        <f>[1]!s_dq_close(B32,$B$2,1)</f>
        <v>19.77</v>
      </c>
    </row>
    <row r="33" spans="1:10" x14ac:dyDescent="0.3">
      <c r="A33" s="8">
        <v>45488</v>
      </c>
      <c r="B33" s="19" t="s">
        <v>77</v>
      </c>
      <c r="C33" s="19" t="s">
        <v>78</v>
      </c>
      <c r="D33" s="20">
        <v>75</v>
      </c>
      <c r="E33" s="19" t="s">
        <v>25</v>
      </c>
      <c r="F33" s="20">
        <v>10</v>
      </c>
      <c r="G33" s="21">
        <v>5714.25</v>
      </c>
      <c r="H33" s="12"/>
      <c r="I33" s="2"/>
      <c r="J33" s="13">
        <f>[1]!s_dq_close(B33,$B$2,1)</f>
        <v>10.15</v>
      </c>
    </row>
    <row r="34" spans="1:10" x14ac:dyDescent="0.3">
      <c r="A34" s="8">
        <v>45488</v>
      </c>
      <c r="B34" s="19" t="s">
        <v>79</v>
      </c>
      <c r="C34" s="19" t="s">
        <v>80</v>
      </c>
      <c r="D34" s="20">
        <v>100</v>
      </c>
      <c r="E34" s="19" t="s">
        <v>25</v>
      </c>
      <c r="F34" s="20">
        <v>10</v>
      </c>
      <c r="G34" s="21">
        <v>10686.58</v>
      </c>
      <c r="H34" s="12"/>
      <c r="I34" s="2"/>
      <c r="J34" s="13">
        <f>[1]!s_dq_close(B34,$B$2,1)</f>
        <v>14.86</v>
      </c>
    </row>
    <row r="35" spans="1:10" x14ac:dyDescent="0.3">
      <c r="A35" s="8">
        <v>45488</v>
      </c>
      <c r="B35" s="19" t="s">
        <v>81</v>
      </c>
      <c r="C35" s="19" t="s">
        <v>82</v>
      </c>
      <c r="D35" s="20">
        <v>56</v>
      </c>
      <c r="E35" s="19" t="s">
        <v>25</v>
      </c>
      <c r="F35" s="20">
        <v>10</v>
      </c>
      <c r="G35" s="21">
        <v>5688.86</v>
      </c>
      <c r="H35" s="12"/>
      <c r="I35" s="2"/>
      <c r="J35" s="13">
        <f>[1]!s_dq_close(B35,$B$2,1)</f>
        <v>13.69</v>
      </c>
    </row>
    <row r="36" spans="1:10" x14ac:dyDescent="0.3">
      <c r="A36" s="8">
        <v>45488</v>
      </c>
      <c r="B36" s="19" t="s">
        <v>83</v>
      </c>
      <c r="C36" s="19" t="s">
        <v>84</v>
      </c>
      <c r="D36" s="20">
        <v>14</v>
      </c>
      <c r="E36" s="19" t="s">
        <v>52</v>
      </c>
      <c r="F36" s="20">
        <v>0</v>
      </c>
      <c r="G36" s="21">
        <v>857.92</v>
      </c>
      <c r="H36" s="12"/>
      <c r="I36" s="2"/>
      <c r="J36" s="13">
        <f>[1]!s_dq_close(B36,$B$2,1)</f>
        <v>8.08</v>
      </c>
    </row>
    <row r="37" spans="1:10" x14ac:dyDescent="0.3">
      <c r="A37" s="8">
        <v>45488</v>
      </c>
      <c r="B37" s="19" t="s">
        <v>85</v>
      </c>
      <c r="C37" s="19" t="s">
        <v>86</v>
      </c>
      <c r="D37" s="20">
        <v>153</v>
      </c>
      <c r="E37" s="19" t="s">
        <v>25</v>
      </c>
      <c r="F37" s="20">
        <v>10</v>
      </c>
      <c r="G37" s="21">
        <v>9092.08</v>
      </c>
      <c r="H37" s="12"/>
      <c r="I37" s="2"/>
      <c r="J37" s="13">
        <f>[1]!s_dq_close(B37,$B$2,1)</f>
        <v>8.11</v>
      </c>
    </row>
    <row r="38" spans="1:10" x14ac:dyDescent="0.3">
      <c r="A38" s="8">
        <v>45488</v>
      </c>
      <c r="B38" s="19" t="s">
        <v>87</v>
      </c>
      <c r="C38" s="19" t="s">
        <v>88</v>
      </c>
      <c r="D38" s="20">
        <v>5</v>
      </c>
      <c r="E38" s="19" t="s">
        <v>25</v>
      </c>
      <c r="F38" s="20">
        <v>10</v>
      </c>
      <c r="G38" s="21">
        <v>1211.3399999999999</v>
      </c>
      <c r="H38" s="12"/>
      <c r="I38" s="2"/>
      <c r="J38" s="13">
        <f>[1]!s_dq_close(B38,$B$2,1)</f>
        <v>34.200000000000003</v>
      </c>
    </row>
    <row r="39" spans="1:10" x14ac:dyDescent="0.3">
      <c r="A39" s="22"/>
      <c r="B39" s="22"/>
      <c r="C39" s="22"/>
      <c r="D39" s="22"/>
      <c r="E39" s="22"/>
      <c r="F39" s="22"/>
      <c r="G39" s="23"/>
      <c r="H39" s="24"/>
      <c r="I39" s="24"/>
      <c r="J39" s="2"/>
    </row>
    <row r="40" spans="1:10" x14ac:dyDescent="0.3">
      <c r="A40" s="22"/>
      <c r="B40" s="22"/>
      <c r="C40" s="22"/>
      <c r="D40" s="22"/>
      <c r="E40" s="22"/>
      <c r="F40" s="22"/>
      <c r="G40" s="22"/>
      <c r="H40" s="25" t="s">
        <v>89</v>
      </c>
      <c r="I40" s="25">
        <f>SUMPRODUCT(D6:D38,J6:J38)</f>
        <v>976025.66999999993</v>
      </c>
      <c r="J40" s="2"/>
    </row>
  </sheetData>
  <phoneticPr fontId="1" type="noConversion"/>
  <conditionalFormatting sqref="E1:E40">
    <cfRule type="cellIs" dxfId="1" priority="1" operator="equal">
      <formula>"必须"</formula>
    </cfRule>
    <cfRule type="cellIs" dxfId="0" priority="2" operator="equal">
      <formula>"退补"</formula>
    </cfRule>
  </conditionalFormatting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EC7621-43AB-47C7-9190-BE7E83541D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7 15 513050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Menger Gilmour</dc:creator>
  <cp:lastModifiedBy>Menger Gilmour</cp:lastModifiedBy>
  <dcterms:created xsi:type="dcterms:W3CDTF">2015-06-05T18:19:34Z</dcterms:created>
  <dcterms:modified xsi:type="dcterms:W3CDTF">2024-07-17T09:11:26Z</dcterms:modified>
</cp:coreProperties>
</file>