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Dropbox\____________________________SME stuff\"/>
    </mc:Choice>
  </mc:AlternateContent>
  <xr:revisionPtr revIDLastSave="0" documentId="13_ncr:1_{FC1AF2B0-04E2-4DE4-A305-BEA90012B1E3}" xr6:coauthVersionLast="36" xr6:coauthVersionMax="36" xr10:uidLastSave="{00000000-0000-0000-0000-000000000000}"/>
  <bookViews>
    <workbookView xWindow="0" yWindow="0" windowWidth="19200" windowHeight="7305" activeTab="2" xr2:uid="{00000000-000D-0000-FFFF-FFFF00000000}"/>
  </bookViews>
  <sheets>
    <sheet name="Stock Valuation (Growth Phases)" sheetId="6" r:id="rId1"/>
    <sheet name="Find YTM (annual)" sheetId="4" r:id="rId2"/>
    <sheet name="Find YTM (semiannual)" sheetId="3" r:id="rId3"/>
  </sheets>
  <definedNames>
    <definedName name="solver_adj" localSheetId="1" hidden="1">'Find YTM (annual)'!$C$2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'Find YTM (annual)'!$B$8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'Find YTM (annual)'!$B$9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C22" i="6" l="1"/>
  <c r="B13" i="4"/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B7" i="3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7" i="4"/>
  <c r="C11" i="6" l="1"/>
  <c r="C16" i="6" s="1"/>
  <c r="D11" i="6" l="1"/>
  <c r="D16" i="6" s="1"/>
  <c r="B14" i="4" l="1"/>
  <c r="B14" i="3"/>
  <c r="B13" i="3"/>
  <c r="E11" i="6" l="1"/>
  <c r="E16" i="6" s="1"/>
  <c r="B8" i="4"/>
  <c r="F12" i="6" l="1"/>
  <c r="E13" i="6" s="1"/>
  <c r="E18" i="6" s="1"/>
  <c r="G12" i="6" l="1"/>
</calcChain>
</file>

<file path=xl/sharedStrings.xml><?xml version="1.0" encoding="utf-8"?>
<sst xmlns="http://schemas.openxmlformats.org/spreadsheetml/2006/main" count="27" uniqueCount="20">
  <si>
    <t>Common stock valuation (growth phases model)</t>
    <phoneticPr fontId="1" type="noConversion"/>
  </si>
  <si>
    <t>expected growth rate</t>
    <phoneticPr fontId="1" type="noConversion"/>
  </si>
  <si>
    <t>3 years</t>
    <phoneticPr fontId="1" type="noConversion"/>
  </si>
  <si>
    <t>afterwards</t>
    <phoneticPr fontId="1" type="noConversion"/>
  </si>
  <si>
    <t>Discount rate</t>
    <phoneticPr fontId="1" type="noConversion"/>
  </si>
  <si>
    <t>Dividend</t>
    <phoneticPr fontId="1" type="noConversion"/>
  </si>
  <si>
    <t>afterward</t>
    <phoneticPr fontId="1" type="noConversion"/>
  </si>
  <si>
    <t>Value of the stock</t>
    <phoneticPr fontId="1" type="noConversion"/>
  </si>
  <si>
    <t>PV</t>
  </si>
  <si>
    <t>CF</t>
  </si>
  <si>
    <t>Year</t>
  </si>
  <si>
    <t>Sum of PV</t>
  </si>
  <si>
    <t>Time Periods</t>
  </si>
  <si>
    <t>i/r per year</t>
  </si>
  <si>
    <t>Price</t>
  </si>
  <si>
    <t>Nominal YTM</t>
  </si>
  <si>
    <t>i/r per 6 month</t>
  </si>
  <si>
    <t>Constant Growth Value</t>
  </si>
  <si>
    <t>EAY</t>
  </si>
  <si>
    <t>Dividends just paid 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</si>
</sst>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000"/>
    <numFmt numFmtId="178" formatCode="0.0000"/>
  </numFmts>
  <fonts count="5" x14ac:knownFonts="1">
    <font>
      <sz val="11"/>
      <color theme="1"/>
      <name val="맑은 고딕"/>
      <family val="2"/>
      <charset val="134"/>
      <scheme val="minor"/>
    </font>
    <font>
      <sz val="9"/>
      <name val="맑은 고딕"/>
      <family val="2"/>
      <charset val="134"/>
      <scheme val="minor"/>
    </font>
    <font>
      <b/>
      <sz val="11"/>
      <color theme="1"/>
      <name val="맑은 고딕"/>
      <family val="3"/>
      <charset val="134"/>
      <scheme val="minor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5C9-7D2F-48C0-BD0F-FE79DB92B14D}">
  <dimension ref="A1:H22"/>
  <sheetViews>
    <sheetView workbookViewId="0">
      <selection activeCell="A6" sqref="A6"/>
    </sheetView>
  </sheetViews>
  <sheetFormatPr defaultRowHeight="16.5" x14ac:dyDescent="0.3"/>
  <cols>
    <col min="1" max="1" width="48.625" bestFit="1" customWidth="1"/>
  </cols>
  <sheetData>
    <row r="1" spans="1:8" x14ac:dyDescent="0.3">
      <c r="A1" s="1" t="s">
        <v>0</v>
      </c>
    </row>
    <row r="3" spans="1:8" x14ac:dyDescent="0.3">
      <c r="A3" t="s">
        <v>1</v>
      </c>
      <c r="D3">
        <v>0.16</v>
      </c>
      <c r="F3" t="s">
        <v>2</v>
      </c>
    </row>
    <row r="4" spans="1:8" x14ac:dyDescent="0.3">
      <c r="D4">
        <v>0.08</v>
      </c>
      <c r="F4" t="s">
        <v>3</v>
      </c>
    </row>
    <row r="5" spans="1:8" x14ac:dyDescent="0.3">
      <c r="A5" t="s">
        <v>19</v>
      </c>
      <c r="D5">
        <v>3.24</v>
      </c>
    </row>
    <row r="7" spans="1:8" x14ac:dyDescent="0.3">
      <c r="A7" t="s">
        <v>4</v>
      </c>
      <c r="D7">
        <v>0.15</v>
      </c>
    </row>
    <row r="10" spans="1:8" x14ac:dyDescent="0.3">
      <c r="C10">
        <v>1</v>
      </c>
      <c r="D10">
        <v>2</v>
      </c>
      <c r="E10">
        <v>3</v>
      </c>
      <c r="F10">
        <v>4</v>
      </c>
      <c r="G10">
        <v>5</v>
      </c>
      <c r="H10" t="s">
        <v>6</v>
      </c>
    </row>
    <row r="11" spans="1:8" x14ac:dyDescent="0.3">
      <c r="A11" t="s">
        <v>5</v>
      </c>
      <c r="C11">
        <f>D5*(1+D3)</f>
        <v>3.7584</v>
      </c>
      <c r="D11">
        <f>C11*(1+D3)</f>
        <v>4.3597440000000001</v>
      </c>
      <c r="E11">
        <f>D11*(1+D3)</f>
        <v>5.0573030399999999</v>
      </c>
    </row>
    <row r="12" spans="1:8" x14ac:dyDescent="0.3">
      <c r="F12">
        <f>E11*(1+D4)</f>
        <v>5.4618872832000003</v>
      </c>
      <c r="G12">
        <f>F12*(1+D4)</f>
        <v>5.8988382658560008</v>
      </c>
    </row>
    <row r="13" spans="1:8" x14ac:dyDescent="0.3">
      <c r="A13" t="s">
        <v>17</v>
      </c>
      <c r="E13">
        <f>F12/(D7-D4)</f>
        <v>78.026961188571434</v>
      </c>
    </row>
    <row r="16" spans="1:8" x14ac:dyDescent="0.3">
      <c r="A16" t="s">
        <v>8</v>
      </c>
      <c r="C16">
        <f>C11/(1+$D$7)^C10</f>
        <v>3.2681739130434786</v>
      </c>
      <c r="D16">
        <f t="shared" ref="D16:E16" si="0">D11/(1+$D$7)^D10</f>
        <v>3.2965928166351612</v>
      </c>
      <c r="E16">
        <f t="shared" si="0"/>
        <v>3.3252588411276411</v>
      </c>
    </row>
    <row r="18" spans="1:6" x14ac:dyDescent="0.3">
      <c r="E18">
        <f>E13/(1+$D$7)^E10</f>
        <v>51.303993548826469</v>
      </c>
    </row>
    <row r="20" spans="1:6" x14ac:dyDescent="0.3">
      <c r="F20" s="7"/>
    </row>
    <row r="22" spans="1:6" x14ac:dyDescent="0.3">
      <c r="A22" t="s">
        <v>7</v>
      </c>
      <c r="C22">
        <f>SUM(C16:E18)</f>
        <v>61.194019119632749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6CE6-B1FB-464C-8B61-AD155305806C}">
  <dimension ref="A1:Q18"/>
  <sheetViews>
    <sheetView workbookViewId="0">
      <selection activeCell="B14" sqref="B14"/>
    </sheetView>
  </sheetViews>
  <sheetFormatPr defaultRowHeight="16.5" x14ac:dyDescent="0.3"/>
  <cols>
    <col min="1" max="1" width="25.5" bestFit="1" customWidth="1"/>
    <col min="2" max="2" width="12.125" customWidth="1"/>
  </cols>
  <sheetData>
    <row r="1" spans="1:17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/>
      <c r="B2" s="2" t="s">
        <v>13</v>
      </c>
      <c r="C2" s="2">
        <v>7.2173423975540524E-2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" t="s">
        <v>10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/>
    </row>
    <row r="6" spans="1:17" x14ac:dyDescent="0.3">
      <c r="A6" s="2" t="s">
        <v>9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1100</v>
      </c>
      <c r="Q6" s="2"/>
    </row>
    <row r="7" spans="1:17" x14ac:dyDescent="0.3">
      <c r="A7" s="2" t="s">
        <v>8</v>
      </c>
      <c r="B7" s="2">
        <f>B6/(1+$C$2)^B5</f>
        <v>93.268493476743089</v>
      </c>
      <c r="C7" s="2">
        <f t="shared" ref="C7:P7" si="0">C6/(1+$C$2)^C5</f>
        <v>86.990118754212673</v>
      </c>
      <c r="D7" s="2">
        <f t="shared" si="0"/>
        <v>81.134373235683924</v>
      </c>
      <c r="E7" s="2">
        <f t="shared" si="0"/>
        <v>75.672807608720234</v>
      </c>
      <c r="F7" s="2">
        <f t="shared" si="0"/>
        <v>70.578887628207582</v>
      </c>
      <c r="G7" s="2">
        <f t="shared" si="0"/>
        <v>65.827865203472626</v>
      </c>
      <c r="H7" s="2">
        <f t="shared" si="0"/>
        <v>61.396658163180099</v>
      </c>
      <c r="I7" s="2">
        <f t="shared" si="0"/>
        <v>57.263738113863873</v>
      </c>
      <c r="J7" s="2">
        <f t="shared" si="0"/>
        <v>53.409025847268367</v>
      </c>
      <c r="K7" s="2">
        <f t="shared" si="0"/>
        <v>49.813793788351532</v>
      </c>
      <c r="L7" s="2">
        <f t="shared" si="0"/>
        <v>46.460575010006899</v>
      </c>
      <c r="M7" s="2">
        <f t="shared" si="0"/>
        <v>43.333078372465614</v>
      </c>
      <c r="N7" s="2">
        <f t="shared" si="0"/>
        <v>40.416109375095054</v>
      </c>
      <c r="O7" s="2">
        <f t="shared" si="0"/>
        <v>37.695496336063883</v>
      </c>
      <c r="P7" s="2">
        <f t="shared" si="0"/>
        <v>386.73823695350444</v>
      </c>
      <c r="Q7" s="2"/>
    </row>
    <row r="8" spans="1:17" x14ac:dyDescent="0.3">
      <c r="A8" s="2" t="s">
        <v>11</v>
      </c>
      <c r="B8" s="6">
        <f>SUM(B7:P7)</f>
        <v>1249.9992578668398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 t="s">
        <v>14</v>
      </c>
      <c r="B9" s="2">
        <v>1250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2" t="s">
        <v>15</v>
      </c>
      <c r="B13" s="2">
        <f>C2*1</f>
        <v>7.2173423975540524E-2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2" t="s">
        <v>18</v>
      </c>
      <c r="B14" s="2">
        <f>(1+C2)^1-1</f>
        <v>7.2173423975540496E-2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tabSelected="1" workbookViewId="0">
      <selection activeCell="B8" sqref="B8"/>
    </sheetView>
  </sheetViews>
  <sheetFormatPr defaultColWidth="8.875" defaultRowHeight="16.5" x14ac:dyDescent="0.3"/>
  <cols>
    <col min="1" max="1" width="29.125" customWidth="1"/>
    <col min="2" max="2" width="12.25" bestFit="1" customWidth="1"/>
    <col min="3" max="3" width="10.125" bestFit="1" customWidth="1"/>
  </cols>
  <sheetData>
    <row r="1" spans="1:4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B2" s="2" t="s">
        <v>16</v>
      </c>
      <c r="C2" s="3">
        <v>4.262572857027954E-2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 t="s">
        <v>12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</row>
    <row r="6" spans="1:41" x14ac:dyDescent="0.3">
      <c r="A6" t="s">
        <v>9</v>
      </c>
      <c r="B6" s="2">
        <v>40</v>
      </c>
      <c r="C6" s="2">
        <v>40</v>
      </c>
      <c r="D6" s="2">
        <v>40</v>
      </c>
      <c r="E6" s="2">
        <v>40</v>
      </c>
      <c r="F6" s="2">
        <v>40</v>
      </c>
      <c r="G6" s="2">
        <v>40</v>
      </c>
      <c r="H6" s="2">
        <v>40</v>
      </c>
      <c r="I6" s="2">
        <v>40</v>
      </c>
      <c r="J6" s="2">
        <v>40</v>
      </c>
      <c r="K6" s="2">
        <v>40</v>
      </c>
      <c r="L6" s="2">
        <v>40</v>
      </c>
      <c r="M6" s="2">
        <v>40</v>
      </c>
      <c r="N6" s="2">
        <v>40</v>
      </c>
      <c r="O6" s="2">
        <v>40</v>
      </c>
      <c r="P6" s="2">
        <v>40</v>
      </c>
      <c r="Q6" s="2">
        <v>40</v>
      </c>
      <c r="R6" s="2">
        <v>40</v>
      </c>
      <c r="S6" s="2">
        <v>40</v>
      </c>
      <c r="T6" s="2">
        <v>40</v>
      </c>
      <c r="U6" s="2">
        <v>40</v>
      </c>
      <c r="V6" s="2">
        <v>40</v>
      </c>
      <c r="W6" s="2">
        <v>40</v>
      </c>
      <c r="X6" s="2">
        <v>40</v>
      </c>
      <c r="Y6" s="2">
        <v>40</v>
      </c>
      <c r="Z6" s="2">
        <v>40</v>
      </c>
      <c r="AA6" s="2">
        <v>40</v>
      </c>
      <c r="AB6" s="2">
        <v>40</v>
      </c>
      <c r="AC6" s="2">
        <v>40</v>
      </c>
      <c r="AD6" s="2">
        <v>40</v>
      </c>
      <c r="AE6" s="2">
        <v>40</v>
      </c>
      <c r="AF6" s="2">
        <v>40</v>
      </c>
      <c r="AG6" s="2">
        <v>40</v>
      </c>
      <c r="AH6" s="2">
        <v>40</v>
      </c>
      <c r="AI6" s="2">
        <v>40</v>
      </c>
      <c r="AJ6" s="2">
        <v>40</v>
      </c>
      <c r="AK6" s="2">
        <v>40</v>
      </c>
      <c r="AL6" s="2">
        <v>40</v>
      </c>
      <c r="AM6" s="2">
        <v>40</v>
      </c>
      <c r="AN6" s="2">
        <v>40</v>
      </c>
      <c r="AO6" s="2">
        <v>1040</v>
      </c>
    </row>
    <row r="7" spans="1:41" x14ac:dyDescent="0.3">
      <c r="A7" t="s">
        <v>8</v>
      </c>
      <c r="B7" s="2">
        <f>B6/(1+$C$2)^B5</f>
        <v>38.364677663240442</v>
      </c>
      <c r="C7" s="2">
        <f t="shared" ref="C7:AO7" si="0">C6/(1+$C$2)^C5</f>
        <v>36.796212305108511</v>
      </c>
      <c r="D7" s="2">
        <f t="shared" si="0"/>
        <v>35.29187060784124</v>
      </c>
      <c r="E7" s="2">
        <f t="shared" si="0"/>
        <v>33.849031000065473</v>
      </c>
      <c r="F7" s="2">
        <f t="shared" si="0"/>
        <v>32.465179088263632</v>
      </c>
      <c r="G7" s="2">
        <f t="shared" si="0"/>
        <v>31.137903275015212</v>
      </c>
      <c r="H7" s="2">
        <f t="shared" si="0"/>
        <v>29.864890556377937</v>
      </c>
      <c r="I7" s="2">
        <f t="shared" si="0"/>
        <v>28.643922491084833</v>
      </c>
      <c r="J7" s="2">
        <f t="shared" si="0"/>
        <v>27.472871334532822</v>
      </c>
      <c r="K7" s="2">
        <f t="shared" si="0"/>
        <v>26.349696330825751</v>
      </c>
      <c r="L7" s="2">
        <f t="shared" si="0"/>
        <v>25.272440156409985</v>
      </c>
      <c r="M7" s="2">
        <f t="shared" si="0"/>
        <v>24.239225509105079</v>
      </c>
      <c r="N7" s="2">
        <f t="shared" si="0"/>
        <v>23.248251836585293</v>
      </c>
      <c r="O7" s="2">
        <f t="shared" si="0"/>
        <v>22.297792198610807</v>
      </c>
      <c r="P7" s="2">
        <f t="shared" si="0"/>
        <v>21.386190257540523</v>
      </c>
      <c r="Q7" s="2">
        <f t="shared" si="0"/>
        <v>20.51185739188189</v>
      </c>
      <c r="R7" s="2">
        <f t="shared" si="0"/>
        <v>19.673269927847613</v>
      </c>
      <c r="S7" s="2">
        <f t="shared" si="0"/>
        <v>18.86896648409488</v>
      </c>
      <c r="T7" s="2">
        <f t="shared" si="0"/>
        <v>18.097545425019685</v>
      </c>
      <c r="U7" s="2">
        <f t="shared" si="0"/>
        <v>17.357662418168303</v>
      </c>
      <c r="V7" s="2">
        <f t="shared" si="0"/>
        <v>16.648028091509243</v>
      </c>
      <c r="W7" s="2">
        <f t="shared" si="0"/>
        <v>15.9674057864831</v>
      </c>
      <c r="X7" s="2">
        <f t="shared" si="0"/>
        <v>15.314609402914609</v>
      </c>
      <c r="Y7" s="2">
        <f t="shared" si="0"/>
        <v>14.688501332031258</v>
      </c>
      <c r="Z7" s="2">
        <f t="shared" si="0"/>
        <v>14.087990473986427</v>
      </c>
      <c r="AA7" s="2">
        <f t="shared" si="0"/>
        <v>13.512030336432282</v>
      </c>
      <c r="AB7" s="2">
        <f t="shared" si="0"/>
        <v>12.959617210828771</v>
      </c>
      <c r="AC7" s="2">
        <f t="shared" si="0"/>
        <v>12.429788423310727</v>
      </c>
      <c r="AD7" s="2">
        <f t="shared" si="0"/>
        <v>11.921620657064842</v>
      </c>
      <c r="AE7" s="2">
        <f t="shared" si="0"/>
        <v>11.434228343293036</v>
      </c>
      <c r="AF7" s="2">
        <f t="shared" si="0"/>
        <v>10.966762117958126</v>
      </c>
      <c r="AG7" s="2">
        <f t="shared" si="0"/>
        <v>10.518407341622492</v>
      </c>
      <c r="AH7" s="2">
        <f t="shared" si="0"/>
        <v>10.088382679800217</v>
      </c>
      <c r="AI7" s="2">
        <f t="shared" si="0"/>
        <v>9.6759387413488298</v>
      </c>
      <c r="AJ7" s="2">
        <f t="shared" si="0"/>
        <v>9.280356772527707</v>
      </c>
      <c r="AK7" s="2">
        <f t="shared" si="0"/>
        <v>8.9009474044473986</v>
      </c>
      <c r="AL7" s="2">
        <f t="shared" si="0"/>
        <v>8.5370494517270288</v>
      </c>
      <c r="AM7" s="2">
        <f t="shared" si="0"/>
        <v>8.1880287602662758</v>
      </c>
      <c r="AN7" s="2">
        <f t="shared" si="0"/>
        <v>7.8532771021239469</v>
      </c>
      <c r="AO7" s="2">
        <f t="shared" si="0"/>
        <v>195.83748900500999</v>
      </c>
    </row>
    <row r="8" spans="1:41" x14ac:dyDescent="0.3">
      <c r="A8" t="s">
        <v>11</v>
      </c>
      <c r="B8" s="6">
        <f>SUM(B7:AO7)</f>
        <v>949.99991569230633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t="s">
        <v>14</v>
      </c>
      <c r="B9" s="2">
        <v>950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2" t="s">
        <v>15</v>
      </c>
      <c r="B13" s="4">
        <f>C2*2</f>
        <v>8.5251457140559081E-2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2" t="s">
        <v>18</v>
      </c>
      <c r="B14" s="5">
        <f>(1+C2)^2-1</f>
        <v>8.7068409876706276E-2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2:4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2:4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2:4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2:4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Valuation (Growth Phases)</vt:lpstr>
      <vt:lpstr>Find YTM (annual)</vt:lpstr>
      <vt:lpstr>Find YTM (semiannual)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Zhao</dc:creator>
  <cp:lastModifiedBy>cuhksz</cp:lastModifiedBy>
  <dcterms:created xsi:type="dcterms:W3CDTF">2017-02-07T01:32:39Z</dcterms:created>
  <dcterms:modified xsi:type="dcterms:W3CDTF">2023-02-15T09:42:46Z</dcterms:modified>
</cp:coreProperties>
</file>