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uroraheshuyan/Desktop/"/>
    </mc:Choice>
  </mc:AlternateContent>
  <xr:revisionPtr revIDLastSave="0" documentId="13_ncr:1_{68E59B93-F6E3-864A-8B62-6717C1E96620}" xr6:coauthVersionLast="47" xr6:coauthVersionMax="47" xr10:uidLastSave="{00000000-0000-0000-0000-000000000000}"/>
  <bookViews>
    <workbookView xWindow="340" yWindow="820" windowWidth="28800" windowHeight="16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3" i="1"/>
  <c r="T12" i="1"/>
  <c r="T13" i="1"/>
  <c r="U13" i="1"/>
  <c r="V13" i="1" s="1"/>
  <c r="U12" i="1"/>
  <c r="V12" i="1" s="1"/>
  <c r="O2" i="1"/>
  <c r="K5" i="1"/>
  <c r="K1" i="1"/>
  <c r="H64" i="1"/>
  <c r="H96" i="1"/>
  <c r="H32" i="1"/>
  <c r="H98" i="1"/>
  <c r="H90" i="1"/>
  <c r="H74" i="1"/>
  <c r="H82" i="1"/>
  <c r="H66" i="1"/>
  <c r="H58" i="1"/>
  <c r="H34" i="1"/>
  <c r="H50" i="1"/>
  <c r="H42" i="1"/>
  <c r="H26" i="1"/>
  <c r="H10" i="1"/>
  <c r="H18" i="1"/>
  <c r="H97" i="1"/>
  <c r="H57" i="1"/>
  <c r="H89" i="1"/>
  <c r="H81" i="1"/>
  <c r="H73" i="1"/>
  <c r="H41" i="1"/>
  <c r="H65" i="1"/>
  <c r="H49" i="1"/>
  <c r="H25" i="1"/>
  <c r="H33" i="1"/>
  <c r="H17" i="1"/>
  <c r="H9" i="1"/>
  <c r="H40" i="1"/>
  <c r="H72" i="1"/>
  <c r="H8" i="1"/>
  <c r="H79" i="1"/>
  <c r="H39" i="1"/>
  <c r="H55" i="1"/>
  <c r="H63" i="1"/>
  <c r="H47" i="1"/>
  <c r="H31" i="1"/>
  <c r="H86" i="1"/>
  <c r="H101" i="1"/>
  <c r="H62" i="1"/>
  <c r="H46" i="1"/>
  <c r="H93" i="1"/>
  <c r="H85" i="1"/>
  <c r="H77" i="1"/>
  <c r="H69" i="1"/>
  <c r="H61" i="1"/>
  <c r="H45" i="1"/>
  <c r="H29" i="1"/>
  <c r="H53" i="1"/>
  <c r="H37" i="1"/>
  <c r="H21" i="1"/>
  <c r="H13" i="1"/>
  <c r="H102" i="1"/>
  <c r="H56" i="1"/>
  <c r="H88" i="1"/>
  <c r="H71" i="1"/>
  <c r="H23" i="1"/>
  <c r="H24" i="1"/>
  <c r="H95" i="1"/>
  <c r="H78" i="1"/>
  <c r="H54" i="1"/>
  <c r="H30" i="1"/>
  <c r="H92" i="1"/>
  <c r="H100" i="1"/>
  <c r="H22" i="1"/>
  <c r="H60" i="1"/>
  <c r="H84" i="1"/>
  <c r="H76" i="1"/>
  <c r="H68" i="1"/>
  <c r="H52" i="1"/>
  <c r="H36" i="1"/>
  <c r="H44" i="1"/>
  <c r="H80" i="1"/>
  <c r="H28" i="1"/>
  <c r="H20" i="1"/>
  <c r="H12" i="1"/>
  <c r="H16" i="1"/>
  <c r="H48" i="1"/>
  <c r="H87" i="1"/>
  <c r="H15" i="1"/>
  <c r="H94" i="1"/>
  <c r="H70" i="1"/>
  <c r="H38" i="1"/>
  <c r="H11" i="1"/>
  <c r="H14" i="1"/>
  <c r="H19" i="1"/>
  <c r="H99" i="1"/>
  <c r="H51" i="1"/>
  <c r="H91" i="1"/>
  <c r="H83" i="1"/>
  <c r="H75" i="1"/>
  <c r="H43" i="1"/>
  <c r="H67" i="1"/>
  <c r="H59" i="1"/>
  <c r="H35" i="1"/>
  <c r="H27" i="1"/>
  <c r="H3" i="1"/>
  <c r="H4" i="1"/>
  <c r="H5" i="1"/>
  <c r="H6" i="1"/>
  <c r="H7" i="1"/>
  <c r="H2" i="1"/>
  <c r="L10" i="1" l="1"/>
  <c r="M10" i="1" s="1"/>
  <c r="L18" i="1"/>
  <c r="M18" i="1" s="1"/>
  <c r="L26" i="1"/>
  <c r="M26" i="1" s="1"/>
  <c r="L34" i="1"/>
  <c r="M34" i="1" s="1"/>
  <c r="L42" i="1"/>
  <c r="M42" i="1" s="1"/>
  <c r="L50" i="1"/>
  <c r="M50" i="1" s="1"/>
  <c r="L58" i="1"/>
  <c r="M58" i="1" s="1"/>
  <c r="L66" i="1"/>
  <c r="M66" i="1" s="1"/>
  <c r="L74" i="1"/>
  <c r="M74" i="1" s="1"/>
  <c r="L82" i="1"/>
  <c r="M82" i="1" s="1"/>
  <c r="L90" i="1"/>
  <c r="M90" i="1" s="1"/>
  <c r="L98" i="1"/>
  <c r="M98" i="1" s="1"/>
  <c r="L3" i="1"/>
  <c r="M3" i="1" s="1"/>
  <c r="L11" i="1"/>
  <c r="M11" i="1" s="1"/>
  <c r="L19" i="1"/>
  <c r="M19" i="1" s="1"/>
  <c r="L27" i="1"/>
  <c r="M27" i="1" s="1"/>
  <c r="L35" i="1"/>
  <c r="M35" i="1" s="1"/>
  <c r="L43" i="1"/>
  <c r="M43" i="1" s="1"/>
  <c r="L51" i="1"/>
  <c r="M51" i="1" s="1"/>
  <c r="L59" i="1"/>
  <c r="M59" i="1" s="1"/>
  <c r="L67" i="1"/>
  <c r="M67" i="1" s="1"/>
  <c r="L75" i="1"/>
  <c r="M75" i="1" s="1"/>
  <c r="L83" i="1"/>
  <c r="M83" i="1" s="1"/>
  <c r="L91" i="1"/>
  <c r="M91" i="1" s="1"/>
  <c r="L99" i="1"/>
  <c r="M99" i="1" s="1"/>
  <c r="L4" i="1"/>
  <c r="M4" i="1" s="1"/>
  <c r="L12" i="1"/>
  <c r="M12" i="1" s="1"/>
  <c r="L20" i="1"/>
  <c r="M20" i="1" s="1"/>
  <c r="L28" i="1"/>
  <c r="M28" i="1" s="1"/>
  <c r="L36" i="1"/>
  <c r="M36" i="1" s="1"/>
  <c r="L44" i="1"/>
  <c r="M44" i="1" s="1"/>
  <c r="L52" i="1"/>
  <c r="M52" i="1" s="1"/>
  <c r="L60" i="1"/>
  <c r="M60" i="1" s="1"/>
  <c r="L68" i="1"/>
  <c r="M68" i="1" s="1"/>
  <c r="L76" i="1"/>
  <c r="M76" i="1" s="1"/>
  <c r="L84" i="1"/>
  <c r="M84" i="1" s="1"/>
  <c r="L92" i="1"/>
  <c r="M92" i="1" s="1"/>
  <c r="L100" i="1"/>
  <c r="M100" i="1" s="1"/>
  <c r="L13" i="1"/>
  <c r="M13" i="1" s="1"/>
  <c r="L5" i="1"/>
  <c r="M5" i="1" s="1"/>
  <c r="L6" i="1"/>
  <c r="M6" i="1" s="1"/>
  <c r="L7" i="1"/>
  <c r="M7" i="1" s="1"/>
  <c r="L22" i="1"/>
  <c r="M22" i="1" s="1"/>
  <c r="L33" i="1"/>
  <c r="M33" i="1" s="1"/>
  <c r="L47" i="1"/>
  <c r="M47" i="1" s="1"/>
  <c r="L61" i="1"/>
  <c r="M61" i="1" s="1"/>
  <c r="L72" i="1"/>
  <c r="M72" i="1" s="1"/>
  <c r="L86" i="1"/>
  <c r="M86" i="1" s="1"/>
  <c r="L97" i="1"/>
  <c r="M97" i="1" s="1"/>
  <c r="L8" i="1"/>
  <c r="M8" i="1" s="1"/>
  <c r="L23" i="1"/>
  <c r="M23" i="1" s="1"/>
  <c r="L37" i="1"/>
  <c r="M37" i="1" s="1"/>
  <c r="L48" i="1"/>
  <c r="M48" i="1" s="1"/>
  <c r="L62" i="1"/>
  <c r="M62" i="1" s="1"/>
  <c r="L73" i="1"/>
  <c r="M73" i="1" s="1"/>
  <c r="L87" i="1"/>
  <c r="M87" i="1" s="1"/>
  <c r="L101" i="1"/>
  <c r="M101" i="1" s="1"/>
  <c r="L9" i="1"/>
  <c r="M9" i="1" s="1"/>
  <c r="L24" i="1"/>
  <c r="M24" i="1" s="1"/>
  <c r="L38" i="1"/>
  <c r="M38" i="1" s="1"/>
  <c r="L49" i="1"/>
  <c r="M49" i="1" s="1"/>
  <c r="L63" i="1"/>
  <c r="M63" i="1" s="1"/>
  <c r="L77" i="1"/>
  <c r="M77" i="1" s="1"/>
  <c r="L88" i="1"/>
  <c r="M88" i="1" s="1"/>
  <c r="L102" i="1"/>
  <c r="M102" i="1" s="1"/>
  <c r="L55" i="1"/>
  <c r="M55" i="1" s="1"/>
  <c r="L69" i="1"/>
  <c r="M69" i="1" s="1"/>
  <c r="L17" i="1"/>
  <c r="M17" i="1" s="1"/>
  <c r="L31" i="1"/>
  <c r="M31" i="1" s="1"/>
  <c r="L70" i="1"/>
  <c r="M70" i="1" s="1"/>
  <c r="L81" i="1"/>
  <c r="M81" i="1" s="1"/>
  <c r="L95" i="1"/>
  <c r="M95" i="1" s="1"/>
  <c r="L21" i="1"/>
  <c r="M21" i="1" s="1"/>
  <c r="L57" i="1"/>
  <c r="M57" i="1" s="1"/>
  <c r="L71" i="1"/>
  <c r="M71" i="1" s="1"/>
  <c r="L85" i="1"/>
  <c r="M85" i="1" s="1"/>
  <c r="L96" i="1"/>
  <c r="M96" i="1" s="1"/>
  <c r="L14" i="1"/>
  <c r="M14" i="1" s="1"/>
  <c r="L25" i="1"/>
  <c r="M25" i="1" s="1"/>
  <c r="L39" i="1"/>
  <c r="M39" i="1" s="1"/>
  <c r="L53" i="1"/>
  <c r="M53" i="1" s="1"/>
  <c r="L64" i="1"/>
  <c r="M64" i="1" s="1"/>
  <c r="L78" i="1"/>
  <c r="M78" i="1" s="1"/>
  <c r="L89" i="1"/>
  <c r="M89" i="1" s="1"/>
  <c r="L2" i="1"/>
  <c r="M2" i="1" s="1"/>
  <c r="L41" i="1"/>
  <c r="M41" i="1" s="1"/>
  <c r="L94" i="1"/>
  <c r="M94" i="1" s="1"/>
  <c r="L56" i="1"/>
  <c r="M56" i="1" s="1"/>
  <c r="L32" i="1"/>
  <c r="M32" i="1" s="1"/>
  <c r="L15" i="1"/>
  <c r="M15" i="1" s="1"/>
  <c r="L29" i="1"/>
  <c r="M29" i="1" s="1"/>
  <c r="L40" i="1"/>
  <c r="M40" i="1" s="1"/>
  <c r="L54" i="1"/>
  <c r="M54" i="1" s="1"/>
  <c r="L65" i="1"/>
  <c r="M65" i="1" s="1"/>
  <c r="L79" i="1"/>
  <c r="M79" i="1" s="1"/>
  <c r="L93" i="1"/>
  <c r="M93" i="1" s="1"/>
  <c r="L30" i="1"/>
  <c r="M30" i="1" s="1"/>
  <c r="L80" i="1"/>
  <c r="M80" i="1" s="1"/>
  <c r="L45" i="1"/>
  <c r="M45" i="1" s="1"/>
  <c r="L46" i="1"/>
  <c r="M46" i="1" s="1"/>
  <c r="L16" i="1"/>
  <c r="M16" i="1" s="1"/>
  <c r="N2" i="1" l="1"/>
  <c r="O5" i="1" s="1"/>
  <c r="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iQuant</author>
    <author>He, Shuyan</author>
  </authors>
  <commentList>
    <comment ref="A1" authorId="0" shapeId="0" xr:uid="{00000000-0006-0000-0000-000001000000}">
      <text>
        <r>
          <rPr>
            <b/>
            <sz val="9"/>
            <rFont val="Tahoma"/>
          </rPr>
          <t xml:space="preserve"> </t>
        </r>
      </text>
    </comment>
    <comment ref="K5" authorId="1" shapeId="0" xr:uid="{5BD44B7D-B95B-1146-AAB7-CE10BD4E362A}">
      <text>
        <r>
          <rPr>
            <sz val="10"/>
            <color rgb="FF000000"/>
            <rFont val="Microsoft YaHei UI"/>
            <charset val="1"/>
          </rPr>
          <t>如需修改，请使用</t>
        </r>
        <r>
          <rPr>
            <sz val="10"/>
            <color rgb="FF000000"/>
            <rFont val="Microsoft YaHei UI"/>
            <charset val="1"/>
          </rPr>
          <t>Excel</t>
        </r>
        <r>
          <rPr>
            <sz val="10"/>
            <color rgb="FF000000"/>
            <rFont val="Microsoft YaHei UI"/>
            <charset val="1"/>
          </rPr>
          <t>插件</t>
        </r>
        <r>
          <rPr>
            <sz val="10"/>
            <color rgb="FF000000"/>
            <rFont val="Microsoft YaHei UI"/>
            <charset val="1"/>
          </rPr>
          <t>-Wind-</t>
        </r>
        <r>
          <rPr>
            <sz val="10"/>
            <color rgb="FF000000"/>
            <rFont val="Microsoft YaHei UI"/>
            <charset val="1"/>
          </rPr>
          <t>函数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编辑函数</t>
        </r>
      </text>
    </comment>
  </commentList>
</comments>
</file>

<file path=xl/sharedStrings.xml><?xml version="1.0" encoding="utf-8"?>
<sst xmlns="http://schemas.openxmlformats.org/spreadsheetml/2006/main" count="341" uniqueCount="236">
  <si>
    <t>日期</t>
  </si>
  <si>
    <t>Wind代码</t>
  </si>
  <si>
    <t>证券名称</t>
  </si>
  <si>
    <t>数量</t>
  </si>
  <si>
    <t>现金替代标志</t>
  </si>
  <si>
    <t>现金替代溢价比例(%)</t>
  </si>
  <si>
    <t>固定替代金额</t>
  </si>
  <si>
    <t>AAPL.O</t>
  </si>
  <si>
    <t>苹果(APPLE)</t>
  </si>
  <si>
    <t>退补</t>
  </si>
  <si>
    <t>ABNB.O</t>
  </si>
  <si>
    <t>爱彼迎(AIRBNB)</t>
  </si>
  <si>
    <t>ADBE.O</t>
  </si>
  <si>
    <t>奥多比(ADOBE)</t>
  </si>
  <si>
    <t>ADI.O</t>
  </si>
  <si>
    <t>亚德诺(ANALOG)</t>
  </si>
  <si>
    <t>ADP.O</t>
  </si>
  <si>
    <t>自动数据处理</t>
  </si>
  <si>
    <t>ADSK.O</t>
  </si>
  <si>
    <t>欧特克(AUTODESK)</t>
  </si>
  <si>
    <t>AEP.O</t>
  </si>
  <si>
    <t>美国电力</t>
  </si>
  <si>
    <t>AMAT.O</t>
  </si>
  <si>
    <t>应用材料(APPLIED MATERIAL)</t>
  </si>
  <si>
    <t>AMD.O</t>
  </si>
  <si>
    <t>超威半导体(AMD)</t>
  </si>
  <si>
    <t>AMGN.O</t>
  </si>
  <si>
    <t>安进(AMGEN)</t>
  </si>
  <si>
    <t>AMZN.O</t>
  </si>
  <si>
    <t>亚马逊(AMAZON)</t>
  </si>
  <si>
    <t>ANSS.O</t>
  </si>
  <si>
    <t>安西斯(ANSYS)</t>
  </si>
  <si>
    <t>ARM.O</t>
  </si>
  <si>
    <t>ARM</t>
  </si>
  <si>
    <t>ASML.O</t>
  </si>
  <si>
    <t>阿斯麦</t>
  </si>
  <si>
    <t>AVGO.O</t>
  </si>
  <si>
    <t>博通(BROADCOM)</t>
  </si>
  <si>
    <t>AZN.O</t>
  </si>
  <si>
    <t>阿斯利康(ASTRA ZENECA)</t>
  </si>
  <si>
    <t>BIIB.O</t>
  </si>
  <si>
    <t>生物基因(BIOGEN)</t>
  </si>
  <si>
    <t>BKNG.O</t>
  </si>
  <si>
    <t>BOOKING</t>
  </si>
  <si>
    <t>必须</t>
  </si>
  <si>
    <t>BKR.O</t>
  </si>
  <si>
    <t>贝克休斯(BAKER HUGHES)</t>
  </si>
  <si>
    <t>CCEP.O</t>
  </si>
  <si>
    <t>可口可乐欧洲合伙</t>
  </si>
  <si>
    <t>CDNS.O</t>
  </si>
  <si>
    <t>铿腾电子(CADENCE)</t>
  </si>
  <si>
    <t>CDW.O</t>
  </si>
  <si>
    <t>CDW</t>
  </si>
  <si>
    <t>CEG.O</t>
  </si>
  <si>
    <t>CONSTELLATION ENERGY</t>
  </si>
  <si>
    <t>CHTR.O</t>
  </si>
  <si>
    <t>特许通讯(CHARTER COMMUNICATIONS)</t>
  </si>
  <si>
    <t>CMCSA.O</t>
  </si>
  <si>
    <t>康卡斯特(COMCAST)</t>
  </si>
  <si>
    <t>COST.O</t>
  </si>
  <si>
    <t>开市客(COSTCO)</t>
  </si>
  <si>
    <t>CPRT.O</t>
  </si>
  <si>
    <t>科帕特(COPART)</t>
  </si>
  <si>
    <t>CRWD.O</t>
  </si>
  <si>
    <t>CROWDSTRIKE</t>
  </si>
  <si>
    <t>CSCO.O</t>
  </si>
  <si>
    <t>思科(CISCO)</t>
  </si>
  <si>
    <t>CSGP.O</t>
  </si>
  <si>
    <t>科斯塔(COSTAR)</t>
  </si>
  <si>
    <t>CSX.O</t>
  </si>
  <si>
    <t>CSX运输</t>
  </si>
  <si>
    <t>CTAS.O</t>
  </si>
  <si>
    <t>信达思(CINTAS)</t>
  </si>
  <si>
    <t>CTSH.O</t>
  </si>
  <si>
    <t>高知特科技(COGNIZANT)</t>
  </si>
  <si>
    <t>DASH.O</t>
  </si>
  <si>
    <t>DOORDASH</t>
  </si>
  <si>
    <t>DDOG.O</t>
  </si>
  <si>
    <t>DATADOG</t>
  </si>
  <si>
    <t>DLTR.O</t>
  </si>
  <si>
    <t>美元树(DOLLAR TREE)</t>
  </si>
  <si>
    <t>DXCM.O</t>
  </si>
  <si>
    <t>德康医疗(DEXCOM)</t>
  </si>
  <si>
    <t>EA.O</t>
  </si>
  <si>
    <t>艺电(ELECTRONIC ARTS)</t>
  </si>
  <si>
    <t>EXC.O</t>
  </si>
  <si>
    <t>爱克斯龙电力(EXELON)</t>
  </si>
  <si>
    <t>FANG.O</t>
  </si>
  <si>
    <t>DIAMONDBACK能源</t>
  </si>
  <si>
    <t>FAST.O</t>
  </si>
  <si>
    <t>快扣(FASTENAL)</t>
  </si>
  <si>
    <t>FTNT.O</t>
  </si>
  <si>
    <t>飞塔(FORTINET)</t>
  </si>
  <si>
    <t>GEHC.O</t>
  </si>
  <si>
    <t>GE HEALTHCARE</t>
  </si>
  <si>
    <t>GFS.O</t>
  </si>
  <si>
    <t>格芯(GLOBALFOUNDRIES)</t>
  </si>
  <si>
    <t>GILD.O</t>
  </si>
  <si>
    <t>吉利德科学(GILEAD SCIENCES)</t>
  </si>
  <si>
    <t>GOOG.O</t>
  </si>
  <si>
    <t>谷歌(ALPHABET)-C</t>
  </si>
  <si>
    <t>GOOGL.O</t>
  </si>
  <si>
    <t>谷歌(ALPHABET)-A</t>
  </si>
  <si>
    <t>HON.O</t>
  </si>
  <si>
    <t>霍尼韦尔国际(HONEYWELL INTERNATIONAL)</t>
  </si>
  <si>
    <t>IDXX.O</t>
  </si>
  <si>
    <t>IDEXX实验室</t>
  </si>
  <si>
    <t>ILMN.O</t>
  </si>
  <si>
    <t>ILLUMINA</t>
  </si>
  <si>
    <t>INTC.O</t>
  </si>
  <si>
    <t>英特尔(INTEL)</t>
  </si>
  <si>
    <t>INTU.O</t>
  </si>
  <si>
    <t>财捷(INTUIT)</t>
  </si>
  <si>
    <t>ISRG.O</t>
  </si>
  <si>
    <t>直觉外科(INTUITIVE)</t>
  </si>
  <si>
    <t>KDP.O</t>
  </si>
  <si>
    <t>KEURIG DR PEPPER</t>
  </si>
  <si>
    <t>KHC.O</t>
  </si>
  <si>
    <t>卡夫亨氏(KRAFT HEINZ)</t>
  </si>
  <si>
    <t>KLAC.O</t>
  </si>
  <si>
    <t>科天半导体(KLA)</t>
  </si>
  <si>
    <t>LIN.O</t>
  </si>
  <si>
    <t>LINDE</t>
  </si>
  <si>
    <t>LRCX.O</t>
  </si>
  <si>
    <t>拉姆研究(LAM RESEARCH)</t>
  </si>
  <si>
    <t>LULU.O</t>
  </si>
  <si>
    <t>露露乐蒙(LULULEMON)</t>
  </si>
  <si>
    <t>MAR.O</t>
  </si>
  <si>
    <t>万豪国际(MARRIOTT INTL)</t>
  </si>
  <si>
    <t>MCHP.O</t>
  </si>
  <si>
    <t>微芯科技(MICROCHIP)</t>
  </si>
  <si>
    <t>MDB.O</t>
  </si>
  <si>
    <t>MONGODB</t>
  </si>
  <si>
    <t>MDLZ.O</t>
  </si>
  <si>
    <t>亿滋国际(MONDELEZ INTL)</t>
  </si>
  <si>
    <t>MELI.O</t>
  </si>
  <si>
    <t>MERCADOLIBRE</t>
  </si>
  <si>
    <t>META.O</t>
  </si>
  <si>
    <t>脸书(META PLATFORMS)</t>
  </si>
  <si>
    <t>MNST.O</t>
  </si>
  <si>
    <t>怪物饮料(MONSTER BEVERAGE)</t>
  </si>
  <si>
    <t>MRNA.O</t>
  </si>
  <si>
    <t>MODERNA</t>
  </si>
  <si>
    <t>MRVL.O</t>
  </si>
  <si>
    <t>迈威尔科技</t>
  </si>
  <si>
    <t>MSFT.O</t>
  </si>
  <si>
    <t>微软(MICROSOFT)</t>
  </si>
  <si>
    <t>MU.O</t>
  </si>
  <si>
    <t>美光科技(MICRON TECHNOLOGY)</t>
  </si>
  <si>
    <t>NFLX.O</t>
  </si>
  <si>
    <t>奈飞(NETFLIX)</t>
  </si>
  <si>
    <t>NVDA.O</t>
  </si>
  <si>
    <t>英伟达(NVIDIA)</t>
  </si>
  <si>
    <t>NXPI.O</t>
  </si>
  <si>
    <t>恩智浦半导体(NXP SEMICONDUCTORS)</t>
  </si>
  <si>
    <t>ODFL.O</t>
  </si>
  <si>
    <t>统领货运线</t>
  </si>
  <si>
    <t>ON.O</t>
  </si>
  <si>
    <t>安森美半导体(ON SEMICONDUCTOR)</t>
  </si>
  <si>
    <t>ORLY.O</t>
  </si>
  <si>
    <t>奥莱利汽车(O REILLY AUTOMOTIVE)</t>
  </si>
  <si>
    <t>PANW.O</t>
  </si>
  <si>
    <t>PALO ALTO NETWORKS</t>
  </si>
  <si>
    <t>PAYX.O</t>
  </si>
  <si>
    <t>沛齐(PAYCHEX)</t>
  </si>
  <si>
    <t>PCAR.O</t>
  </si>
  <si>
    <t>帕卡(PACCAR)</t>
  </si>
  <si>
    <t>PDD.O</t>
  </si>
  <si>
    <t>拼多多</t>
  </si>
  <si>
    <t>PEP.O</t>
  </si>
  <si>
    <t>百事(PEPSICO)</t>
  </si>
  <si>
    <t>PYPL.O</t>
  </si>
  <si>
    <t>贝宝(PAYPAL)</t>
  </si>
  <si>
    <t>QCOM.O</t>
  </si>
  <si>
    <t>高通(QUALCOMM)</t>
  </si>
  <si>
    <t>REGN.O</t>
  </si>
  <si>
    <t>再生元制药(REGENERON)</t>
  </si>
  <si>
    <t>ROP.O</t>
  </si>
  <si>
    <t>儒博科技(ROPER TECHNOLOGIES)</t>
  </si>
  <si>
    <t>ROST.O</t>
  </si>
  <si>
    <t>罗斯百货(ROSS)</t>
  </si>
  <si>
    <t>SBUX.O</t>
  </si>
  <si>
    <t>星巴克(STARBUCKS)</t>
  </si>
  <si>
    <t>SMCI.O</t>
  </si>
  <si>
    <t>超微电脑</t>
  </si>
  <si>
    <t>SNPS.O</t>
  </si>
  <si>
    <t>新思科技(SYNOPSYS)</t>
  </si>
  <si>
    <t>TEAM.O</t>
  </si>
  <si>
    <t>ATLASSIAN</t>
  </si>
  <si>
    <t>TMUS.O</t>
  </si>
  <si>
    <t>T-MOBILE US</t>
  </si>
  <si>
    <t>TSLA.O</t>
  </si>
  <si>
    <t>特斯拉(TESLA)</t>
  </si>
  <si>
    <t>TTD.O</t>
  </si>
  <si>
    <t>TRADE DESK</t>
  </si>
  <si>
    <t>TTWO.O</t>
  </si>
  <si>
    <t>TAKE-TWO互动软件</t>
  </si>
  <si>
    <t>TXN.O</t>
  </si>
  <si>
    <t>德州仪器(TEXAS INSTRUMENTS)</t>
  </si>
  <si>
    <t>VRSK.O</t>
  </si>
  <si>
    <t>VERISK ANALYTICS</t>
  </si>
  <si>
    <t>VRTX.O</t>
  </si>
  <si>
    <t>福泰制药(VERTEX)</t>
  </si>
  <si>
    <t>WBD.O</t>
  </si>
  <si>
    <t>WARNER BROS. DISCOVERY</t>
  </si>
  <si>
    <t>WDAY.O</t>
  </si>
  <si>
    <t>WORKDAY</t>
  </si>
  <si>
    <t>XEL.O</t>
  </si>
  <si>
    <t>埃克西尔能源(XCEL ENERGY)</t>
  </si>
  <si>
    <t>ZS.O</t>
  </si>
  <si>
    <t>ZSCALER</t>
  </si>
  <si>
    <t>7.22(T-1)收盘价</t>
    <phoneticPr fontId="3" type="noConversion"/>
  </si>
  <si>
    <t>USDCNY.EX</t>
  </si>
  <si>
    <t>Date</t>
  </si>
  <si>
    <t>收盘价</t>
  </si>
  <si>
    <t>close</t>
  </si>
  <si>
    <t>7.22收盘价CNY</t>
    <phoneticPr fontId="3" type="noConversion"/>
  </si>
  <si>
    <t>7.22金额</t>
    <phoneticPr fontId="3" type="noConversion"/>
  </si>
  <si>
    <t>7.22总金额</t>
    <phoneticPr fontId="3" type="noConversion"/>
  </si>
  <si>
    <t>7.19总金额</t>
    <phoneticPr fontId="3" type="noConversion"/>
  </si>
  <si>
    <t>7.22估值</t>
    <phoneticPr fontId="3" type="noConversion"/>
  </si>
  <si>
    <t>涨跌幅%</t>
    <phoneticPr fontId="3" type="noConversion"/>
  </si>
  <si>
    <t>IOPV: 1.4241</t>
    <phoneticPr fontId="3" type="noConversion"/>
  </si>
  <si>
    <t>代码</t>
  </si>
  <si>
    <t>NQ00.CME</t>
  </si>
  <si>
    <t>简称</t>
  </si>
  <si>
    <t>纳指100小型连续</t>
  </si>
  <si>
    <t>USDCNY.IB</t>
  </si>
  <si>
    <t>美元兑人民币(CFETS)</t>
  </si>
  <si>
    <t>现价</t>
  </si>
  <si>
    <t>卖1价</t>
  </si>
  <si>
    <t>买1价</t>
  </si>
  <si>
    <t>513100.SH</t>
  </si>
  <si>
    <t>纳指ETF</t>
  </si>
  <si>
    <t>场内折溢率%</t>
    <phoneticPr fontId="3" type="noConversion"/>
  </si>
  <si>
    <t>申购成本
预估净值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</si>
</sst>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0" formatCode="yyyy\-mm\-dd"/>
    <numFmt numFmtId="181" formatCode="#,##0.######"/>
    <numFmt numFmtId="182" formatCode="0.0000"/>
    <numFmt numFmtId="183" formatCode="#,##0.0000"/>
    <numFmt numFmtId="184" formatCode="0.00_ "/>
  </numFmts>
  <fonts count="7">
    <font>
      <sz val="11"/>
      <color theme="1"/>
      <name val="等线"/>
      <charset val="134"/>
      <scheme val="minor"/>
    </font>
    <font>
      <sz val="10"/>
      <name val="Arial"/>
    </font>
    <font>
      <b/>
      <sz val="9"/>
      <name val="Tahoma"/>
    </font>
    <font>
      <sz val="9"/>
      <name val="等线"/>
      <charset val="134"/>
      <scheme val="minor"/>
    </font>
    <font>
      <sz val="10"/>
      <name val="Arial"/>
      <family val="2"/>
    </font>
    <font>
      <sz val="10"/>
      <color rgb="FF000000"/>
      <name val="Microsoft YaHei UI"/>
      <charset val="1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4" fontId="1" fillId="2" borderId="0" xfId="0" applyNumberFormat="1" applyFont="1" applyFill="1">
      <alignment vertical="center"/>
    </xf>
    <xf numFmtId="2" fontId="1" fillId="2" borderId="0" xfId="0" applyNumberFormat="1" applyFont="1" applyFill="1" applyAlignment="1">
      <alignment vertical="center" wrapText="1"/>
    </xf>
    <xf numFmtId="180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81" fontId="1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180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6" fillId="0" borderId="0" xfId="0" applyFont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RTD"/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selection activeCell="O19" sqref="O19"/>
    </sheetView>
  </sheetViews>
  <sheetFormatPr baseColWidth="10" defaultColWidth="9" defaultRowHeight="15"/>
  <cols>
    <col min="1" max="1" width="16.5" customWidth="1"/>
    <col min="2" max="2" width="11.6640625" customWidth="1"/>
    <col min="3" max="3" width="34.6640625" customWidth="1"/>
    <col min="7" max="7" width="14.33203125" customWidth="1"/>
    <col min="8" max="8" width="11" bestFit="1" customWidth="1"/>
    <col min="9" max="9" width="13.1640625" customWidth="1"/>
    <col min="10" max="10" width="12" bestFit="1" customWidth="1"/>
    <col min="11" max="11" width="11.1640625" customWidth="1"/>
    <col min="12" max="12" width="14.5" customWidth="1"/>
    <col min="13" max="13" width="12.1640625" customWidth="1"/>
    <col min="14" max="14" width="13.6640625" customWidth="1"/>
    <col min="15" max="15" width="19.33203125" customWidth="1"/>
    <col min="18" max="18" width="14.5" customWidth="1"/>
    <col min="21" max="21" width="8.83203125" customWidth="1"/>
    <col min="22" max="22" width="13" customWidth="1"/>
  </cols>
  <sheetData>
    <row r="1" spans="1:22" ht="4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9" t="s">
        <v>211</v>
      </c>
      <c r="K1" t="str">
        <f>[1]!WSS(K2,"sec_name","ShowCodes=N","cols=1;rows=1")</f>
        <v>美元中间价</v>
      </c>
      <c r="L1" s="14" t="s">
        <v>216</v>
      </c>
      <c r="M1" s="14" t="s">
        <v>217</v>
      </c>
      <c r="N1" s="14" t="s">
        <v>218</v>
      </c>
      <c r="O1" s="14" t="s">
        <v>219</v>
      </c>
    </row>
    <row r="2" spans="1:22">
      <c r="A2" s="5">
        <v>45496</v>
      </c>
      <c r="B2" s="6" t="s">
        <v>7</v>
      </c>
      <c r="C2" s="6" t="s">
        <v>8</v>
      </c>
      <c r="D2" s="7">
        <v>79</v>
      </c>
      <c r="E2" s="6" t="s">
        <v>9</v>
      </c>
      <c r="F2" s="7">
        <v>10</v>
      </c>
      <c r="G2" s="8">
        <v>126373.67</v>
      </c>
      <c r="H2" s="10">
        <f>[1]!WSD(B2, "close", "2024-07-22", "2024-07-22", "Period=D","cols=2;rows=1")</f>
        <v>45495</v>
      </c>
      <c r="I2" s="11">
        <v>223.96</v>
      </c>
      <c r="K2" t="s">
        <v>212</v>
      </c>
      <c r="L2">
        <f>I2*$K$5</f>
        <v>1597.6186600000001</v>
      </c>
      <c r="M2">
        <f>L2*D2</f>
        <v>126211.87414</v>
      </c>
      <c r="N2">
        <f>SUM(M2:M102)</f>
        <v>1404518.6670899997</v>
      </c>
      <c r="O2" s="15">
        <f>SUM(G2:G102)</f>
        <v>1394730.0399999996</v>
      </c>
    </row>
    <row r="3" spans="1:22">
      <c r="A3" s="5">
        <v>45496</v>
      </c>
      <c r="B3" s="6" t="s">
        <v>10</v>
      </c>
      <c r="C3" s="6" t="s">
        <v>11</v>
      </c>
      <c r="D3" s="7">
        <v>6</v>
      </c>
      <c r="E3" s="6" t="s">
        <v>9</v>
      </c>
      <c r="F3" s="7">
        <v>10</v>
      </c>
      <c r="G3" s="8">
        <v>6332.34</v>
      </c>
      <c r="H3" s="10">
        <f>[1]!WSD(B3, "close", "2024-07-22", "2024-07-22", "Period=D","cols=2;rows=1")</f>
        <v>45495</v>
      </c>
      <c r="I3" s="11">
        <v>224.96</v>
      </c>
      <c r="J3" t="s">
        <v>0</v>
      </c>
      <c r="K3" t="s">
        <v>214</v>
      </c>
      <c r="L3">
        <f t="shared" ref="L3:L66" si="0">I3*$K$5</f>
        <v>1604.75216</v>
      </c>
      <c r="M3">
        <f t="shared" ref="M3:M66" si="1">L3*D3</f>
        <v>9628.51296</v>
      </c>
    </row>
    <row r="4" spans="1:22">
      <c r="A4" s="5">
        <v>45496</v>
      </c>
      <c r="B4" s="6" t="s">
        <v>12</v>
      </c>
      <c r="C4" s="6" t="s">
        <v>13</v>
      </c>
      <c r="D4" s="7">
        <v>6</v>
      </c>
      <c r="E4" s="6" t="s">
        <v>9</v>
      </c>
      <c r="F4" s="7">
        <v>10</v>
      </c>
      <c r="G4" s="8">
        <v>23576.74</v>
      </c>
      <c r="H4" s="10">
        <f>[1]!WSD(B4, "close", "2024-07-22", "2024-07-22", "Period=D","cols=2;rows=1")</f>
        <v>45495</v>
      </c>
      <c r="I4" s="11">
        <v>225.96</v>
      </c>
      <c r="J4" t="s">
        <v>213</v>
      </c>
      <c r="K4" t="s">
        <v>215</v>
      </c>
      <c r="L4">
        <f t="shared" si="0"/>
        <v>1611.8856599999999</v>
      </c>
      <c r="M4">
        <f t="shared" si="1"/>
        <v>9671.3139599999995</v>
      </c>
      <c r="O4" s="14" t="s">
        <v>221</v>
      </c>
      <c r="R4" s="16"/>
    </row>
    <row r="5" spans="1:22">
      <c r="A5" s="5">
        <v>45496</v>
      </c>
      <c r="B5" s="6" t="s">
        <v>14</v>
      </c>
      <c r="C5" s="6" t="s">
        <v>15</v>
      </c>
      <c r="D5" s="7">
        <v>7</v>
      </c>
      <c r="E5" s="6" t="s">
        <v>9</v>
      </c>
      <c r="F5" s="7">
        <v>10</v>
      </c>
      <c r="G5" s="8">
        <v>11542.62</v>
      </c>
      <c r="H5" s="10">
        <f>[1]!WSD(B5, "close", "2024-07-22", "2024-07-22", "Period=D","cols=2;rows=1")</f>
        <v>45495</v>
      </c>
      <c r="I5" s="11">
        <v>226.96</v>
      </c>
      <c r="J5" s="12">
        <v>45495</v>
      </c>
      <c r="K5" s="13">
        <f>[1]!WSD(K2,K4:K4,"2024-07-22","2024-07-22","Days=TRADING","TradingCalendar=SSE","Fill=BLANK","rptType=1","ShowParams=Y","cols=1;rows=1","cols=1;rows=1")</f>
        <v>7.1334999999999997</v>
      </c>
      <c r="L5">
        <f t="shared" si="0"/>
        <v>1619.0191600000001</v>
      </c>
      <c r="M5">
        <f t="shared" si="1"/>
        <v>11333.134120000001</v>
      </c>
      <c r="O5">
        <f>(N2-O2)/O2*100</f>
        <v>0.70182951605459676</v>
      </c>
      <c r="R5" s="16"/>
    </row>
    <row r="6" spans="1:22">
      <c r="A6" s="5">
        <v>45496</v>
      </c>
      <c r="B6" s="6" t="s">
        <v>16</v>
      </c>
      <c r="C6" s="6" t="s">
        <v>17</v>
      </c>
      <c r="D6" s="7">
        <v>5</v>
      </c>
      <c r="E6" s="6" t="s">
        <v>9</v>
      </c>
      <c r="F6" s="7">
        <v>10</v>
      </c>
      <c r="G6" s="8">
        <v>8806.33</v>
      </c>
      <c r="H6" s="10">
        <f>[1]!WSD(B6, "close", "2024-07-22", "2024-07-22", "Period=D","cols=2;rows=1")</f>
        <v>45495</v>
      </c>
      <c r="I6" s="11">
        <v>227.96</v>
      </c>
      <c r="L6">
        <f t="shared" si="0"/>
        <v>1626.15266</v>
      </c>
      <c r="M6">
        <f t="shared" si="1"/>
        <v>8130.7632999999996</v>
      </c>
    </row>
    <row r="7" spans="1:22">
      <c r="A7" s="5">
        <v>45496</v>
      </c>
      <c r="B7" s="6" t="s">
        <v>18</v>
      </c>
      <c r="C7" s="6" t="s">
        <v>19</v>
      </c>
      <c r="D7" s="7">
        <v>3</v>
      </c>
      <c r="E7" s="6" t="s">
        <v>9</v>
      </c>
      <c r="F7" s="7">
        <v>10</v>
      </c>
      <c r="G7" s="8">
        <v>5187.1000000000004</v>
      </c>
      <c r="H7" s="10">
        <f>[1]!WSD(B7, "close", "2024-07-22", "2024-07-22", "Period=D","cols=2;rows=1")</f>
        <v>45495</v>
      </c>
      <c r="I7" s="11">
        <v>228.96</v>
      </c>
      <c r="L7">
        <f t="shared" si="0"/>
        <v>1633.2861599999999</v>
      </c>
      <c r="M7">
        <f t="shared" si="1"/>
        <v>4899.8584799999999</v>
      </c>
      <c r="O7" s="14" t="s">
        <v>220</v>
      </c>
    </row>
    <row r="8" spans="1:22">
      <c r="A8" s="5">
        <v>45496</v>
      </c>
      <c r="B8" s="6" t="s">
        <v>20</v>
      </c>
      <c r="C8" s="6" t="s">
        <v>21</v>
      </c>
      <c r="D8" s="7">
        <v>7</v>
      </c>
      <c r="E8" s="6" t="s">
        <v>9</v>
      </c>
      <c r="F8" s="7">
        <v>10</v>
      </c>
      <c r="G8" s="8">
        <v>4649.6000000000004</v>
      </c>
      <c r="H8" s="10">
        <f>[1]!WSD(B8, "close", "2024-07-22", "2024-07-22", "Period=D","cols=2;rows=1")</f>
        <v>45495</v>
      </c>
      <c r="I8" s="11">
        <v>94.35</v>
      </c>
      <c r="L8">
        <f t="shared" si="0"/>
        <v>673.04572499999995</v>
      </c>
      <c r="M8">
        <f t="shared" si="1"/>
        <v>4711.3200749999996</v>
      </c>
      <c r="O8">
        <f>1.402*(1+O5/100)</f>
        <v>1.4118396498150854</v>
      </c>
    </row>
    <row r="9" spans="1:22">
      <c r="A9" s="5">
        <v>45496</v>
      </c>
      <c r="B9" s="6" t="s">
        <v>22</v>
      </c>
      <c r="C9" s="6" t="s">
        <v>23</v>
      </c>
      <c r="D9" s="7">
        <v>11</v>
      </c>
      <c r="E9" s="6" t="s">
        <v>9</v>
      </c>
      <c r="F9" s="7">
        <v>10</v>
      </c>
      <c r="G9" s="8">
        <v>16494.16</v>
      </c>
      <c r="H9" s="10">
        <f>[1]!WSD(B9, "close", "2024-07-22", "2024-07-22", "Period=D","cols=2;rows=1")</f>
        <v>45495</v>
      </c>
      <c r="I9" s="11">
        <v>223.47</v>
      </c>
      <c r="L9">
        <f t="shared" si="0"/>
        <v>1594.123245</v>
      </c>
      <c r="M9">
        <f t="shared" si="1"/>
        <v>17535.355694999998</v>
      </c>
      <c r="O9" s="14" t="s">
        <v>222</v>
      </c>
    </row>
    <row r="10" spans="1:22">
      <c r="A10" s="5">
        <v>45496</v>
      </c>
      <c r="B10" s="6" t="s">
        <v>24</v>
      </c>
      <c r="C10" s="6" t="s">
        <v>25</v>
      </c>
      <c r="D10" s="7">
        <v>21</v>
      </c>
      <c r="E10" s="6" t="s">
        <v>9</v>
      </c>
      <c r="F10" s="7">
        <v>10</v>
      </c>
      <c r="G10" s="8">
        <v>22700.85</v>
      </c>
      <c r="H10" s="10">
        <f>[1]!WSD(B10, "close", "2024-07-22", "2024-07-22", "Period=D","cols=2;rows=1")</f>
        <v>45495</v>
      </c>
      <c r="I10" s="11">
        <v>155.87</v>
      </c>
      <c r="L10">
        <f t="shared" si="0"/>
        <v>1111.898645</v>
      </c>
      <c r="M10">
        <f t="shared" si="1"/>
        <v>23349.871544999998</v>
      </c>
      <c r="S10" t="s">
        <v>223</v>
      </c>
      <c r="T10" t="s">
        <v>232</v>
      </c>
    </row>
    <row r="11" spans="1:22" ht="36" customHeight="1">
      <c r="A11" s="5">
        <v>45496</v>
      </c>
      <c r="B11" s="6" t="s">
        <v>26</v>
      </c>
      <c r="C11" s="6" t="s">
        <v>27</v>
      </c>
      <c r="D11" s="7">
        <v>7</v>
      </c>
      <c r="E11" s="6" t="s">
        <v>9</v>
      </c>
      <c r="F11" s="7">
        <v>10</v>
      </c>
      <c r="G11" s="8">
        <v>16538.16</v>
      </c>
      <c r="H11" s="10">
        <f>[1]!WSD(B11, "close", "2024-07-22", "2024-07-22", "Period=D","cols=2;rows=1")</f>
        <v>45495</v>
      </c>
      <c r="I11" s="11">
        <v>335.97</v>
      </c>
      <c r="L11">
        <f t="shared" si="0"/>
        <v>2396.641995</v>
      </c>
      <c r="M11">
        <f t="shared" si="1"/>
        <v>16776.493965000001</v>
      </c>
      <c r="N11" t="s">
        <v>223</v>
      </c>
      <c r="O11" t="s">
        <v>224</v>
      </c>
      <c r="S11" t="s">
        <v>225</v>
      </c>
      <c r="T11" t="s">
        <v>233</v>
      </c>
      <c r="U11" s="18" t="s">
        <v>235</v>
      </c>
      <c r="V11" s="14" t="s">
        <v>234</v>
      </c>
    </row>
    <row r="12" spans="1:22">
      <c r="A12" s="5">
        <v>45496</v>
      </c>
      <c r="B12" s="6" t="s">
        <v>28</v>
      </c>
      <c r="C12" s="6" t="s">
        <v>29</v>
      </c>
      <c r="D12" s="7">
        <v>54</v>
      </c>
      <c r="E12" s="6" t="s">
        <v>9</v>
      </c>
      <c r="F12" s="7">
        <v>10</v>
      </c>
      <c r="G12" s="8">
        <v>70523.55</v>
      </c>
      <c r="H12" s="10">
        <f>[1]!WSD(B12, "close", "2024-07-22", "2024-07-22", "Period=D","cols=2;rows=1")</f>
        <v>45495</v>
      </c>
      <c r="I12" s="11">
        <v>182.55</v>
      </c>
      <c r="L12">
        <f t="shared" si="0"/>
        <v>1302.220425</v>
      </c>
      <c r="M12">
        <f t="shared" si="1"/>
        <v>70319.902950000003</v>
      </c>
      <c r="N12" t="s">
        <v>225</v>
      </c>
      <c r="O12" t="s">
        <v>226</v>
      </c>
      <c r="S12" t="s">
        <v>230</v>
      </c>
      <c r="T12" s="16">
        <f>[1]!WRTD("WDF.RTQ", ,"513100.SH", "rt_ask1")</f>
        <v>1.478</v>
      </c>
      <c r="U12">
        <f>O8*(1+O13/100)</f>
        <v>1.4077453148306216</v>
      </c>
      <c r="V12" s="17">
        <f>(T12-U12)/U12*100</f>
        <v>4.9905820626248261</v>
      </c>
    </row>
    <row r="13" spans="1:22">
      <c r="A13" s="5">
        <v>45496</v>
      </c>
      <c r="B13" s="6" t="s">
        <v>30</v>
      </c>
      <c r="C13" s="6" t="s">
        <v>31</v>
      </c>
      <c r="D13" s="7">
        <v>1</v>
      </c>
      <c r="E13" s="6" t="s">
        <v>9</v>
      </c>
      <c r="F13" s="7">
        <v>10</v>
      </c>
      <c r="G13" s="8">
        <v>2243.14</v>
      </c>
      <c r="H13" s="10">
        <f>[1]!WSD(B13, "close", "2024-07-22", "2024-07-22", "Period=D","cols=2;rows=1")</f>
        <v>45495</v>
      </c>
      <c r="I13" s="11">
        <v>318.64</v>
      </c>
      <c r="L13">
        <f t="shared" si="0"/>
        <v>2273.0184399999998</v>
      </c>
      <c r="M13">
        <f t="shared" si="1"/>
        <v>2273.0184399999998</v>
      </c>
      <c r="N13" s="14" t="s">
        <v>221</v>
      </c>
      <c r="O13" s="16">
        <f>[1]!WRTD("WDF.RTQ", ,"NQ00.CME", "rt_pct_chg")</f>
        <v>-0.28999999999999998</v>
      </c>
      <c r="S13" t="s">
        <v>231</v>
      </c>
      <c r="T13" s="16">
        <f>[1]!WRTD("WDF.RTQ", ,"513100.SH", "rt_bid1")</f>
        <v>1.4770000000000001</v>
      </c>
      <c r="U13">
        <f>O8*(1+O13/100)</f>
        <v>1.4077453148306216</v>
      </c>
      <c r="V13" s="17">
        <f>(T13-U13)/U13*100</f>
        <v>4.9195464861277935</v>
      </c>
    </row>
    <row r="14" spans="1:22">
      <c r="A14" s="5">
        <v>45496</v>
      </c>
      <c r="B14" s="6" t="s">
        <v>32</v>
      </c>
      <c r="C14" s="6" t="s">
        <v>33</v>
      </c>
      <c r="D14" s="7">
        <v>2</v>
      </c>
      <c r="E14" s="6" t="s">
        <v>9</v>
      </c>
      <c r="F14" s="7">
        <v>10</v>
      </c>
      <c r="G14" s="8">
        <v>2330.5700000000002</v>
      </c>
      <c r="H14" s="10">
        <f>[1]!WSD(B14, "close", "2024-07-22", "2024-07-22", "Period=D","cols=2;rows=1")</f>
        <v>45495</v>
      </c>
      <c r="I14" s="11">
        <v>163.55000000000001</v>
      </c>
      <c r="L14">
        <f t="shared" si="0"/>
        <v>1166.683925</v>
      </c>
      <c r="M14">
        <f t="shared" si="1"/>
        <v>2333.3678500000001</v>
      </c>
    </row>
    <row r="15" spans="1:22">
      <c r="A15" s="5">
        <v>45496</v>
      </c>
      <c r="B15" s="6" t="s">
        <v>34</v>
      </c>
      <c r="C15" s="6" t="s">
        <v>35</v>
      </c>
      <c r="D15" s="7">
        <v>1</v>
      </c>
      <c r="E15" s="6" t="s">
        <v>9</v>
      </c>
      <c r="F15" s="7">
        <v>10</v>
      </c>
      <c r="G15" s="8">
        <v>6385.33</v>
      </c>
      <c r="H15" s="10">
        <f>[1]!WSD(B15, "close", "2024-07-22", "2024-07-22", "Period=D","cols=2;rows=1")</f>
        <v>45495</v>
      </c>
      <c r="I15" s="11">
        <v>941.26</v>
      </c>
      <c r="L15">
        <f t="shared" si="0"/>
        <v>6714.4782099999993</v>
      </c>
      <c r="M15">
        <f t="shared" si="1"/>
        <v>6714.4782099999993</v>
      </c>
      <c r="N15" t="s">
        <v>223</v>
      </c>
      <c r="O15" t="s">
        <v>227</v>
      </c>
    </row>
    <row r="16" spans="1:22">
      <c r="A16" s="5">
        <v>45496</v>
      </c>
      <c r="B16" s="6" t="s">
        <v>36</v>
      </c>
      <c r="C16" s="6" t="s">
        <v>37</v>
      </c>
      <c r="D16" s="7">
        <v>62</v>
      </c>
      <c r="E16" s="6" t="s">
        <v>9</v>
      </c>
      <c r="F16" s="7">
        <v>10</v>
      </c>
      <c r="G16" s="8">
        <v>69572.77</v>
      </c>
      <c r="H16" s="10">
        <f>[1]!WSD(B16, "close", "2024-07-22", "2024-07-22", "Period=D","cols=2;rows=1")</f>
        <v>45495</v>
      </c>
      <c r="I16" s="11">
        <v>161.06</v>
      </c>
      <c r="L16">
        <f t="shared" si="0"/>
        <v>1148.9215099999999</v>
      </c>
      <c r="M16">
        <f t="shared" si="1"/>
        <v>71233.133619999993</v>
      </c>
      <c r="N16" t="s">
        <v>225</v>
      </c>
      <c r="O16" t="s">
        <v>228</v>
      </c>
    </row>
    <row r="17" spans="1:15">
      <c r="A17" s="5">
        <v>45496</v>
      </c>
      <c r="B17" s="6" t="s">
        <v>38</v>
      </c>
      <c r="C17" s="6" t="s">
        <v>39</v>
      </c>
      <c r="D17" s="7">
        <v>8</v>
      </c>
      <c r="E17" s="6" t="s">
        <v>9</v>
      </c>
      <c r="F17" s="7">
        <v>10</v>
      </c>
      <c r="G17" s="8">
        <v>4490.5600000000004</v>
      </c>
      <c r="H17" s="10">
        <f>[1]!WSD(B17, "close", "2024-07-22", "2024-07-22", "Period=D","cols=2;rows=1")</f>
        <v>45495</v>
      </c>
      <c r="I17" s="11">
        <v>79.16</v>
      </c>
      <c r="L17">
        <f t="shared" si="0"/>
        <v>564.68786</v>
      </c>
      <c r="M17">
        <f t="shared" si="1"/>
        <v>4517.50288</v>
      </c>
      <c r="N17" t="s">
        <v>229</v>
      </c>
      <c r="O17" s="16">
        <f>[1]!WRTD("WDF.RTQ", ,"USDCNY.IB", "rt_last")</f>
        <v>7.2736999999999998</v>
      </c>
    </row>
    <row r="18" spans="1:15">
      <c r="A18" s="5">
        <v>45496</v>
      </c>
      <c r="B18" s="6" t="s">
        <v>40</v>
      </c>
      <c r="C18" s="6" t="s">
        <v>41</v>
      </c>
      <c r="D18" s="7">
        <v>2</v>
      </c>
      <c r="E18" s="6" t="s">
        <v>9</v>
      </c>
      <c r="F18" s="7">
        <v>10</v>
      </c>
      <c r="G18" s="8">
        <v>3229.14</v>
      </c>
      <c r="H18" s="10">
        <f>[1]!WSD(B18, "close", "2024-07-22", "2024-07-22", "Period=D","cols=2;rows=1")</f>
        <v>45495</v>
      </c>
      <c r="I18" s="11">
        <v>226.63</v>
      </c>
      <c r="L18">
        <f t="shared" si="0"/>
        <v>1616.6651049999998</v>
      </c>
      <c r="M18">
        <f t="shared" si="1"/>
        <v>3233.3302099999996</v>
      </c>
    </row>
    <row r="19" spans="1:15">
      <c r="A19" s="5">
        <v>45496</v>
      </c>
      <c r="B19" s="6" t="s">
        <v>42</v>
      </c>
      <c r="C19" s="6" t="s">
        <v>43</v>
      </c>
      <c r="D19" s="7">
        <v>0</v>
      </c>
      <c r="E19" s="6" t="s">
        <v>44</v>
      </c>
      <c r="F19" s="7">
        <v>0</v>
      </c>
      <c r="G19" s="8">
        <v>0</v>
      </c>
      <c r="H19" s="10">
        <f>[1]!WSD(B19, "close", "2024-07-22", "2024-07-22", "Period=D","cols=2;rows=1")</f>
        <v>45495</v>
      </c>
      <c r="I19" s="11">
        <v>3909.4</v>
      </c>
      <c r="L19">
        <f t="shared" si="0"/>
        <v>27887.704900000001</v>
      </c>
      <c r="M19">
        <f t="shared" si="1"/>
        <v>0</v>
      </c>
    </row>
    <row r="20" spans="1:15">
      <c r="A20" s="5">
        <v>45496</v>
      </c>
      <c r="B20" s="6" t="s">
        <v>45</v>
      </c>
      <c r="C20" s="6" t="s">
        <v>46</v>
      </c>
      <c r="D20" s="7">
        <v>13</v>
      </c>
      <c r="E20" s="6" t="s">
        <v>9</v>
      </c>
      <c r="F20" s="7">
        <v>10</v>
      </c>
      <c r="G20" s="8">
        <v>3331.05</v>
      </c>
      <c r="H20" s="10">
        <f>[1]!WSD(B20, "close", "2024-07-22", "2024-07-22", "Period=D","cols=2;rows=1")</f>
        <v>45495</v>
      </c>
      <c r="I20" s="11">
        <v>35.659999999999997</v>
      </c>
      <c r="L20">
        <f t="shared" si="0"/>
        <v>254.38060999999996</v>
      </c>
      <c r="M20">
        <f t="shared" si="1"/>
        <v>3306.9479299999994</v>
      </c>
    </row>
    <row r="21" spans="1:15">
      <c r="A21" s="5">
        <v>45496</v>
      </c>
      <c r="B21" s="6" t="s">
        <v>47</v>
      </c>
      <c r="C21" s="6" t="s">
        <v>48</v>
      </c>
      <c r="D21" s="7">
        <v>6</v>
      </c>
      <c r="E21" s="6" t="s">
        <v>9</v>
      </c>
      <c r="F21" s="7">
        <v>10</v>
      </c>
      <c r="G21" s="8">
        <v>3151.84</v>
      </c>
      <c r="H21" s="10">
        <f>[1]!WSD(B21, "close", "2024-07-22", "2024-07-22", "Period=D","cols=2;rows=1")</f>
        <v>45495</v>
      </c>
      <c r="I21" s="11">
        <v>73.739999999999995</v>
      </c>
      <c r="L21">
        <f t="shared" si="0"/>
        <v>526.02428999999995</v>
      </c>
      <c r="M21">
        <f t="shared" si="1"/>
        <v>3156.1457399999999</v>
      </c>
    </row>
    <row r="22" spans="1:15">
      <c r="A22" s="5">
        <v>45496</v>
      </c>
      <c r="B22" s="6" t="s">
        <v>49</v>
      </c>
      <c r="C22" s="6" t="s">
        <v>50</v>
      </c>
      <c r="D22" s="7">
        <v>4</v>
      </c>
      <c r="E22" s="6" t="s">
        <v>9</v>
      </c>
      <c r="F22" s="7">
        <v>10</v>
      </c>
      <c r="G22" s="8">
        <v>7985.85</v>
      </c>
      <c r="H22" s="10">
        <f>[1]!WSD(B22, "close", "2024-07-22", "2024-07-22", "Period=D","cols=2;rows=1")</f>
        <v>45495</v>
      </c>
      <c r="I22" s="11">
        <v>287.08</v>
      </c>
      <c r="L22">
        <f t="shared" si="0"/>
        <v>2047.8851799999998</v>
      </c>
      <c r="M22">
        <f t="shared" si="1"/>
        <v>8191.5407199999991</v>
      </c>
    </row>
    <row r="23" spans="1:15">
      <c r="A23" s="5">
        <v>45496</v>
      </c>
      <c r="B23" s="6" t="s">
        <v>51</v>
      </c>
      <c r="C23" s="6" t="s">
        <v>52</v>
      </c>
      <c r="D23" s="7">
        <v>2</v>
      </c>
      <c r="E23" s="6" t="s">
        <v>9</v>
      </c>
      <c r="F23" s="7">
        <v>10</v>
      </c>
      <c r="G23" s="8">
        <v>3263.94</v>
      </c>
      <c r="H23" s="10">
        <f>[1]!WSD(B23, "close", "2024-07-22", "2024-07-22", "Period=D","cols=2;rows=1")</f>
        <v>45495</v>
      </c>
      <c r="I23" s="11">
        <v>232.52</v>
      </c>
      <c r="L23">
        <f t="shared" si="0"/>
        <v>1658.6814200000001</v>
      </c>
      <c r="M23">
        <f t="shared" si="1"/>
        <v>3317.3628400000002</v>
      </c>
    </row>
    <row r="24" spans="1:15">
      <c r="A24" s="5">
        <v>45496</v>
      </c>
      <c r="B24" s="6" t="s">
        <v>53</v>
      </c>
      <c r="C24" s="6" t="s">
        <v>54</v>
      </c>
      <c r="D24" s="7">
        <v>4</v>
      </c>
      <c r="E24" s="6" t="s">
        <v>9</v>
      </c>
      <c r="F24" s="7">
        <v>10</v>
      </c>
      <c r="G24" s="8">
        <v>5399.97</v>
      </c>
      <c r="H24" s="10">
        <f>[1]!WSD(B24, "close", "2024-07-22", "2024-07-22", "Period=D","cols=2;rows=1")</f>
        <v>45495</v>
      </c>
      <c r="I24" s="11">
        <v>190.42</v>
      </c>
      <c r="L24">
        <f t="shared" si="0"/>
        <v>1358.3610699999999</v>
      </c>
      <c r="M24">
        <f t="shared" si="1"/>
        <v>5433.4442799999997</v>
      </c>
    </row>
    <row r="25" spans="1:15">
      <c r="A25" s="5">
        <v>45496</v>
      </c>
      <c r="B25" s="6" t="s">
        <v>55</v>
      </c>
      <c r="C25" s="6" t="s">
        <v>56</v>
      </c>
      <c r="D25" s="7">
        <v>2</v>
      </c>
      <c r="E25" s="6" t="s">
        <v>9</v>
      </c>
      <c r="F25" s="7">
        <v>10</v>
      </c>
      <c r="G25" s="8">
        <v>4568.58</v>
      </c>
      <c r="H25" s="10">
        <f>[1]!WSD(B25, "close", "2024-07-22", "2024-07-22", "Period=D","cols=2;rows=1")</f>
        <v>45495</v>
      </c>
      <c r="I25" s="11">
        <v>312.97000000000003</v>
      </c>
      <c r="L25">
        <f t="shared" si="0"/>
        <v>2232.5714950000001</v>
      </c>
      <c r="M25">
        <f t="shared" si="1"/>
        <v>4465.1429900000003</v>
      </c>
    </row>
    <row r="26" spans="1:15">
      <c r="A26" s="5">
        <v>45496</v>
      </c>
      <c r="B26" s="6" t="s">
        <v>57</v>
      </c>
      <c r="C26" s="6" t="s">
        <v>58</v>
      </c>
      <c r="D26" s="7">
        <v>52</v>
      </c>
      <c r="E26" s="6" t="s">
        <v>9</v>
      </c>
      <c r="F26" s="7">
        <v>10</v>
      </c>
      <c r="G26" s="8">
        <v>14863.19</v>
      </c>
      <c r="H26" s="10">
        <f>[1]!WSD(B26, "close", "2024-07-22", "2024-07-22", "Period=D","cols=2;rows=1")</f>
        <v>45495</v>
      </c>
      <c r="I26" s="11">
        <v>39.53</v>
      </c>
      <c r="L26">
        <f t="shared" si="0"/>
        <v>281.987255</v>
      </c>
      <c r="M26">
        <f t="shared" si="1"/>
        <v>14663.33726</v>
      </c>
    </row>
    <row r="27" spans="1:15">
      <c r="A27" s="5">
        <v>45496</v>
      </c>
      <c r="B27" s="6" t="s">
        <v>59</v>
      </c>
      <c r="C27" s="6" t="s">
        <v>60</v>
      </c>
      <c r="D27" s="7">
        <v>6</v>
      </c>
      <c r="E27" s="6" t="s">
        <v>9</v>
      </c>
      <c r="F27" s="7">
        <v>10</v>
      </c>
      <c r="G27" s="8">
        <v>35862.74</v>
      </c>
      <c r="H27" s="10">
        <f>[1]!WSD(B27, "close", "2024-07-22", "2024-07-22", "Period=D","cols=2;rows=1")</f>
        <v>45495</v>
      </c>
      <c r="I27" s="11">
        <v>847.42</v>
      </c>
      <c r="L27">
        <f t="shared" si="0"/>
        <v>6045.0705699999999</v>
      </c>
      <c r="M27">
        <f t="shared" si="1"/>
        <v>36270.423419999999</v>
      </c>
    </row>
    <row r="28" spans="1:15">
      <c r="A28" s="5">
        <v>45496</v>
      </c>
      <c r="B28" s="6" t="s">
        <v>61</v>
      </c>
      <c r="C28" s="6" t="s">
        <v>62</v>
      </c>
      <c r="D28" s="7">
        <v>13</v>
      </c>
      <c r="E28" s="6" t="s">
        <v>9</v>
      </c>
      <c r="F28" s="7">
        <v>10</v>
      </c>
      <c r="G28" s="8">
        <v>4794.01</v>
      </c>
      <c r="H28" s="10">
        <f>[1]!WSD(B28, "close", "2024-07-22", "2024-07-22", "Period=D","cols=2;rows=1")</f>
        <v>45495</v>
      </c>
      <c r="I28" s="11">
        <v>52.53</v>
      </c>
      <c r="L28">
        <f t="shared" si="0"/>
        <v>374.72275500000001</v>
      </c>
      <c r="M28">
        <f t="shared" si="1"/>
        <v>4871.3958149999999</v>
      </c>
    </row>
    <row r="29" spans="1:15">
      <c r="A29" s="5">
        <v>45496</v>
      </c>
      <c r="B29" s="6" t="s">
        <v>63</v>
      </c>
      <c r="C29" s="6" t="s">
        <v>64</v>
      </c>
      <c r="D29" s="7">
        <v>3</v>
      </c>
      <c r="E29" s="6" t="s">
        <v>9</v>
      </c>
      <c r="F29" s="7">
        <v>10</v>
      </c>
      <c r="G29" s="8">
        <v>6524.47</v>
      </c>
      <c r="H29" s="10">
        <f>[1]!WSD(B29, "close", "2024-07-22", "2024-07-22", "Period=D","cols=2;rows=1")</f>
        <v>45495</v>
      </c>
      <c r="I29" s="11">
        <v>263.91000000000003</v>
      </c>
      <c r="L29">
        <f t="shared" si="0"/>
        <v>1882.601985</v>
      </c>
      <c r="M29">
        <f t="shared" si="1"/>
        <v>5647.8059549999998</v>
      </c>
    </row>
    <row r="30" spans="1:15">
      <c r="A30" s="5">
        <v>45496</v>
      </c>
      <c r="B30" s="6" t="s">
        <v>65</v>
      </c>
      <c r="C30" s="6" t="s">
        <v>66</v>
      </c>
      <c r="D30" s="7">
        <v>54</v>
      </c>
      <c r="E30" s="6" t="s">
        <v>9</v>
      </c>
      <c r="F30" s="7">
        <v>10</v>
      </c>
      <c r="G30" s="8">
        <v>18222.98</v>
      </c>
      <c r="H30" s="10">
        <f>[1]!WSD(B30, "close", "2024-07-22", "2024-07-22", "Period=D","cols=2;rows=1")</f>
        <v>45495</v>
      </c>
      <c r="I30" s="11">
        <v>46.82</v>
      </c>
      <c r="L30">
        <f t="shared" si="0"/>
        <v>333.99047000000002</v>
      </c>
      <c r="M30">
        <f t="shared" si="1"/>
        <v>18035.485380000002</v>
      </c>
    </row>
    <row r="31" spans="1:15">
      <c r="A31" s="5">
        <v>45496</v>
      </c>
      <c r="B31" s="6" t="s">
        <v>67</v>
      </c>
      <c r="C31" s="6" t="s">
        <v>68</v>
      </c>
      <c r="D31" s="7">
        <v>5</v>
      </c>
      <c r="E31" s="6" t="s">
        <v>9</v>
      </c>
      <c r="F31" s="7">
        <v>10</v>
      </c>
      <c r="G31" s="8">
        <v>2652.92</v>
      </c>
      <c r="H31" s="10">
        <f>[1]!WSD(B31, "close", "2024-07-22", "2024-07-22", "Period=D","cols=2;rows=1")</f>
        <v>45495</v>
      </c>
      <c r="I31" s="11">
        <v>75.510000000000005</v>
      </c>
      <c r="L31">
        <f t="shared" si="0"/>
        <v>538.65058499999998</v>
      </c>
      <c r="M31">
        <f t="shared" si="1"/>
        <v>2693.2529249999998</v>
      </c>
    </row>
    <row r="32" spans="1:15">
      <c r="A32" s="5">
        <v>45496</v>
      </c>
      <c r="B32" s="6" t="s">
        <v>69</v>
      </c>
      <c r="C32" s="6" t="s">
        <v>70</v>
      </c>
      <c r="D32" s="7">
        <v>26</v>
      </c>
      <c r="E32" s="6" t="s">
        <v>9</v>
      </c>
      <c r="F32" s="7">
        <v>10</v>
      </c>
      <c r="G32" s="8">
        <v>6432.19</v>
      </c>
      <c r="H32" s="10">
        <f>[1]!WSD(B32, "close", "2024-07-22", "2024-07-22", "Period=D","cols=2;rows=1")</f>
        <v>45495</v>
      </c>
      <c r="I32" s="11">
        <v>34.51</v>
      </c>
      <c r="L32">
        <f t="shared" si="0"/>
        <v>246.17708499999998</v>
      </c>
      <c r="M32">
        <f t="shared" si="1"/>
        <v>6400.6042099999995</v>
      </c>
    </row>
    <row r="33" spans="1:13">
      <c r="A33" s="5">
        <v>45496</v>
      </c>
      <c r="B33" s="6" t="s">
        <v>71</v>
      </c>
      <c r="C33" s="6" t="s">
        <v>72</v>
      </c>
      <c r="D33" s="7">
        <v>1</v>
      </c>
      <c r="E33" s="6" t="s">
        <v>9</v>
      </c>
      <c r="F33" s="7">
        <v>10</v>
      </c>
      <c r="G33" s="8">
        <v>5409.67</v>
      </c>
      <c r="H33" s="10">
        <f>[1]!WSD(B33, "close", "2024-07-22", "2024-07-22", "Period=D","cols=2;rows=1")</f>
        <v>45495</v>
      </c>
      <c r="I33" s="11">
        <v>772.05</v>
      </c>
      <c r="L33">
        <f t="shared" si="0"/>
        <v>5507.4186749999999</v>
      </c>
      <c r="M33">
        <f t="shared" si="1"/>
        <v>5507.4186749999999</v>
      </c>
    </row>
    <row r="34" spans="1:13">
      <c r="A34" s="5">
        <v>45496</v>
      </c>
      <c r="B34" s="6" t="s">
        <v>73</v>
      </c>
      <c r="C34" s="6" t="s">
        <v>74</v>
      </c>
      <c r="D34" s="7">
        <v>7</v>
      </c>
      <c r="E34" s="6" t="s">
        <v>9</v>
      </c>
      <c r="F34" s="7">
        <v>10</v>
      </c>
      <c r="G34" s="8">
        <v>3710.59</v>
      </c>
      <c r="H34" s="10">
        <f>[1]!WSD(B34, "close", "2024-07-22", "2024-07-22", "Period=D","cols=2;rows=1")</f>
        <v>45495</v>
      </c>
      <c r="I34" s="11">
        <v>75.16</v>
      </c>
      <c r="L34">
        <f t="shared" si="0"/>
        <v>536.15386000000001</v>
      </c>
      <c r="M34">
        <f t="shared" si="1"/>
        <v>3753.0770200000002</v>
      </c>
    </row>
    <row r="35" spans="1:13">
      <c r="A35" s="5">
        <v>45496</v>
      </c>
      <c r="B35" s="6" t="s">
        <v>75</v>
      </c>
      <c r="C35" s="6" t="s">
        <v>76</v>
      </c>
      <c r="D35" s="7">
        <v>5</v>
      </c>
      <c r="E35" s="6" t="s">
        <v>9</v>
      </c>
      <c r="F35" s="7">
        <v>10</v>
      </c>
      <c r="G35" s="8">
        <v>3783.26</v>
      </c>
      <c r="H35" s="10">
        <f>[1]!WSD(B35, "close", "2024-07-22", "2024-07-22", "Period=D","cols=2;rows=1")</f>
        <v>45495</v>
      </c>
      <c r="I35" s="11">
        <v>104.5</v>
      </c>
      <c r="L35">
        <f t="shared" si="0"/>
        <v>745.45074999999997</v>
      </c>
      <c r="M35">
        <f t="shared" si="1"/>
        <v>3727.2537499999999</v>
      </c>
    </row>
    <row r="36" spans="1:13">
      <c r="A36" s="5">
        <v>45496</v>
      </c>
      <c r="B36" s="6" t="s">
        <v>77</v>
      </c>
      <c r="C36" s="6" t="s">
        <v>78</v>
      </c>
      <c r="D36" s="7">
        <v>4</v>
      </c>
      <c r="E36" s="6" t="s">
        <v>9</v>
      </c>
      <c r="F36" s="7">
        <v>10</v>
      </c>
      <c r="G36" s="8">
        <v>3395.45</v>
      </c>
      <c r="H36" s="10">
        <f>[1]!WSD(B36, "close", "2024-07-22", "2024-07-22", "Period=D","cols=2;rows=1")</f>
        <v>45495</v>
      </c>
      <c r="I36" s="11">
        <v>121.22</v>
      </c>
      <c r="L36">
        <f t="shared" si="0"/>
        <v>864.72286999999994</v>
      </c>
      <c r="M36">
        <f t="shared" si="1"/>
        <v>3458.8914799999998</v>
      </c>
    </row>
    <row r="37" spans="1:13">
      <c r="A37" s="5">
        <v>45496</v>
      </c>
      <c r="B37" s="6" t="s">
        <v>79</v>
      </c>
      <c r="C37" s="6" t="s">
        <v>80</v>
      </c>
      <c r="D37" s="7">
        <v>3</v>
      </c>
      <c r="E37" s="6" t="s">
        <v>9</v>
      </c>
      <c r="F37" s="7">
        <v>10</v>
      </c>
      <c r="G37" s="8">
        <v>2279.8000000000002</v>
      </c>
      <c r="H37" s="10">
        <f>[1]!WSD(B37, "close", "2024-07-22", "2024-07-22", "Period=D","cols=2;rows=1")</f>
        <v>45495</v>
      </c>
      <c r="I37" s="11">
        <v>107.21</v>
      </c>
      <c r="L37">
        <f t="shared" si="0"/>
        <v>764.78253499999994</v>
      </c>
      <c r="M37">
        <f t="shared" si="1"/>
        <v>2294.3476049999999</v>
      </c>
    </row>
    <row r="38" spans="1:13">
      <c r="A38" s="5">
        <v>45496</v>
      </c>
      <c r="B38" s="6" t="s">
        <v>81</v>
      </c>
      <c r="C38" s="6" t="s">
        <v>82</v>
      </c>
      <c r="D38" s="7">
        <v>5</v>
      </c>
      <c r="E38" s="6" t="s">
        <v>9</v>
      </c>
      <c r="F38" s="7">
        <v>10</v>
      </c>
      <c r="G38" s="8">
        <v>3981.52</v>
      </c>
      <c r="H38" s="10">
        <f>[1]!WSD(B38, "close", "2024-07-22", "2024-07-22", "Period=D","cols=2;rows=1")</f>
        <v>45495</v>
      </c>
      <c r="I38" s="11">
        <v>111.65</v>
      </c>
      <c r="L38">
        <f t="shared" si="0"/>
        <v>796.45527500000003</v>
      </c>
      <c r="M38">
        <f t="shared" si="1"/>
        <v>3982.2763750000004</v>
      </c>
    </row>
    <row r="39" spans="1:13">
      <c r="A39" s="5">
        <v>45496</v>
      </c>
      <c r="B39" s="6" t="s">
        <v>83</v>
      </c>
      <c r="C39" s="6" t="s">
        <v>84</v>
      </c>
      <c r="D39" s="7">
        <v>4</v>
      </c>
      <c r="E39" s="6" t="s">
        <v>9</v>
      </c>
      <c r="F39" s="7">
        <v>10</v>
      </c>
      <c r="G39" s="8">
        <v>3999.35</v>
      </c>
      <c r="H39" s="10">
        <f>[1]!WSD(B39, "close", "2024-07-22", "2024-07-22", "Period=D","cols=2;rows=1")</f>
        <v>45495</v>
      </c>
      <c r="I39" s="11">
        <v>143.25</v>
      </c>
      <c r="L39">
        <f t="shared" si="0"/>
        <v>1021.873875</v>
      </c>
      <c r="M39">
        <f t="shared" si="1"/>
        <v>4087.4955</v>
      </c>
    </row>
    <row r="40" spans="1:13">
      <c r="A40" s="5">
        <v>45496</v>
      </c>
      <c r="B40" s="6" t="s">
        <v>85</v>
      </c>
      <c r="C40" s="6" t="s">
        <v>86</v>
      </c>
      <c r="D40" s="7">
        <v>13</v>
      </c>
      <c r="E40" s="6" t="s">
        <v>9</v>
      </c>
      <c r="F40" s="7">
        <v>10</v>
      </c>
      <c r="G40" s="8">
        <v>3349.59</v>
      </c>
      <c r="H40" s="10">
        <f>[1]!WSD(B40, "close", "2024-07-22", "2024-07-22", "Period=D","cols=2;rows=1")</f>
        <v>45495</v>
      </c>
      <c r="I40" s="11">
        <v>36.25</v>
      </c>
      <c r="L40">
        <f t="shared" si="0"/>
        <v>258.58937500000002</v>
      </c>
      <c r="M40">
        <f t="shared" si="1"/>
        <v>3361.6618750000002</v>
      </c>
    </row>
    <row r="41" spans="1:13">
      <c r="A41" s="5">
        <v>45496</v>
      </c>
      <c r="B41" s="6" t="s">
        <v>87</v>
      </c>
      <c r="C41" s="6" t="s">
        <v>88</v>
      </c>
      <c r="D41" s="7">
        <v>2</v>
      </c>
      <c r="E41" s="6" t="s">
        <v>9</v>
      </c>
      <c r="F41" s="7">
        <v>10</v>
      </c>
      <c r="G41" s="8">
        <v>2930.62</v>
      </c>
      <c r="H41" s="10">
        <f>[1]!WSD(B41, "close", "2024-07-22", "2024-07-22", "Period=D","cols=2;rows=1")</f>
        <v>45495</v>
      </c>
      <c r="I41" s="11">
        <v>204.68</v>
      </c>
      <c r="L41">
        <f t="shared" si="0"/>
        <v>1460.0847799999999</v>
      </c>
      <c r="M41">
        <f t="shared" si="1"/>
        <v>2920.1695599999998</v>
      </c>
    </row>
    <row r="42" spans="1:13">
      <c r="A42" s="5">
        <v>45496</v>
      </c>
      <c r="B42" s="6" t="s">
        <v>89</v>
      </c>
      <c r="C42" s="6" t="s">
        <v>90</v>
      </c>
      <c r="D42" s="7">
        <v>8</v>
      </c>
      <c r="E42" s="6" t="s">
        <v>9</v>
      </c>
      <c r="F42" s="7">
        <v>10</v>
      </c>
      <c r="G42" s="8">
        <v>3873.26</v>
      </c>
      <c r="H42" s="10">
        <f>[1]!WSD(B42, "close", "2024-07-22", "2024-07-22", "Period=D","cols=2;rows=1")</f>
        <v>45495</v>
      </c>
      <c r="I42" s="11">
        <v>68.28</v>
      </c>
      <c r="L42">
        <f t="shared" si="0"/>
        <v>487.07538</v>
      </c>
      <c r="M42">
        <f t="shared" si="1"/>
        <v>3896.60304</v>
      </c>
    </row>
    <row r="43" spans="1:13">
      <c r="A43" s="5">
        <v>45496</v>
      </c>
      <c r="B43" s="6" t="s">
        <v>91</v>
      </c>
      <c r="C43" s="6" t="s">
        <v>92</v>
      </c>
      <c r="D43" s="7">
        <v>10</v>
      </c>
      <c r="E43" s="6" t="s">
        <v>9</v>
      </c>
      <c r="F43" s="7">
        <v>10</v>
      </c>
      <c r="G43" s="8">
        <v>4170.5</v>
      </c>
      <c r="H43" s="10">
        <f>[1]!WSD(B43, "close", "2024-07-22", "2024-07-22", "Period=D","cols=2;rows=1")</f>
        <v>45495</v>
      </c>
      <c r="I43" s="11">
        <v>58.45</v>
      </c>
      <c r="L43">
        <f t="shared" si="0"/>
        <v>416.95307500000001</v>
      </c>
      <c r="M43">
        <f t="shared" si="1"/>
        <v>4169.5307499999999</v>
      </c>
    </row>
    <row r="44" spans="1:13">
      <c r="A44" s="5">
        <v>45496</v>
      </c>
      <c r="B44" s="6" t="s">
        <v>93</v>
      </c>
      <c r="C44" s="6" t="s">
        <v>94</v>
      </c>
      <c r="D44" s="7">
        <v>6</v>
      </c>
      <c r="E44" s="6" t="s">
        <v>9</v>
      </c>
      <c r="F44" s="7">
        <v>10</v>
      </c>
      <c r="G44" s="8">
        <v>3441.95</v>
      </c>
      <c r="H44" s="10">
        <f>[1]!WSD(B44, "close", "2024-07-22", "2024-07-22", "Period=D","cols=2;rows=1")</f>
        <v>45495</v>
      </c>
      <c r="I44" s="11">
        <v>81.23</v>
      </c>
      <c r="L44">
        <f t="shared" si="0"/>
        <v>579.454205</v>
      </c>
      <c r="M44">
        <f t="shared" si="1"/>
        <v>3476.72523</v>
      </c>
    </row>
    <row r="45" spans="1:13">
      <c r="A45" s="5">
        <v>45496</v>
      </c>
      <c r="B45" s="6" t="s">
        <v>95</v>
      </c>
      <c r="C45" s="6" t="s">
        <v>96</v>
      </c>
      <c r="D45" s="7">
        <v>7</v>
      </c>
      <c r="E45" s="6" t="s">
        <v>9</v>
      </c>
      <c r="F45" s="7">
        <v>10</v>
      </c>
      <c r="G45" s="8">
        <v>2770.59</v>
      </c>
      <c r="H45" s="10">
        <f>[1]!WSD(B45, "close", "2024-07-22", "2024-07-22", "Period=D","cols=2;rows=1")</f>
        <v>45495</v>
      </c>
      <c r="I45" s="11">
        <v>56.24</v>
      </c>
      <c r="L45">
        <f t="shared" si="0"/>
        <v>401.18804</v>
      </c>
      <c r="M45">
        <f t="shared" si="1"/>
        <v>2808.31628</v>
      </c>
    </row>
    <row r="46" spans="1:13">
      <c r="A46" s="5">
        <v>45496</v>
      </c>
      <c r="B46" s="6" t="s">
        <v>97</v>
      </c>
      <c r="C46" s="6" t="s">
        <v>98</v>
      </c>
      <c r="D46" s="7">
        <v>17</v>
      </c>
      <c r="E46" s="6" t="s">
        <v>9</v>
      </c>
      <c r="F46" s="7">
        <v>10</v>
      </c>
      <c r="G46" s="8">
        <v>8796.85</v>
      </c>
      <c r="H46" s="10">
        <f>[1]!WSD(B46, "close", "2024-07-22", "2024-07-22", "Period=D","cols=2;rows=1")</f>
        <v>45495</v>
      </c>
      <c r="I46" s="11">
        <v>72.41</v>
      </c>
      <c r="L46">
        <f t="shared" si="0"/>
        <v>516.53673499999991</v>
      </c>
      <c r="M46">
        <f t="shared" si="1"/>
        <v>8781.1244949999982</v>
      </c>
    </row>
    <row r="47" spans="1:13">
      <c r="A47" s="5">
        <v>45496</v>
      </c>
      <c r="B47" s="6" t="s">
        <v>99</v>
      </c>
      <c r="C47" s="6" t="s">
        <v>100</v>
      </c>
      <c r="D47" s="7">
        <v>29</v>
      </c>
      <c r="E47" s="6" t="s">
        <v>9</v>
      </c>
      <c r="F47" s="7">
        <v>10</v>
      </c>
      <c r="G47" s="8">
        <v>37100.269999999997</v>
      </c>
      <c r="H47" s="10">
        <f>[1]!WSD(B47, "close", "2024-07-22", "2024-07-22", "Period=D","cols=2;rows=1")</f>
        <v>45495</v>
      </c>
      <c r="I47" s="11">
        <v>183.35</v>
      </c>
      <c r="L47">
        <f t="shared" si="0"/>
        <v>1307.9272249999999</v>
      </c>
      <c r="M47">
        <f t="shared" si="1"/>
        <v>37929.889524999999</v>
      </c>
    </row>
    <row r="48" spans="1:13">
      <c r="A48" s="5">
        <v>45496</v>
      </c>
      <c r="B48" s="6" t="s">
        <v>101</v>
      </c>
      <c r="C48" s="6" t="s">
        <v>102</v>
      </c>
      <c r="D48" s="7">
        <v>30</v>
      </c>
      <c r="E48" s="6" t="s">
        <v>9</v>
      </c>
      <c r="F48" s="7">
        <v>10</v>
      </c>
      <c r="G48" s="8">
        <v>38009.47</v>
      </c>
      <c r="H48" s="10">
        <f>[1]!WSD(B48, "close", "2024-07-22", "2024-07-22", "Period=D","cols=2;rows=1")</f>
        <v>45495</v>
      </c>
      <c r="I48" s="11">
        <v>181.67</v>
      </c>
      <c r="L48">
        <f t="shared" si="0"/>
        <v>1295.9429449999998</v>
      </c>
      <c r="M48">
        <f t="shared" si="1"/>
        <v>38878.288349999995</v>
      </c>
    </row>
    <row r="49" spans="1:13">
      <c r="A49" s="5">
        <v>45496</v>
      </c>
      <c r="B49" s="6" t="s">
        <v>103</v>
      </c>
      <c r="C49" s="6" t="s">
        <v>104</v>
      </c>
      <c r="D49" s="7">
        <v>9</v>
      </c>
      <c r="E49" s="6" t="s">
        <v>9</v>
      </c>
      <c r="F49" s="7">
        <v>10</v>
      </c>
      <c r="G49" s="8">
        <v>13774.42</v>
      </c>
      <c r="H49" s="10">
        <f>[1]!WSD(B49, "close", "2024-07-22", "2024-07-22", "Period=D","cols=2;rows=1")</f>
        <v>45495</v>
      </c>
      <c r="I49" s="11">
        <v>216.97</v>
      </c>
      <c r="L49">
        <f t="shared" si="0"/>
        <v>1547.7554949999999</v>
      </c>
      <c r="M49">
        <f t="shared" si="1"/>
        <v>13929.799454999998</v>
      </c>
    </row>
    <row r="50" spans="1:13">
      <c r="A50" s="5">
        <v>45496</v>
      </c>
      <c r="B50" s="6" t="s">
        <v>105</v>
      </c>
      <c r="C50" s="6" t="s">
        <v>106</v>
      </c>
      <c r="D50" s="7">
        <v>1</v>
      </c>
      <c r="E50" s="6" t="s">
        <v>9</v>
      </c>
      <c r="F50" s="7">
        <v>10</v>
      </c>
      <c r="G50" s="8">
        <v>3338.97</v>
      </c>
      <c r="H50" s="10">
        <f>[1]!WSD(B50, "close", "2024-07-22", "2024-07-22", "Period=D","cols=2;rows=1")</f>
        <v>45495</v>
      </c>
      <c r="I50" s="11">
        <v>475.29</v>
      </c>
      <c r="L50">
        <f t="shared" si="0"/>
        <v>3390.4812149999998</v>
      </c>
      <c r="M50">
        <f t="shared" si="1"/>
        <v>3390.4812149999998</v>
      </c>
    </row>
    <row r="51" spans="1:13">
      <c r="A51" s="5">
        <v>45496</v>
      </c>
      <c r="B51" s="6" t="s">
        <v>107</v>
      </c>
      <c r="C51" s="6" t="s">
        <v>108</v>
      </c>
      <c r="D51" s="7">
        <v>2</v>
      </c>
      <c r="E51" s="6" t="s">
        <v>9</v>
      </c>
      <c r="F51" s="7">
        <v>10</v>
      </c>
      <c r="G51" s="8">
        <v>1632.97</v>
      </c>
      <c r="H51" s="10">
        <f>[1]!WSD(B51, "close", "2024-07-22", "2024-07-22", "Period=D","cols=2;rows=1")</f>
        <v>45495</v>
      </c>
      <c r="I51" s="11">
        <v>117.61</v>
      </c>
      <c r="L51">
        <f t="shared" si="0"/>
        <v>838.97093499999994</v>
      </c>
      <c r="M51">
        <f t="shared" si="1"/>
        <v>1677.9418699999999</v>
      </c>
    </row>
    <row r="52" spans="1:13">
      <c r="A52" s="5">
        <v>45496</v>
      </c>
      <c r="B52" s="6" t="s">
        <v>109</v>
      </c>
      <c r="C52" s="6" t="s">
        <v>110</v>
      </c>
      <c r="D52" s="7">
        <v>57</v>
      </c>
      <c r="E52" s="6" t="s">
        <v>9</v>
      </c>
      <c r="F52" s="7">
        <v>10</v>
      </c>
      <c r="G52" s="8">
        <v>13406.22</v>
      </c>
      <c r="H52" s="10">
        <f>[1]!WSD(B52, "close", "2024-07-22", "2024-07-22", "Period=D","cols=2;rows=1")</f>
        <v>45495</v>
      </c>
      <c r="I52" s="11">
        <v>33.369999999999997</v>
      </c>
      <c r="L52">
        <f t="shared" si="0"/>
        <v>238.04489499999997</v>
      </c>
      <c r="M52">
        <f t="shared" si="1"/>
        <v>13568.559014999999</v>
      </c>
    </row>
    <row r="53" spans="1:13">
      <c r="A53" s="5">
        <v>45496</v>
      </c>
      <c r="B53" s="6" t="s">
        <v>111</v>
      </c>
      <c r="C53" s="6" t="s">
        <v>112</v>
      </c>
      <c r="D53" s="7">
        <v>4</v>
      </c>
      <c r="E53" s="6" t="s">
        <v>9</v>
      </c>
      <c r="F53" s="7">
        <v>10</v>
      </c>
      <c r="G53" s="8">
        <v>18158.509999999998</v>
      </c>
      <c r="H53" s="10">
        <f>[1]!WSD(B53, "close", "2024-07-22", "2024-07-22", "Period=D","cols=2;rows=1")</f>
        <v>45495</v>
      </c>
      <c r="I53" s="11">
        <v>644.52</v>
      </c>
      <c r="L53">
        <f t="shared" si="0"/>
        <v>4597.6834199999994</v>
      </c>
      <c r="M53">
        <f t="shared" si="1"/>
        <v>18390.733679999998</v>
      </c>
    </row>
    <row r="54" spans="1:13">
      <c r="A54" s="5">
        <v>45496</v>
      </c>
      <c r="B54" s="6" t="s">
        <v>113</v>
      </c>
      <c r="C54" s="6" t="s">
        <v>114</v>
      </c>
      <c r="D54" s="7">
        <v>5</v>
      </c>
      <c r="E54" s="6" t="s">
        <v>9</v>
      </c>
      <c r="F54" s="7">
        <v>10</v>
      </c>
      <c r="G54" s="8">
        <v>16224.52</v>
      </c>
      <c r="H54" s="10">
        <f>[1]!WSD(B54, "close", "2024-07-22", "2024-07-22", "Period=D","cols=2;rows=1")</f>
        <v>45495</v>
      </c>
      <c r="I54" s="11">
        <v>461.12</v>
      </c>
      <c r="L54">
        <f t="shared" si="0"/>
        <v>3289.3995199999999</v>
      </c>
      <c r="M54">
        <f t="shared" si="1"/>
        <v>16446.997599999999</v>
      </c>
    </row>
    <row r="55" spans="1:13">
      <c r="A55" s="5">
        <v>45496</v>
      </c>
      <c r="B55" s="6" t="s">
        <v>115</v>
      </c>
      <c r="C55" s="6" t="s">
        <v>116</v>
      </c>
      <c r="D55" s="7">
        <v>18</v>
      </c>
      <c r="E55" s="6" t="s">
        <v>9</v>
      </c>
      <c r="F55" s="7">
        <v>10</v>
      </c>
      <c r="G55" s="8">
        <v>4233.54</v>
      </c>
      <c r="H55" s="10">
        <f>[1]!WSD(B55, "close", "2024-07-22", "2024-07-22", "Period=D","cols=2;rows=1")</f>
        <v>45495</v>
      </c>
      <c r="I55" s="11">
        <v>32.83</v>
      </c>
      <c r="L55">
        <f t="shared" si="0"/>
        <v>234.19280499999999</v>
      </c>
      <c r="M55">
        <f t="shared" si="1"/>
        <v>4215.4704899999997</v>
      </c>
    </row>
    <row r="56" spans="1:13">
      <c r="A56" s="5">
        <v>45496</v>
      </c>
      <c r="B56" s="6" t="s">
        <v>117</v>
      </c>
      <c r="C56" s="6" t="s">
        <v>118</v>
      </c>
      <c r="D56" s="7">
        <v>16</v>
      </c>
      <c r="E56" s="6" t="s">
        <v>9</v>
      </c>
      <c r="F56" s="7">
        <v>10</v>
      </c>
      <c r="G56" s="8">
        <v>3779.12</v>
      </c>
      <c r="H56" s="10">
        <f>[1]!WSD(B56, "close", "2024-07-22", "2024-07-22", "Period=D","cols=2;rows=1")</f>
        <v>45495</v>
      </c>
      <c r="I56" s="11">
        <v>32.82</v>
      </c>
      <c r="L56">
        <f t="shared" si="0"/>
        <v>234.12146999999999</v>
      </c>
      <c r="M56">
        <f t="shared" si="1"/>
        <v>3745.9435199999998</v>
      </c>
    </row>
    <row r="57" spans="1:13">
      <c r="A57" s="5">
        <v>45496</v>
      </c>
      <c r="B57" s="6" t="s">
        <v>119</v>
      </c>
      <c r="C57" s="6" t="s">
        <v>120</v>
      </c>
      <c r="D57" s="7">
        <v>2</v>
      </c>
      <c r="E57" s="6" t="s">
        <v>9</v>
      </c>
      <c r="F57" s="7">
        <v>10</v>
      </c>
      <c r="G57" s="8">
        <v>10876.25</v>
      </c>
      <c r="H57" s="10">
        <f>[1]!WSD(B57, "close", "2024-07-22", "2024-07-22", "Period=D","cols=2;rows=1")</f>
        <v>45495</v>
      </c>
      <c r="I57" s="11">
        <v>809.51</v>
      </c>
      <c r="L57">
        <f t="shared" si="0"/>
        <v>5774.6395849999999</v>
      </c>
      <c r="M57">
        <f t="shared" si="1"/>
        <v>11549.27917</v>
      </c>
    </row>
    <row r="58" spans="1:13">
      <c r="A58" s="5">
        <v>45496</v>
      </c>
      <c r="B58" s="6" t="s">
        <v>121</v>
      </c>
      <c r="C58" s="6" t="s">
        <v>122</v>
      </c>
      <c r="D58" s="7">
        <v>6</v>
      </c>
      <c r="E58" s="6" t="s">
        <v>9</v>
      </c>
      <c r="F58" s="7">
        <v>10</v>
      </c>
      <c r="G58" s="8">
        <v>19030.41</v>
      </c>
      <c r="H58" s="10">
        <f>[1]!WSD(B58, "close", "2024-07-22", "2024-07-22", "Period=D","cols=2;rows=1")</f>
        <v>45495</v>
      </c>
      <c r="I58" s="11">
        <v>446.1</v>
      </c>
      <c r="L58">
        <f t="shared" si="0"/>
        <v>3182.2543500000002</v>
      </c>
      <c r="M58">
        <f t="shared" si="1"/>
        <v>19093.526100000003</v>
      </c>
    </row>
    <row r="59" spans="1:13">
      <c r="A59" s="5">
        <v>45496</v>
      </c>
      <c r="B59" s="6" t="s">
        <v>123</v>
      </c>
      <c r="C59" s="6" t="s">
        <v>124</v>
      </c>
      <c r="D59" s="7">
        <v>2</v>
      </c>
      <c r="E59" s="6" t="s">
        <v>9</v>
      </c>
      <c r="F59" s="7">
        <v>10</v>
      </c>
      <c r="G59" s="8">
        <v>13080.74</v>
      </c>
      <c r="H59" s="10">
        <f>[1]!WSD(B59, "close", "2024-07-22", "2024-07-22", "Period=D","cols=2;rows=1")</f>
        <v>45495</v>
      </c>
      <c r="I59" s="11">
        <v>977.06</v>
      </c>
      <c r="L59">
        <f t="shared" si="0"/>
        <v>6969.8575099999989</v>
      </c>
      <c r="M59">
        <f t="shared" si="1"/>
        <v>13939.715019999998</v>
      </c>
    </row>
    <row r="60" spans="1:13">
      <c r="A60" s="5">
        <v>45496</v>
      </c>
      <c r="B60" s="6" t="s">
        <v>125</v>
      </c>
      <c r="C60" s="6" t="s">
        <v>126</v>
      </c>
      <c r="D60" s="7">
        <v>2</v>
      </c>
      <c r="E60" s="6" t="s">
        <v>9</v>
      </c>
      <c r="F60" s="7">
        <v>10</v>
      </c>
      <c r="G60" s="8">
        <v>3996.99</v>
      </c>
      <c r="H60" s="10">
        <f>[1]!WSD(B60, "close", "2024-07-22", "2024-07-22", "Period=D","cols=2;rows=1")</f>
        <v>45495</v>
      </c>
      <c r="I60" s="11">
        <v>285</v>
      </c>
      <c r="L60">
        <f t="shared" si="0"/>
        <v>2033.0474999999999</v>
      </c>
      <c r="M60">
        <f t="shared" si="1"/>
        <v>4066.0949999999998</v>
      </c>
    </row>
    <row r="61" spans="1:13">
      <c r="A61" s="5">
        <v>45496</v>
      </c>
      <c r="B61" s="6" t="s">
        <v>127</v>
      </c>
      <c r="C61" s="6" t="s">
        <v>128</v>
      </c>
      <c r="D61" s="7">
        <v>4</v>
      </c>
      <c r="E61" s="6" t="s">
        <v>9</v>
      </c>
      <c r="F61" s="7">
        <v>10</v>
      </c>
      <c r="G61" s="8">
        <v>6957.78</v>
      </c>
      <c r="H61" s="10">
        <f>[1]!WSD(B61, "close", "2024-07-22", "2024-07-22", "Period=D","cols=2;rows=1")</f>
        <v>45495</v>
      </c>
      <c r="I61" s="11">
        <v>242.94</v>
      </c>
      <c r="L61">
        <f t="shared" si="0"/>
        <v>1733.0124899999998</v>
      </c>
      <c r="M61">
        <f t="shared" si="1"/>
        <v>6932.0499599999994</v>
      </c>
    </row>
    <row r="62" spans="1:13">
      <c r="A62" s="5">
        <v>45496</v>
      </c>
      <c r="B62" s="6" t="s">
        <v>129</v>
      </c>
      <c r="C62" s="6" t="s">
        <v>130</v>
      </c>
      <c r="D62" s="7">
        <v>7</v>
      </c>
      <c r="E62" s="6" t="s">
        <v>9</v>
      </c>
      <c r="F62" s="7">
        <v>10</v>
      </c>
      <c r="G62" s="8">
        <v>4431.4399999999996</v>
      </c>
      <c r="H62" s="10">
        <f>[1]!WSD(B62, "close", "2024-07-22", "2024-07-22", "Period=D","cols=2;rows=1")</f>
        <v>45495</v>
      </c>
      <c r="I62" s="11">
        <v>93.12</v>
      </c>
      <c r="L62">
        <f t="shared" si="0"/>
        <v>664.27152000000001</v>
      </c>
      <c r="M62">
        <f t="shared" si="1"/>
        <v>4649.9006399999998</v>
      </c>
    </row>
    <row r="63" spans="1:13">
      <c r="A63" s="5">
        <v>45496</v>
      </c>
      <c r="B63" s="6" t="s">
        <v>131</v>
      </c>
      <c r="C63" s="6" t="s">
        <v>132</v>
      </c>
      <c r="D63" s="7">
        <v>1</v>
      </c>
      <c r="E63" s="6" t="s">
        <v>9</v>
      </c>
      <c r="F63" s="7">
        <v>10</v>
      </c>
      <c r="G63" s="8">
        <v>1793.29</v>
      </c>
      <c r="H63" s="10">
        <f>[1]!WSD(B63, "close", "2024-07-22", "2024-07-22", "Period=D","cols=2;rows=1")</f>
        <v>45495</v>
      </c>
      <c r="I63" s="11">
        <v>252.51</v>
      </c>
      <c r="L63">
        <f t="shared" si="0"/>
        <v>1801.2800849999999</v>
      </c>
      <c r="M63">
        <f t="shared" si="1"/>
        <v>1801.2800849999999</v>
      </c>
    </row>
    <row r="64" spans="1:13">
      <c r="A64" s="5">
        <v>45496</v>
      </c>
      <c r="B64" s="6" t="s">
        <v>133</v>
      </c>
      <c r="C64" s="6" t="s">
        <v>134</v>
      </c>
      <c r="D64" s="7">
        <v>18</v>
      </c>
      <c r="E64" s="6" t="s">
        <v>9</v>
      </c>
      <c r="F64" s="7">
        <v>10</v>
      </c>
      <c r="G64" s="8">
        <v>8529.99</v>
      </c>
      <c r="H64" s="10">
        <f>[1]!WSD(B64, "close", "2024-07-22", "2024-07-22", "Period=D","cols=2;rows=1")</f>
        <v>45495</v>
      </c>
      <c r="I64" s="11">
        <v>66.540000000000006</v>
      </c>
      <c r="L64">
        <f t="shared" si="0"/>
        <v>474.66309000000001</v>
      </c>
      <c r="M64">
        <f t="shared" si="1"/>
        <v>8543.9356200000002</v>
      </c>
    </row>
    <row r="65" spans="1:13">
      <c r="A65" s="5">
        <v>45496</v>
      </c>
      <c r="B65" s="6" t="s">
        <v>135</v>
      </c>
      <c r="C65" s="6" t="s">
        <v>136</v>
      </c>
      <c r="D65" s="7">
        <v>1</v>
      </c>
      <c r="E65" s="6" t="s">
        <v>9</v>
      </c>
      <c r="F65" s="7">
        <v>10</v>
      </c>
      <c r="G65" s="8">
        <v>11766.9</v>
      </c>
      <c r="H65" s="10">
        <f>[1]!WSD(B65, "close", "2024-07-22", "2024-07-22", "Period=D","cols=2;rows=1")</f>
        <v>45495</v>
      </c>
      <c r="I65" s="11">
        <v>1687.38</v>
      </c>
      <c r="L65">
        <f t="shared" si="0"/>
        <v>12036.925230000001</v>
      </c>
      <c r="M65">
        <f t="shared" si="1"/>
        <v>12036.925230000001</v>
      </c>
    </row>
    <row r="66" spans="1:13">
      <c r="A66" s="5">
        <v>45496</v>
      </c>
      <c r="B66" s="6" t="s">
        <v>137</v>
      </c>
      <c r="C66" s="6" t="s">
        <v>138</v>
      </c>
      <c r="D66" s="7">
        <v>18</v>
      </c>
      <c r="E66" s="6" t="s">
        <v>9</v>
      </c>
      <c r="F66" s="7">
        <v>10</v>
      </c>
      <c r="G66" s="8">
        <v>61204.1</v>
      </c>
      <c r="H66" s="10">
        <f>[1]!WSD(B66, "close", "2024-07-22", "2024-07-22", "Period=D","cols=2;rows=1")</f>
        <v>45495</v>
      </c>
      <c r="I66" s="11">
        <v>487.4</v>
      </c>
      <c r="L66">
        <f t="shared" si="0"/>
        <v>3476.8678999999997</v>
      </c>
      <c r="M66">
        <f t="shared" si="1"/>
        <v>62583.622199999998</v>
      </c>
    </row>
    <row r="67" spans="1:13">
      <c r="A67" s="5">
        <v>45496</v>
      </c>
      <c r="B67" s="6" t="s">
        <v>139</v>
      </c>
      <c r="C67" s="6" t="s">
        <v>140</v>
      </c>
      <c r="D67" s="7">
        <v>14</v>
      </c>
      <c r="E67" s="6" t="s">
        <v>9</v>
      </c>
      <c r="F67" s="7">
        <v>10</v>
      </c>
      <c r="G67" s="8">
        <v>5080.91</v>
      </c>
      <c r="H67" s="10">
        <f>[1]!WSD(B67, "close", "2024-07-22", "2024-07-22", "Period=D","cols=2;rows=1")</f>
        <v>45495</v>
      </c>
      <c r="I67" s="11">
        <v>50.36</v>
      </c>
      <c r="L67">
        <f t="shared" ref="L67:L102" si="2">I67*$K$5</f>
        <v>359.24305999999996</v>
      </c>
      <c r="M67">
        <f t="shared" ref="M67:M102" si="3">L67*D67</f>
        <v>5029.4028399999997</v>
      </c>
    </row>
    <row r="68" spans="1:13">
      <c r="A68" s="5">
        <v>45496</v>
      </c>
      <c r="B68" s="6" t="s">
        <v>141</v>
      </c>
      <c r="C68" s="6" t="s">
        <v>142</v>
      </c>
      <c r="D68" s="7">
        <v>5</v>
      </c>
      <c r="E68" s="6" t="s">
        <v>9</v>
      </c>
      <c r="F68" s="7">
        <v>10</v>
      </c>
      <c r="G68" s="8">
        <v>4319.55</v>
      </c>
      <c r="H68" s="10">
        <f>[1]!WSD(B68, "close", "2024-07-22", "2024-07-22", "Period=D","cols=2;rows=1")</f>
        <v>45495</v>
      </c>
      <c r="I68" s="11">
        <v>122.5</v>
      </c>
      <c r="L68">
        <f t="shared" si="2"/>
        <v>873.85374999999999</v>
      </c>
      <c r="M68">
        <f t="shared" si="3"/>
        <v>4369.2687500000002</v>
      </c>
    </row>
    <row r="69" spans="1:13">
      <c r="A69" s="5">
        <v>45496</v>
      </c>
      <c r="B69" s="6" t="s">
        <v>143</v>
      </c>
      <c r="C69" s="6" t="s">
        <v>144</v>
      </c>
      <c r="D69" s="7">
        <v>12</v>
      </c>
      <c r="E69" s="6" t="s">
        <v>9</v>
      </c>
      <c r="F69" s="7">
        <v>10</v>
      </c>
      <c r="G69" s="8">
        <v>5691.79</v>
      </c>
      <c r="H69" s="10">
        <f>[1]!WSD(B69, "close", "2024-07-22", "2024-07-22", "Period=D","cols=2;rows=1")</f>
        <v>45495</v>
      </c>
      <c r="I69" s="11">
        <v>69.010000000000005</v>
      </c>
      <c r="L69">
        <f t="shared" si="2"/>
        <v>492.28283500000003</v>
      </c>
      <c r="M69">
        <f t="shared" si="3"/>
        <v>5907.3940200000006</v>
      </c>
    </row>
    <row r="70" spans="1:13">
      <c r="A70" s="5">
        <v>45496</v>
      </c>
      <c r="B70" s="6" t="s">
        <v>145</v>
      </c>
      <c r="C70" s="6" t="s">
        <v>146</v>
      </c>
      <c r="D70" s="7">
        <v>38</v>
      </c>
      <c r="E70" s="6" t="s">
        <v>9</v>
      </c>
      <c r="F70" s="7">
        <v>10</v>
      </c>
      <c r="G70" s="8">
        <v>118455.5</v>
      </c>
      <c r="H70" s="10">
        <f>[1]!WSD(B70, "close", "2024-07-22", "2024-07-22", "Period=D","cols=2;rows=1")</f>
        <v>45495</v>
      </c>
      <c r="I70" s="11">
        <v>442.94</v>
      </c>
      <c r="L70">
        <f t="shared" si="2"/>
        <v>3159.7124899999999</v>
      </c>
      <c r="M70">
        <f t="shared" si="3"/>
        <v>120069.07462</v>
      </c>
    </row>
    <row r="71" spans="1:13">
      <c r="A71" s="5">
        <v>45496</v>
      </c>
      <c r="B71" s="6" t="s">
        <v>147</v>
      </c>
      <c r="C71" s="6" t="s">
        <v>148</v>
      </c>
      <c r="D71" s="7">
        <v>15</v>
      </c>
      <c r="E71" s="6" t="s">
        <v>9</v>
      </c>
      <c r="F71" s="7">
        <v>10</v>
      </c>
      <c r="G71" s="8">
        <v>12222.68</v>
      </c>
      <c r="H71" s="10">
        <f>[1]!WSD(B71, "close", "2024-07-22", "2024-07-22", "Period=D","cols=2;rows=1")</f>
        <v>45495</v>
      </c>
      <c r="I71" s="11">
        <v>115.28</v>
      </c>
      <c r="L71">
        <f t="shared" si="2"/>
        <v>822.34987999999998</v>
      </c>
      <c r="M71">
        <f t="shared" si="3"/>
        <v>12335.2482</v>
      </c>
    </row>
    <row r="72" spans="1:13">
      <c r="A72" s="5">
        <v>45496</v>
      </c>
      <c r="B72" s="6" t="s">
        <v>149</v>
      </c>
      <c r="C72" s="6" t="s">
        <v>150</v>
      </c>
      <c r="D72" s="7">
        <v>6</v>
      </c>
      <c r="E72" s="6" t="s">
        <v>9</v>
      </c>
      <c r="F72" s="7">
        <v>10</v>
      </c>
      <c r="G72" s="8">
        <v>27099.99</v>
      </c>
      <c r="H72" s="10">
        <f>[1]!WSD(B72, "close", "2024-07-22", "2024-07-22", "Period=D","cols=2;rows=1")</f>
        <v>45495</v>
      </c>
      <c r="I72" s="11">
        <v>647.5</v>
      </c>
      <c r="L72">
        <f t="shared" si="2"/>
        <v>4618.9412499999999</v>
      </c>
      <c r="M72">
        <f t="shared" si="3"/>
        <v>27713.647499999999</v>
      </c>
    </row>
    <row r="73" spans="1:13">
      <c r="A73" s="5">
        <v>45496</v>
      </c>
      <c r="B73" s="6" t="s">
        <v>151</v>
      </c>
      <c r="C73" s="6" t="s">
        <v>152</v>
      </c>
      <c r="D73" s="7">
        <v>127</v>
      </c>
      <c r="E73" s="6" t="s">
        <v>9</v>
      </c>
      <c r="F73" s="7">
        <v>10</v>
      </c>
      <c r="G73" s="8">
        <v>106809.26</v>
      </c>
      <c r="H73" s="10">
        <f>[1]!WSD(B73, "close", "2024-07-22", "2024-07-22", "Period=D","cols=2;rows=1")</f>
        <v>45495</v>
      </c>
      <c r="I73" s="11">
        <v>123.54</v>
      </c>
      <c r="L73">
        <f t="shared" si="2"/>
        <v>881.27259000000004</v>
      </c>
      <c r="M73">
        <f t="shared" si="3"/>
        <v>111921.61893000001</v>
      </c>
    </row>
    <row r="74" spans="1:13">
      <c r="A74" s="5">
        <v>45496</v>
      </c>
      <c r="B74" s="6" t="s">
        <v>153</v>
      </c>
      <c r="C74" s="6" t="s">
        <v>154</v>
      </c>
      <c r="D74" s="7">
        <v>3</v>
      </c>
      <c r="E74" s="6" t="s">
        <v>9</v>
      </c>
      <c r="F74" s="7">
        <v>10</v>
      </c>
      <c r="G74" s="8">
        <v>5761.32</v>
      </c>
      <c r="H74" s="10">
        <f>[1]!WSD(B74, "close", "2024-07-22", "2024-07-22", "Period=D","cols=2;rows=1")</f>
        <v>45495</v>
      </c>
      <c r="I74" s="11">
        <v>283.81</v>
      </c>
      <c r="L74">
        <f t="shared" si="2"/>
        <v>2024.5586349999999</v>
      </c>
      <c r="M74">
        <f t="shared" si="3"/>
        <v>6073.6759050000001</v>
      </c>
    </row>
    <row r="75" spans="1:13">
      <c r="A75" s="5">
        <v>45496</v>
      </c>
      <c r="B75" s="6" t="s">
        <v>155</v>
      </c>
      <c r="C75" s="6" t="s">
        <v>156</v>
      </c>
      <c r="D75" s="7">
        <v>3</v>
      </c>
      <c r="E75" s="6" t="s">
        <v>9</v>
      </c>
      <c r="F75" s="7">
        <v>10</v>
      </c>
      <c r="G75" s="8">
        <v>4181.9799999999996</v>
      </c>
      <c r="H75" s="10">
        <f>[1]!WSD(B75, "close", "2024-07-22", "2024-07-22", "Period=D","cols=2;rows=1")</f>
        <v>45495</v>
      </c>
      <c r="I75" s="11">
        <v>195.31</v>
      </c>
      <c r="L75">
        <f t="shared" si="2"/>
        <v>1393.2438849999999</v>
      </c>
      <c r="M75">
        <f t="shared" si="3"/>
        <v>4179.7316549999996</v>
      </c>
    </row>
    <row r="76" spans="1:13">
      <c r="A76" s="5">
        <v>45496</v>
      </c>
      <c r="B76" s="6" t="s">
        <v>157</v>
      </c>
      <c r="C76" s="6" t="s">
        <v>158</v>
      </c>
      <c r="D76" s="7">
        <v>6</v>
      </c>
      <c r="E76" s="6" t="s">
        <v>9</v>
      </c>
      <c r="F76" s="7">
        <v>10</v>
      </c>
      <c r="G76" s="8">
        <v>3103.49</v>
      </c>
      <c r="H76" s="10">
        <f>[1]!WSD(B76, "close", "2024-07-22", "2024-07-22", "Period=D","cols=2;rows=1")</f>
        <v>45495</v>
      </c>
      <c r="I76" s="11">
        <v>77.33</v>
      </c>
      <c r="L76">
        <f t="shared" si="2"/>
        <v>551.633555</v>
      </c>
      <c r="M76">
        <f t="shared" si="3"/>
        <v>3309.8013300000002</v>
      </c>
    </row>
    <row r="77" spans="1:13">
      <c r="A77" s="5">
        <v>45496</v>
      </c>
      <c r="B77" s="6" t="s">
        <v>159</v>
      </c>
      <c r="C77" s="6" t="s">
        <v>160</v>
      </c>
      <c r="D77" s="7">
        <v>1</v>
      </c>
      <c r="E77" s="6" t="s">
        <v>9</v>
      </c>
      <c r="F77" s="7">
        <v>10</v>
      </c>
      <c r="G77" s="8">
        <v>7437.16</v>
      </c>
      <c r="H77" s="10">
        <f>[1]!WSD(B77, "close", "2024-07-22", "2024-07-22", "Period=D","cols=2;rows=1")</f>
        <v>45495</v>
      </c>
      <c r="I77" s="11">
        <v>1057.0999999999999</v>
      </c>
      <c r="L77">
        <f t="shared" si="2"/>
        <v>7540.8228499999987</v>
      </c>
      <c r="M77">
        <f t="shared" si="3"/>
        <v>7540.8228499999987</v>
      </c>
    </row>
    <row r="78" spans="1:13">
      <c r="A78" s="5">
        <v>45496</v>
      </c>
      <c r="B78" s="6" t="s">
        <v>161</v>
      </c>
      <c r="C78" s="6" t="s">
        <v>162</v>
      </c>
      <c r="D78" s="7">
        <v>4</v>
      </c>
      <c r="E78" s="6" t="s">
        <v>9</v>
      </c>
      <c r="F78" s="7">
        <v>10</v>
      </c>
      <c r="G78" s="8">
        <v>9438.9699999999993</v>
      </c>
      <c r="H78" s="10">
        <f>[1]!WSD(B78, "close", "2024-07-22", "2024-07-22", "Period=D","cols=2;rows=1")</f>
        <v>45495</v>
      </c>
      <c r="I78" s="11">
        <v>333.7</v>
      </c>
      <c r="L78">
        <f t="shared" si="2"/>
        <v>2380.44895</v>
      </c>
      <c r="M78">
        <f t="shared" si="3"/>
        <v>9521.7957999999999</v>
      </c>
    </row>
    <row r="79" spans="1:13">
      <c r="A79" s="5">
        <v>45496</v>
      </c>
      <c r="B79" s="6" t="s">
        <v>163</v>
      </c>
      <c r="C79" s="6" t="s">
        <v>164</v>
      </c>
      <c r="D79" s="7">
        <v>5</v>
      </c>
      <c r="E79" s="6" t="s">
        <v>9</v>
      </c>
      <c r="F79" s="7">
        <v>10</v>
      </c>
      <c r="G79" s="8">
        <v>4374.46</v>
      </c>
      <c r="H79" s="10">
        <f>[1]!WSD(B79, "close", "2024-07-22", "2024-07-22", "Period=D","cols=2;rows=1")</f>
        <v>45495</v>
      </c>
      <c r="I79" s="11">
        <v>122.98</v>
      </c>
      <c r="L79">
        <f t="shared" si="2"/>
        <v>877.27782999999999</v>
      </c>
      <c r="M79">
        <f t="shared" si="3"/>
        <v>4386.38915</v>
      </c>
    </row>
    <row r="80" spans="1:13">
      <c r="A80" s="5">
        <v>45496</v>
      </c>
      <c r="B80" s="6" t="s">
        <v>165</v>
      </c>
      <c r="C80" s="6" t="s">
        <v>166</v>
      </c>
      <c r="D80" s="7">
        <v>7</v>
      </c>
      <c r="E80" s="6" t="s">
        <v>9</v>
      </c>
      <c r="F80" s="7">
        <v>10</v>
      </c>
      <c r="G80" s="8">
        <v>5381.93</v>
      </c>
      <c r="H80" s="10">
        <f>[1]!WSD(B80, "close", "2024-07-22", "2024-07-22", "Period=D","cols=2;rows=1")</f>
        <v>45495</v>
      </c>
      <c r="I80" s="11">
        <v>109.06</v>
      </c>
      <c r="L80">
        <f t="shared" si="2"/>
        <v>777.97951</v>
      </c>
      <c r="M80">
        <f t="shared" si="3"/>
        <v>5445.8565699999999</v>
      </c>
    </row>
    <row r="81" spans="1:13">
      <c r="A81" s="5">
        <v>45496</v>
      </c>
      <c r="B81" s="6" t="s">
        <v>167</v>
      </c>
      <c r="C81" s="6" t="s">
        <v>168</v>
      </c>
      <c r="D81" s="7">
        <v>9</v>
      </c>
      <c r="E81" s="6" t="s">
        <v>9</v>
      </c>
      <c r="F81" s="7">
        <v>10</v>
      </c>
      <c r="G81" s="8">
        <v>8538.9699999999993</v>
      </c>
      <c r="H81" s="10">
        <f>[1]!WSD(B81, "close", "2024-07-22", "2024-07-22", "Period=D","cols=2;rows=1")</f>
        <v>45495</v>
      </c>
      <c r="I81" s="11">
        <v>134.24</v>
      </c>
      <c r="L81">
        <f t="shared" si="2"/>
        <v>957.60104000000001</v>
      </c>
      <c r="M81">
        <f t="shared" si="3"/>
        <v>8618.4093599999997</v>
      </c>
    </row>
    <row r="82" spans="1:13">
      <c r="A82" s="5">
        <v>45496</v>
      </c>
      <c r="B82" s="6" t="s">
        <v>169</v>
      </c>
      <c r="C82" s="6" t="s">
        <v>170</v>
      </c>
      <c r="D82" s="7">
        <v>18</v>
      </c>
      <c r="E82" s="6" t="s">
        <v>9</v>
      </c>
      <c r="F82" s="7">
        <v>10</v>
      </c>
      <c r="G82" s="8">
        <v>21740.240000000002</v>
      </c>
      <c r="H82" s="10">
        <f>[1]!WSD(B82, "close", "2024-07-22", "2024-07-22", "Period=D","cols=2;rows=1")</f>
        <v>45495</v>
      </c>
      <c r="I82" s="11">
        <v>167.66</v>
      </c>
      <c r="L82">
        <f t="shared" si="2"/>
        <v>1196.00261</v>
      </c>
      <c r="M82">
        <f t="shared" si="3"/>
        <v>21528.046979999999</v>
      </c>
    </row>
    <row r="83" spans="1:13">
      <c r="A83" s="5">
        <v>45496</v>
      </c>
      <c r="B83" s="6" t="s">
        <v>171</v>
      </c>
      <c r="C83" s="6" t="s">
        <v>172</v>
      </c>
      <c r="D83" s="7">
        <v>14</v>
      </c>
      <c r="E83" s="6" t="s">
        <v>9</v>
      </c>
      <c r="F83" s="7">
        <v>10</v>
      </c>
      <c r="G83" s="8">
        <v>5923.57</v>
      </c>
      <c r="H83" s="10">
        <f>[1]!WSD(B83, "close", "2024-07-22", "2024-07-22", "Period=D","cols=2;rows=1")</f>
        <v>45495</v>
      </c>
      <c r="I83" s="11">
        <v>60.77</v>
      </c>
      <c r="L83">
        <f t="shared" si="2"/>
        <v>433.50279499999999</v>
      </c>
      <c r="M83">
        <f t="shared" si="3"/>
        <v>6069.0391300000001</v>
      </c>
    </row>
    <row r="84" spans="1:13">
      <c r="A84" s="5">
        <v>45496</v>
      </c>
      <c r="B84" s="6" t="s">
        <v>173</v>
      </c>
      <c r="C84" s="6" t="s">
        <v>174</v>
      </c>
      <c r="D84" s="7">
        <v>15</v>
      </c>
      <c r="E84" s="6" t="s">
        <v>9</v>
      </c>
      <c r="F84" s="7">
        <v>10</v>
      </c>
      <c r="G84" s="8">
        <v>19919.349999999999</v>
      </c>
      <c r="H84" s="10">
        <f>[1]!WSD(B84, "close", "2024-07-22", "2024-07-22", "Period=D","cols=2;rows=1")</f>
        <v>45495</v>
      </c>
      <c r="I84" s="11">
        <v>194.97</v>
      </c>
      <c r="L84">
        <f t="shared" si="2"/>
        <v>1390.818495</v>
      </c>
      <c r="M84">
        <f t="shared" si="3"/>
        <v>20862.277425</v>
      </c>
    </row>
    <row r="85" spans="1:13">
      <c r="A85" s="5">
        <v>45496</v>
      </c>
      <c r="B85" s="6" t="s">
        <v>175</v>
      </c>
      <c r="C85" s="6" t="s">
        <v>176</v>
      </c>
      <c r="D85" s="7">
        <v>1</v>
      </c>
      <c r="E85" s="6" t="s">
        <v>9</v>
      </c>
      <c r="F85" s="7">
        <v>10</v>
      </c>
      <c r="G85" s="8">
        <v>7585.06</v>
      </c>
      <c r="H85" s="10">
        <f>[1]!WSD(B85, "close", "2024-07-22", "2024-07-22", "Period=D","cols=2;rows=1")</f>
        <v>45495</v>
      </c>
      <c r="I85" s="11">
        <v>1069.74</v>
      </c>
      <c r="L85">
        <f t="shared" si="2"/>
        <v>7630.9902899999997</v>
      </c>
      <c r="M85">
        <f t="shared" si="3"/>
        <v>7630.9902899999997</v>
      </c>
    </row>
    <row r="86" spans="1:13">
      <c r="A86" s="5">
        <v>45496</v>
      </c>
      <c r="B86" s="6" t="s">
        <v>177</v>
      </c>
      <c r="C86" s="6" t="s">
        <v>178</v>
      </c>
      <c r="D86" s="7">
        <v>1</v>
      </c>
      <c r="E86" s="6" t="s">
        <v>9</v>
      </c>
      <c r="F86" s="7">
        <v>10</v>
      </c>
      <c r="G86" s="8">
        <v>4045.77</v>
      </c>
      <c r="H86" s="10">
        <f>[1]!WSD(B86, "close", "2024-07-22", "2024-07-22", "Period=D","cols=2;rows=1")</f>
        <v>45495</v>
      </c>
      <c r="I86" s="11">
        <v>576.54999999999995</v>
      </c>
      <c r="L86">
        <f t="shared" si="2"/>
        <v>4112.8194249999997</v>
      </c>
      <c r="M86">
        <f t="shared" si="3"/>
        <v>4112.8194249999997</v>
      </c>
    </row>
    <row r="87" spans="1:13">
      <c r="A87" s="5">
        <v>45496</v>
      </c>
      <c r="B87" s="6" t="s">
        <v>179</v>
      </c>
      <c r="C87" s="6" t="s">
        <v>180</v>
      </c>
      <c r="D87" s="7">
        <v>4</v>
      </c>
      <c r="E87" s="6" t="s">
        <v>9</v>
      </c>
      <c r="F87" s="7">
        <v>10</v>
      </c>
      <c r="G87" s="8">
        <v>4093.48</v>
      </c>
      <c r="H87" s="10">
        <f>[1]!WSD(B87, "close", "2024-07-22", "2024-07-22", "Period=D","cols=2;rows=1")</f>
        <v>45495</v>
      </c>
      <c r="I87" s="11">
        <v>144.91999999999999</v>
      </c>
      <c r="L87">
        <f t="shared" si="2"/>
        <v>1033.7868199999998</v>
      </c>
      <c r="M87">
        <f t="shared" si="3"/>
        <v>4135.1472799999992</v>
      </c>
    </row>
    <row r="88" spans="1:13">
      <c r="A88" s="5">
        <v>45496</v>
      </c>
      <c r="B88" s="6" t="s">
        <v>181</v>
      </c>
      <c r="C88" s="6" t="s">
        <v>182</v>
      </c>
      <c r="D88" s="7">
        <v>15</v>
      </c>
      <c r="E88" s="6" t="s">
        <v>9</v>
      </c>
      <c r="F88" s="7">
        <v>10</v>
      </c>
      <c r="G88" s="8">
        <v>8479.7099999999991</v>
      </c>
      <c r="H88" s="10">
        <f>[1]!WSD(B88, "close", "2024-07-22", "2024-07-22", "Period=D","cols=2;rows=1")</f>
        <v>45495</v>
      </c>
      <c r="I88" s="11">
        <v>76.55</v>
      </c>
      <c r="L88">
        <f t="shared" si="2"/>
        <v>546.06942499999991</v>
      </c>
      <c r="M88">
        <f t="shared" si="3"/>
        <v>8191.0413749999989</v>
      </c>
    </row>
    <row r="89" spans="1:13">
      <c r="A89" s="5">
        <v>45496</v>
      </c>
      <c r="B89" s="6" t="s">
        <v>183</v>
      </c>
      <c r="C89" s="6" t="s">
        <v>184</v>
      </c>
      <c r="D89" s="7">
        <v>1</v>
      </c>
      <c r="E89" s="6" t="s">
        <v>9</v>
      </c>
      <c r="F89" s="7">
        <v>10</v>
      </c>
      <c r="G89" s="8">
        <v>5682.24</v>
      </c>
      <c r="H89" s="10">
        <f>[1]!WSD(B89, "close", "2024-07-22", "2024-07-22", "Period=D","cols=2;rows=1")</f>
        <v>45495</v>
      </c>
      <c r="I89" s="11">
        <v>786.28</v>
      </c>
      <c r="L89">
        <f t="shared" si="2"/>
        <v>5608.9283799999994</v>
      </c>
      <c r="M89">
        <f t="shared" si="3"/>
        <v>5608.9283799999994</v>
      </c>
    </row>
    <row r="90" spans="1:13">
      <c r="A90" s="5">
        <v>45496</v>
      </c>
      <c r="B90" s="6" t="s">
        <v>185</v>
      </c>
      <c r="C90" s="6" t="s">
        <v>186</v>
      </c>
      <c r="D90" s="7">
        <v>2</v>
      </c>
      <c r="E90" s="6" t="s">
        <v>9</v>
      </c>
      <c r="F90" s="7">
        <v>10</v>
      </c>
      <c r="G90" s="8">
        <v>8031.78</v>
      </c>
      <c r="H90" s="10">
        <f>[1]!WSD(B90, "close", "2024-07-22", "2024-07-22", "Period=D","cols=2;rows=1")</f>
        <v>45495</v>
      </c>
      <c r="I90" s="11">
        <v>587.71</v>
      </c>
      <c r="L90">
        <f t="shared" si="2"/>
        <v>4192.4292850000002</v>
      </c>
      <c r="M90">
        <f t="shared" si="3"/>
        <v>8384.8585700000003</v>
      </c>
    </row>
    <row r="91" spans="1:13">
      <c r="A91" s="5">
        <v>45496</v>
      </c>
      <c r="B91" s="6" t="s">
        <v>187</v>
      </c>
      <c r="C91" s="6" t="s">
        <v>188</v>
      </c>
      <c r="D91" s="7">
        <v>2</v>
      </c>
      <c r="E91" s="6" t="s">
        <v>9</v>
      </c>
      <c r="F91" s="7">
        <v>10</v>
      </c>
      <c r="G91" s="8">
        <v>2517.42</v>
      </c>
      <c r="H91" s="10">
        <f>[1]!WSD(B91, "close", "2024-07-22", "2024-07-22", "Period=D","cols=2;rows=1")</f>
        <v>45495</v>
      </c>
      <c r="I91" s="11">
        <v>175.55</v>
      </c>
      <c r="L91">
        <f t="shared" si="2"/>
        <v>1252.2859250000001</v>
      </c>
      <c r="M91">
        <f t="shared" si="3"/>
        <v>2504.5718500000003</v>
      </c>
    </row>
    <row r="92" spans="1:13">
      <c r="A92" s="5">
        <v>45496</v>
      </c>
      <c r="B92" s="6" t="s">
        <v>189</v>
      </c>
      <c r="C92" s="6" t="s">
        <v>190</v>
      </c>
      <c r="D92" s="7">
        <v>16</v>
      </c>
      <c r="E92" s="6" t="s">
        <v>9</v>
      </c>
      <c r="F92" s="7">
        <v>10</v>
      </c>
      <c r="G92" s="8">
        <v>20772.63</v>
      </c>
      <c r="H92" s="10">
        <f>[1]!WSD(B92, "close", "2024-07-22", "2024-07-22", "Period=D","cols=2;rows=1")</f>
        <v>45495</v>
      </c>
      <c r="I92" s="11">
        <v>177.44</v>
      </c>
      <c r="L92">
        <f t="shared" si="2"/>
        <v>1265.7682399999999</v>
      </c>
      <c r="M92">
        <f t="shared" si="3"/>
        <v>20252.291839999998</v>
      </c>
    </row>
    <row r="93" spans="1:13">
      <c r="A93" s="5">
        <v>45496</v>
      </c>
      <c r="B93" s="6" t="s">
        <v>191</v>
      </c>
      <c r="C93" s="6" t="s">
        <v>192</v>
      </c>
      <c r="D93" s="7">
        <v>25</v>
      </c>
      <c r="E93" s="6" t="s">
        <v>9</v>
      </c>
      <c r="F93" s="7">
        <v>10</v>
      </c>
      <c r="G93" s="8">
        <v>42646.37</v>
      </c>
      <c r="H93" s="10">
        <f>[1]!WSD(B93, "close", "2024-07-22", "2024-07-22", "Period=D","cols=2;rows=1")</f>
        <v>45495</v>
      </c>
      <c r="I93" s="11">
        <v>251.51</v>
      </c>
      <c r="L93">
        <f t="shared" si="2"/>
        <v>1794.146585</v>
      </c>
      <c r="M93">
        <f t="shared" si="3"/>
        <v>44853.664624999998</v>
      </c>
    </row>
    <row r="94" spans="1:13">
      <c r="A94" s="5">
        <v>45496</v>
      </c>
      <c r="B94" s="6" t="s">
        <v>193</v>
      </c>
      <c r="C94" s="6" t="s">
        <v>194</v>
      </c>
      <c r="D94" s="7">
        <v>6</v>
      </c>
      <c r="E94" s="6" t="s">
        <v>9</v>
      </c>
      <c r="F94" s="7">
        <v>10</v>
      </c>
      <c r="G94" s="8">
        <v>4108.17</v>
      </c>
      <c r="H94" s="10">
        <f>[1]!WSD(B94, "close", "2024-07-22", "2024-07-22", "Period=D","cols=2;rows=1")</f>
        <v>45495</v>
      </c>
      <c r="I94" s="11">
        <v>100.44</v>
      </c>
      <c r="L94">
        <f t="shared" si="2"/>
        <v>716.48874000000001</v>
      </c>
      <c r="M94">
        <f t="shared" si="3"/>
        <v>4298.9324400000005</v>
      </c>
    </row>
    <row r="95" spans="1:13">
      <c r="A95" s="5">
        <v>45496</v>
      </c>
      <c r="B95" s="6" t="s">
        <v>195</v>
      </c>
      <c r="C95" s="6" t="s">
        <v>196</v>
      </c>
      <c r="D95" s="7">
        <v>2</v>
      </c>
      <c r="E95" s="6" t="s">
        <v>9</v>
      </c>
      <c r="F95" s="7">
        <v>10</v>
      </c>
      <c r="G95" s="8">
        <v>2144.0100000000002</v>
      </c>
      <c r="H95" s="10">
        <f>[1]!WSD(B95, "close", "2024-07-22", "2024-07-22", "Period=D","cols=2;rows=1")</f>
        <v>45495</v>
      </c>
      <c r="I95" s="11">
        <v>150.44999999999999</v>
      </c>
      <c r="L95">
        <f t="shared" si="2"/>
        <v>1073.2350749999998</v>
      </c>
      <c r="M95">
        <f t="shared" si="3"/>
        <v>2146.4701499999996</v>
      </c>
    </row>
    <row r="96" spans="1:13">
      <c r="A96" s="5">
        <v>45496</v>
      </c>
      <c r="B96" s="6" t="s">
        <v>197</v>
      </c>
      <c r="C96" s="6" t="s">
        <v>198</v>
      </c>
      <c r="D96" s="7">
        <v>12</v>
      </c>
      <c r="E96" s="6" t="s">
        <v>9</v>
      </c>
      <c r="F96" s="7">
        <v>10</v>
      </c>
      <c r="G96" s="8">
        <v>17038.580000000002</v>
      </c>
      <c r="H96" s="10">
        <f>[1]!WSD(B96, "close", "2024-07-22", "2024-07-22", "Period=D","cols=2;rows=1")</f>
        <v>45495</v>
      </c>
      <c r="I96" s="11">
        <v>205.88</v>
      </c>
      <c r="L96">
        <f t="shared" si="2"/>
        <v>1468.6449799999998</v>
      </c>
      <c r="M96">
        <f t="shared" si="3"/>
        <v>17623.739759999997</v>
      </c>
    </row>
    <row r="97" spans="1:13">
      <c r="A97" s="5">
        <v>45496</v>
      </c>
      <c r="B97" s="6" t="s">
        <v>199</v>
      </c>
      <c r="C97" s="6" t="s">
        <v>200</v>
      </c>
      <c r="D97" s="7">
        <v>2</v>
      </c>
      <c r="E97" s="6" t="s">
        <v>9</v>
      </c>
      <c r="F97" s="7">
        <v>10</v>
      </c>
      <c r="G97" s="8">
        <v>3948.43</v>
      </c>
      <c r="H97" s="10">
        <f>[1]!WSD(B97, "close", "2024-07-22", "2024-07-22", "Period=D","cols=2;rows=1")</f>
        <v>45495</v>
      </c>
      <c r="I97" s="11">
        <v>278.61</v>
      </c>
      <c r="L97">
        <f t="shared" si="2"/>
        <v>1987.4644350000001</v>
      </c>
      <c r="M97">
        <f t="shared" si="3"/>
        <v>3974.9288700000002</v>
      </c>
    </row>
    <row r="98" spans="1:13">
      <c r="A98" s="5">
        <v>45496</v>
      </c>
      <c r="B98" s="6" t="s">
        <v>201</v>
      </c>
      <c r="C98" s="6" t="s">
        <v>202</v>
      </c>
      <c r="D98" s="7">
        <v>3</v>
      </c>
      <c r="E98" s="6" t="s">
        <v>9</v>
      </c>
      <c r="F98" s="7">
        <v>10</v>
      </c>
      <c r="G98" s="8">
        <v>10516.89</v>
      </c>
      <c r="H98" s="10">
        <f>[1]!WSD(B98, "close", "2024-07-22", "2024-07-22", "Period=D","cols=2;rows=1")</f>
        <v>45495</v>
      </c>
      <c r="I98" s="11">
        <v>495.91</v>
      </c>
      <c r="L98">
        <f t="shared" si="2"/>
        <v>3537.573985</v>
      </c>
      <c r="M98">
        <f t="shared" si="3"/>
        <v>10612.721955000001</v>
      </c>
    </row>
    <row r="99" spans="1:13">
      <c r="A99" s="5">
        <v>45496</v>
      </c>
      <c r="B99" s="6" t="s">
        <v>203</v>
      </c>
      <c r="C99" s="6" t="s">
        <v>204</v>
      </c>
      <c r="D99" s="7">
        <v>33</v>
      </c>
      <c r="E99" s="6" t="s">
        <v>9</v>
      </c>
      <c r="F99" s="7">
        <v>10</v>
      </c>
      <c r="G99" s="8">
        <v>2040.39</v>
      </c>
      <c r="H99" s="10">
        <f>[1]!WSD(B99, "close", "2024-07-22", "2024-07-22", "Period=D","cols=2;rows=1")</f>
        <v>45495</v>
      </c>
      <c r="I99" s="11">
        <v>8.5500000000000007</v>
      </c>
      <c r="L99">
        <f t="shared" si="2"/>
        <v>60.991425</v>
      </c>
      <c r="M99">
        <f t="shared" si="3"/>
        <v>2012.7170249999999</v>
      </c>
    </row>
    <row r="100" spans="1:13">
      <c r="A100" s="5">
        <v>45496</v>
      </c>
      <c r="B100" s="6" t="s">
        <v>205</v>
      </c>
      <c r="C100" s="6" t="s">
        <v>206</v>
      </c>
      <c r="D100" s="7">
        <v>3</v>
      </c>
      <c r="E100" s="6" t="s">
        <v>9</v>
      </c>
      <c r="F100" s="7">
        <v>10</v>
      </c>
      <c r="G100" s="8">
        <v>4867.03</v>
      </c>
      <c r="H100" s="10">
        <f>[1]!WSD(B100, "close", "2024-07-22", "2024-07-22", "Period=D","cols=2;rows=1")</f>
        <v>45495</v>
      </c>
      <c r="I100" s="11">
        <v>228.99</v>
      </c>
      <c r="L100">
        <f t="shared" si="2"/>
        <v>1633.5001649999999</v>
      </c>
      <c r="M100">
        <f t="shared" si="3"/>
        <v>4900.5004950000002</v>
      </c>
    </row>
    <row r="101" spans="1:13">
      <c r="A101" s="5">
        <v>45496</v>
      </c>
      <c r="B101" s="6" t="s">
        <v>207</v>
      </c>
      <c r="C101" s="6" t="s">
        <v>208</v>
      </c>
      <c r="D101" s="7">
        <v>7</v>
      </c>
      <c r="E101" s="6" t="s">
        <v>9</v>
      </c>
      <c r="F101" s="7">
        <v>10</v>
      </c>
      <c r="G101" s="8">
        <v>2792.55</v>
      </c>
      <c r="H101" s="10">
        <f>[1]!WSD(B101, "close", "2024-07-22", "2024-07-22", "Period=D","cols=2;rows=1")</f>
        <v>45495</v>
      </c>
      <c r="I101" s="11">
        <v>55.74</v>
      </c>
      <c r="L101">
        <f t="shared" si="2"/>
        <v>397.62128999999999</v>
      </c>
      <c r="M101">
        <f t="shared" si="3"/>
        <v>2783.3490299999999</v>
      </c>
    </row>
    <row r="102" spans="1:13">
      <c r="A102" s="5">
        <v>45496</v>
      </c>
      <c r="B102" s="6" t="s">
        <v>209</v>
      </c>
      <c r="C102" s="6" t="s">
        <v>210</v>
      </c>
      <c r="D102" s="7">
        <v>2</v>
      </c>
      <c r="E102" s="6" t="s">
        <v>9</v>
      </c>
      <c r="F102" s="7">
        <v>10</v>
      </c>
      <c r="G102" s="8">
        <v>2689.15</v>
      </c>
      <c r="H102" s="10">
        <f>[1]!WSD(B102, "close", "2024-07-22", "2024-07-22", "Period=D","cols=2;rows=1")</f>
        <v>45495</v>
      </c>
      <c r="I102" s="11">
        <v>188.41</v>
      </c>
      <c r="L102">
        <f t="shared" si="2"/>
        <v>1344.022735</v>
      </c>
      <c r="M102">
        <f t="shared" si="3"/>
        <v>2688.04547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He, Shuyan</cp:lastModifiedBy>
  <dcterms:created xsi:type="dcterms:W3CDTF">2024-07-16T06:07:00Z</dcterms:created>
  <dcterms:modified xsi:type="dcterms:W3CDTF">2024-07-23T03:25:04Z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4A9F2B3DF1E84A79B9F91A6E1365FFA3_12</vt:lpwstr>
  </property>
  <property fmtid="{D5CDD505-2E9C-101B-9397-08002B2CF9AE}" pid="3" name="KSOProductBuildVer">
    <vt:lpwstr>2052-12.1.0.17468</vt:lpwstr>
  </property>
</Properties>
</file>