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cts\pg_risk_analysis\figures\"/>
    </mc:Choice>
  </mc:AlternateContent>
  <xr:revisionPtr revIDLastSave="0" documentId="13_ncr:1_{76D6C39E-1CAF-4ABC-959D-114A43EE1184}" xr6:coauthVersionLast="47" xr6:coauthVersionMax="47" xr10:uidLastSave="{00000000-0000-0000-0000-000000000000}"/>
  <bookViews>
    <workbookView xWindow="-18100" yWindow="1270" windowWidth="17280" windowHeight="10040" activeTab="1" xr2:uid="{00000000-000D-0000-FFFF-FFFF00000000}"/>
  </bookViews>
  <sheets>
    <sheet name="Sheet1" sheetId="1" r:id="rId1"/>
    <sheet name="million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2" l="1"/>
  <c r="Q5" i="2"/>
  <c r="Q6" i="2"/>
  <c r="Q8" i="2"/>
  <c r="Q10" i="2"/>
  <c r="Q12" i="2"/>
  <c r="Q13" i="2"/>
  <c r="Q14" i="2"/>
  <c r="Q16" i="2"/>
  <c r="Q17" i="2"/>
  <c r="Q18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3" i="2"/>
  <c r="S3" i="2"/>
  <c r="T3" i="2" s="1"/>
  <c r="S4" i="2"/>
  <c r="T4" i="2" s="1"/>
  <c r="S5" i="2"/>
  <c r="T5" i="2" s="1"/>
  <c r="S6" i="2"/>
  <c r="T6" i="2" s="1"/>
  <c r="S7" i="2"/>
  <c r="T7" i="2" s="1"/>
  <c r="S8" i="2"/>
  <c r="T8" i="2" s="1"/>
  <c r="S9" i="2"/>
  <c r="T9" i="2" s="1"/>
  <c r="S10" i="2"/>
  <c r="T10" i="2" s="1"/>
  <c r="N10" i="2" s="1"/>
  <c r="S11" i="2"/>
  <c r="T11" i="2" s="1"/>
  <c r="S12" i="2"/>
  <c r="T12" i="2" s="1"/>
  <c r="S13" i="2"/>
  <c r="T13" i="2" s="1"/>
  <c r="S14" i="2"/>
  <c r="T14" i="2" s="1"/>
  <c r="S15" i="2"/>
  <c r="T15" i="2" s="1"/>
  <c r="S16" i="2"/>
  <c r="T16" i="2" s="1"/>
  <c r="S17" i="2"/>
  <c r="T17" i="2" s="1"/>
  <c r="S18" i="2"/>
  <c r="T18" i="2" s="1"/>
  <c r="B4" i="2"/>
  <c r="C4" i="2"/>
  <c r="D4" i="2"/>
  <c r="E4" i="2"/>
  <c r="F4" i="2"/>
  <c r="G4" i="2"/>
  <c r="H4" i="2"/>
  <c r="I4" i="2"/>
  <c r="B5" i="2"/>
  <c r="C5" i="2"/>
  <c r="D5" i="2"/>
  <c r="E5" i="2"/>
  <c r="F5" i="2"/>
  <c r="G5" i="2"/>
  <c r="M5" i="2" s="1"/>
  <c r="H5" i="2"/>
  <c r="I5" i="2"/>
  <c r="B6" i="2"/>
  <c r="C6" i="2"/>
  <c r="D6" i="2"/>
  <c r="E6" i="2"/>
  <c r="F6" i="2"/>
  <c r="G6" i="2"/>
  <c r="H6" i="2"/>
  <c r="I6" i="2"/>
  <c r="B7" i="2"/>
  <c r="C7" i="2"/>
  <c r="D7" i="2"/>
  <c r="E7" i="2"/>
  <c r="F7" i="2"/>
  <c r="G7" i="2"/>
  <c r="H7" i="2"/>
  <c r="I7" i="2"/>
  <c r="B8" i="2"/>
  <c r="C8" i="2"/>
  <c r="D8" i="2"/>
  <c r="E8" i="2"/>
  <c r="F8" i="2"/>
  <c r="G8" i="2"/>
  <c r="M8" i="2" s="1"/>
  <c r="H8" i="2"/>
  <c r="I8" i="2"/>
  <c r="B9" i="2"/>
  <c r="C9" i="2"/>
  <c r="D9" i="2"/>
  <c r="E9" i="2"/>
  <c r="F9" i="2"/>
  <c r="G9" i="2"/>
  <c r="H9" i="2"/>
  <c r="I9" i="2"/>
  <c r="B10" i="2"/>
  <c r="C10" i="2"/>
  <c r="D10" i="2"/>
  <c r="E10" i="2"/>
  <c r="F10" i="2"/>
  <c r="G10" i="2"/>
  <c r="H10" i="2"/>
  <c r="I10" i="2"/>
  <c r="B11" i="2"/>
  <c r="C11" i="2"/>
  <c r="D11" i="2"/>
  <c r="E11" i="2"/>
  <c r="F11" i="2"/>
  <c r="G11" i="2"/>
  <c r="M11" i="2" s="1"/>
  <c r="H11" i="2"/>
  <c r="I11" i="2"/>
  <c r="B12" i="2"/>
  <c r="C12" i="2"/>
  <c r="D12" i="2"/>
  <c r="E12" i="2"/>
  <c r="F12" i="2"/>
  <c r="G12" i="2"/>
  <c r="H12" i="2"/>
  <c r="I12" i="2"/>
  <c r="B13" i="2"/>
  <c r="C13" i="2"/>
  <c r="D13" i="2"/>
  <c r="E13" i="2"/>
  <c r="F13" i="2"/>
  <c r="G13" i="2"/>
  <c r="H13" i="2"/>
  <c r="I13" i="2"/>
  <c r="B14" i="2"/>
  <c r="C14" i="2"/>
  <c r="D14" i="2"/>
  <c r="E14" i="2"/>
  <c r="F14" i="2"/>
  <c r="G14" i="2"/>
  <c r="H14" i="2"/>
  <c r="I14" i="2"/>
  <c r="B15" i="2"/>
  <c r="C15" i="2"/>
  <c r="D15" i="2"/>
  <c r="E15" i="2"/>
  <c r="F15" i="2"/>
  <c r="G15" i="2"/>
  <c r="H15" i="2"/>
  <c r="I15" i="2"/>
  <c r="B16" i="2"/>
  <c r="C16" i="2"/>
  <c r="D16" i="2"/>
  <c r="E16" i="2"/>
  <c r="F16" i="2"/>
  <c r="G16" i="2"/>
  <c r="H16" i="2"/>
  <c r="I16" i="2"/>
  <c r="B17" i="2"/>
  <c r="C17" i="2"/>
  <c r="D17" i="2"/>
  <c r="E17" i="2"/>
  <c r="F17" i="2"/>
  <c r="G17" i="2"/>
  <c r="M17" i="2" s="1"/>
  <c r="H17" i="2"/>
  <c r="I17" i="2"/>
  <c r="B18" i="2"/>
  <c r="C18" i="2"/>
  <c r="D18" i="2"/>
  <c r="E18" i="2"/>
  <c r="F18" i="2"/>
  <c r="G18" i="2"/>
  <c r="H18" i="2"/>
  <c r="I18" i="2"/>
  <c r="C3" i="2"/>
  <c r="D3" i="2"/>
  <c r="E3" i="2"/>
  <c r="F3" i="2"/>
  <c r="G3" i="2"/>
  <c r="H3" i="2"/>
  <c r="I3" i="2"/>
  <c r="B3" i="2"/>
  <c r="P3" i="2" l="1"/>
  <c r="O5" i="2"/>
  <c r="O18" i="2"/>
  <c r="P7" i="2"/>
  <c r="M13" i="2"/>
  <c r="G19" i="2"/>
  <c r="G20" i="2" s="1"/>
  <c r="M16" i="2"/>
  <c r="N11" i="2"/>
  <c r="L15" i="2"/>
  <c r="L4" i="2"/>
  <c r="M14" i="2"/>
  <c r="M18" i="2"/>
  <c r="M12" i="2"/>
  <c r="M9" i="2"/>
  <c r="M6" i="2"/>
  <c r="I19" i="2"/>
  <c r="L3" i="2"/>
  <c r="N7" i="2"/>
  <c r="N18" i="2"/>
  <c r="N17" i="2"/>
  <c r="N5" i="2"/>
  <c r="L12" i="2"/>
  <c r="N3" i="2"/>
  <c r="M10" i="2"/>
  <c r="M7" i="2"/>
  <c r="C19" i="2"/>
  <c r="C20" i="2" s="1"/>
  <c r="M4" i="2"/>
  <c r="E19" i="2"/>
  <c r="E20" i="2" s="1"/>
  <c r="H19" i="2"/>
  <c r="O7" i="2" s="1"/>
  <c r="D19" i="2"/>
  <c r="D20" i="2" s="1"/>
  <c r="F19" i="2"/>
  <c r="F20" i="2" s="1"/>
  <c r="M3" i="2"/>
  <c r="N8" i="2"/>
  <c r="N9" i="2"/>
  <c r="N6" i="2"/>
  <c r="N4" i="2"/>
  <c r="N15" i="2"/>
  <c r="N13" i="2"/>
  <c r="B19" i="2"/>
  <c r="K4" i="2" s="1"/>
  <c r="N16" i="2"/>
  <c r="N14" i="2"/>
  <c r="N12" i="2"/>
  <c r="I20" i="2" l="1"/>
  <c r="P16" i="2"/>
  <c r="P17" i="2"/>
  <c r="P18" i="2"/>
  <c r="P11" i="2"/>
  <c r="P12" i="2"/>
  <c r="P5" i="2"/>
  <c r="P6" i="2"/>
  <c r="P14" i="2"/>
  <c r="P4" i="2"/>
  <c r="P13" i="2"/>
  <c r="L14" i="2"/>
  <c r="O14" i="2"/>
  <c r="P8" i="2"/>
  <c r="O16" i="2"/>
  <c r="O17" i="2"/>
  <c r="L11" i="2"/>
  <c r="L13" i="2"/>
  <c r="L17" i="2"/>
  <c r="O6" i="2"/>
  <c r="P10" i="2"/>
  <c r="O10" i="2"/>
  <c r="P15" i="2"/>
  <c r="H20" i="2"/>
  <c r="O12" i="2"/>
  <c r="O15" i="2"/>
  <c r="O3" i="2"/>
  <c r="O9" i="2"/>
  <c r="O13" i="2"/>
  <c r="L16" i="2"/>
  <c r="L8" i="2"/>
  <c r="L5" i="2"/>
  <c r="P9" i="2"/>
  <c r="O8" i="2"/>
  <c r="L9" i="2"/>
  <c r="L6" i="2"/>
  <c r="L10" i="2"/>
  <c r="L18" i="2"/>
  <c r="L7" i="2"/>
  <c r="O11" i="2"/>
  <c r="O4" i="2"/>
  <c r="K18" i="2"/>
  <c r="K13" i="2"/>
  <c r="K11" i="2"/>
  <c r="K16" i="2"/>
  <c r="K6" i="2"/>
  <c r="K3" i="2"/>
  <c r="K5" i="2"/>
  <c r="K17" i="2"/>
  <c r="K7" i="2"/>
  <c r="K8" i="2"/>
  <c r="B20" i="2"/>
  <c r="K10" i="2"/>
  <c r="K15" i="2"/>
  <c r="K9" i="2"/>
  <c r="K12" i="2"/>
  <c r="K14" i="2"/>
</calcChain>
</file>

<file path=xl/sharedStrings.xml><?xml version="1.0" encoding="utf-8"?>
<sst xmlns="http://schemas.openxmlformats.org/spreadsheetml/2006/main" count="66" uniqueCount="41">
  <si>
    <t>Country</t>
  </si>
  <si>
    <t>Present</t>
  </si>
  <si>
    <t>CMCC-CM2-VHR4</t>
  </si>
  <si>
    <t>CNRM-CM6-1-HR</t>
  </si>
  <si>
    <t>EC-Earth3P-HR</t>
  </si>
  <si>
    <t>HadGEM3-GC31-HM</t>
  </si>
  <si>
    <t>Mean risk of climate models</t>
  </si>
  <si>
    <t>Historical</t>
  </si>
  <si>
    <t>RCP8.5</t>
  </si>
  <si>
    <t>Brunei</t>
  </si>
  <si>
    <t>China</t>
  </si>
  <si>
    <t>Indonesia</t>
  </si>
  <si>
    <t>Japan</t>
  </si>
  <si>
    <t>Cambodia</t>
  </si>
  <si>
    <t>South Korea</t>
  </si>
  <si>
    <t>Laos</t>
  </si>
  <si>
    <t>Myanmar</t>
  </si>
  <si>
    <t>Mongolia</t>
  </si>
  <si>
    <t>Malaysia</t>
  </si>
  <si>
    <t>Philippines</t>
  </si>
  <si>
    <t>North Korea</t>
  </si>
  <si>
    <t>Singapore</t>
  </si>
  <si>
    <t>Thailand</t>
  </si>
  <si>
    <t>Taiwan</t>
  </si>
  <si>
    <t>Vietnam</t>
  </si>
  <si>
    <t>Tropical cyclone EAD</t>
  </si>
  <si>
    <t>Coastal flood EAD</t>
  </si>
  <si>
    <t>Tropical cyclone EAD (million euros)</t>
  </si>
  <si>
    <t>Coastal flood EAD (million euros)</t>
  </si>
  <si>
    <t>billion</t>
  </si>
  <si>
    <t>TC present %</t>
  </si>
  <si>
    <t>sum</t>
  </si>
  <si>
    <t>GDP</t>
  </si>
  <si>
    <t>GDP (million)</t>
  </si>
  <si>
    <t>TC future %</t>
  </si>
  <si>
    <t>TC change ratio %</t>
  </si>
  <si>
    <t>FL present %</t>
  </si>
  <si>
    <t>FL future %</t>
  </si>
  <si>
    <t>FL change ratio %</t>
  </si>
  <si>
    <t>TC present to GDP (%)</t>
  </si>
  <si>
    <t>FL to GDP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</si>
</sst>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2" borderId="0" xfId="0" applyFill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2" fontId="4" fillId="0" borderId="0" xfId="0" applyNumberFormat="1" applyFont="1" applyFill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6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vunl-my.sharepoint.com/personal/mengqi_ye_vu_nl/Documents/01_Research-Projects/01_risk_assessment/vulnerability/curves_and_cost_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nd_curves_summary"/>
      <sheetName val="code_system"/>
      <sheetName val="sources"/>
      <sheetName val="GDP_per_capita"/>
      <sheetName val="wind_curves_shift"/>
      <sheetName val="wind_curve_conversion_figure"/>
    </sheetNames>
    <sheetDataSet>
      <sheetData sheetId="0"/>
      <sheetData sheetId="1"/>
      <sheetData sheetId="2"/>
      <sheetData sheetId="3">
        <row r="2">
          <cell r="G2">
            <v>13429361905.617395</v>
          </cell>
        </row>
        <row r="3">
          <cell r="G3">
            <v>14616539906901.262</v>
          </cell>
        </row>
        <row r="4">
          <cell r="G4">
            <v>1027661515658.5586</v>
          </cell>
        </row>
        <row r="5">
          <cell r="G5">
            <v>4363130661935.3638</v>
          </cell>
        </row>
        <row r="6">
          <cell r="G6">
            <v>23024448758.505688</v>
          </cell>
        </row>
        <row r="7">
          <cell r="G7">
            <v>1626230918329.2332</v>
          </cell>
        </row>
        <row r="8">
          <cell r="G8">
            <v>18584865505.724289</v>
          </cell>
        </row>
        <row r="9">
          <cell r="G9">
            <v>86343026585.115646</v>
          </cell>
        </row>
        <row r="10">
          <cell r="G10">
            <v>13528524724.647274</v>
          </cell>
        </row>
        <row r="11">
          <cell r="G11">
            <v>344422938490.55255</v>
          </cell>
        </row>
        <row r="12">
          <cell r="G12">
            <v>358510944430.63062</v>
          </cell>
        </row>
        <row r="13">
          <cell r="G13">
            <v>17360000000</v>
          </cell>
        </row>
        <row r="14">
          <cell r="G14">
            <v>335362889147.51233</v>
          </cell>
        </row>
        <row r="15">
          <cell r="G15">
            <v>431857370046.30609</v>
          </cell>
        </row>
        <row r="16">
          <cell r="G16">
            <v>673180000000</v>
          </cell>
        </row>
        <row r="17">
          <cell r="G17">
            <v>323972206194.57202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H1" sqref="H1:I1"/>
    </sheetView>
  </sheetViews>
  <sheetFormatPr defaultRowHeight="14.4" x14ac:dyDescent="0.3"/>
  <cols>
    <col min="2" max="9" width="18.77734375" customWidth="1"/>
  </cols>
  <sheetData>
    <row r="1" spans="1:9" x14ac:dyDescent="0.3">
      <c r="A1" s="6" t="s">
        <v>0</v>
      </c>
      <c r="B1" s="4" t="s">
        <v>25</v>
      </c>
      <c r="C1" s="5"/>
      <c r="D1" s="5"/>
      <c r="E1" s="5"/>
      <c r="F1" s="5"/>
      <c r="G1" s="5"/>
      <c r="H1" s="5" t="s">
        <v>26</v>
      </c>
      <c r="I1" s="5"/>
    </row>
    <row r="2" spans="1:9" x14ac:dyDescent="0.3">
      <c r="A2" s="7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">
      <c r="A3" t="s">
        <v>9</v>
      </c>
      <c r="B3">
        <v>80761.862934665551</v>
      </c>
      <c r="C3">
        <v>74330.779452553877</v>
      </c>
      <c r="D3">
        <v>80391.258828563179</v>
      </c>
      <c r="E3">
        <v>73871.896646089386</v>
      </c>
      <c r="F3">
        <v>74420.654153381998</v>
      </c>
      <c r="G3">
        <v>75753.647270147107</v>
      </c>
      <c r="H3">
        <v>0</v>
      </c>
      <c r="I3">
        <v>0</v>
      </c>
    </row>
    <row r="4" spans="1:9" x14ac:dyDescent="0.3">
      <c r="A4" t="s">
        <v>10</v>
      </c>
      <c r="B4">
        <v>8174862977.1756868</v>
      </c>
      <c r="C4">
        <v>11218839050.72578</v>
      </c>
      <c r="D4">
        <v>13266351966.76343</v>
      </c>
      <c r="E4">
        <v>11418697042.30744</v>
      </c>
      <c r="F4">
        <v>12238566509.573</v>
      </c>
      <c r="G4">
        <v>12035613642.342409</v>
      </c>
      <c r="H4">
        <v>900952733.84390306</v>
      </c>
      <c r="I4">
        <v>916314200.62870896</v>
      </c>
    </row>
    <row r="5" spans="1:9" x14ac:dyDescent="0.3">
      <c r="A5" t="s">
        <v>11</v>
      </c>
      <c r="B5">
        <v>149500249.5447726</v>
      </c>
      <c r="C5">
        <v>180033370.02099469</v>
      </c>
      <c r="D5">
        <v>178091742.38966081</v>
      </c>
      <c r="E5">
        <v>178098884.41297841</v>
      </c>
      <c r="F5">
        <v>178468304.44398561</v>
      </c>
      <c r="G5">
        <v>178673075.3169049</v>
      </c>
      <c r="H5">
        <v>31578228.435655031</v>
      </c>
      <c r="I5">
        <v>32864347.38748147</v>
      </c>
    </row>
    <row r="6" spans="1:9" x14ac:dyDescent="0.3">
      <c r="A6" t="s">
        <v>12</v>
      </c>
      <c r="B6">
        <v>11115101713.068291</v>
      </c>
      <c r="C6">
        <v>13136433397.111931</v>
      </c>
      <c r="D6">
        <v>13927651699.283279</v>
      </c>
      <c r="E6">
        <v>14150848514.17079</v>
      </c>
      <c r="F6">
        <v>15213461602.48333</v>
      </c>
      <c r="G6">
        <v>14107098803.262329</v>
      </c>
      <c r="H6">
        <v>1589488891.1894569</v>
      </c>
      <c r="I6">
        <v>1518070085.416775</v>
      </c>
    </row>
    <row r="7" spans="1:9" x14ac:dyDescent="0.3">
      <c r="A7" t="s">
        <v>13</v>
      </c>
      <c r="B7">
        <v>6173831.3412037902</v>
      </c>
      <c r="C7">
        <v>7100058.669496174</v>
      </c>
      <c r="D7">
        <v>7095910.387473193</v>
      </c>
      <c r="E7">
        <v>7075912.2645130074</v>
      </c>
      <c r="F7">
        <v>7183472.4918185323</v>
      </c>
      <c r="G7">
        <v>7113838.4533252269</v>
      </c>
      <c r="H7">
        <v>0</v>
      </c>
      <c r="I7">
        <v>0</v>
      </c>
    </row>
    <row r="8" spans="1:9" x14ac:dyDescent="0.3">
      <c r="A8" t="s">
        <v>14</v>
      </c>
      <c r="B8">
        <v>1874807123.2853739</v>
      </c>
      <c r="C8">
        <v>2228784575.0518112</v>
      </c>
      <c r="D8">
        <v>2399592432.000658</v>
      </c>
      <c r="E8">
        <v>2398431930.4669962</v>
      </c>
      <c r="F8">
        <v>2575755722.1125169</v>
      </c>
      <c r="G8">
        <v>2400641164.9079962</v>
      </c>
      <c r="H8">
        <v>349695737.64105159</v>
      </c>
      <c r="I8">
        <v>349444321.47696638</v>
      </c>
    </row>
    <row r="9" spans="1:9" x14ac:dyDescent="0.3">
      <c r="A9" t="s">
        <v>15</v>
      </c>
      <c r="B9">
        <v>36734313.744095936</v>
      </c>
      <c r="C9">
        <v>42351970.087875761</v>
      </c>
      <c r="D9">
        <v>42190486.72258091</v>
      </c>
      <c r="E9">
        <v>41205518.060227416</v>
      </c>
      <c r="F9">
        <v>41477854.512654953</v>
      </c>
      <c r="G9">
        <v>41806457.345834762</v>
      </c>
      <c r="H9">
        <v>0</v>
      </c>
      <c r="I9">
        <v>0</v>
      </c>
    </row>
    <row r="10" spans="1:9" x14ac:dyDescent="0.3">
      <c r="A10" t="s">
        <v>16</v>
      </c>
      <c r="B10">
        <v>15831519.98918389</v>
      </c>
      <c r="C10">
        <v>25386832.582786959</v>
      </c>
      <c r="D10">
        <v>24096933.924660072</v>
      </c>
      <c r="E10">
        <v>25122088.918868128</v>
      </c>
      <c r="F10">
        <v>24762004.33711087</v>
      </c>
      <c r="G10">
        <v>24841964.940856509</v>
      </c>
      <c r="H10">
        <v>54425.215135035192</v>
      </c>
      <c r="I10">
        <v>85147.970847639881</v>
      </c>
    </row>
    <row r="11" spans="1:9" x14ac:dyDescent="0.3">
      <c r="A11" t="s">
        <v>17</v>
      </c>
      <c r="B11">
        <v>9728763.34833147</v>
      </c>
      <c r="C11">
        <v>24728865.976226062</v>
      </c>
      <c r="D11">
        <v>39788030.344028302</v>
      </c>
      <c r="E11">
        <v>33732329.862782657</v>
      </c>
      <c r="F11">
        <v>18526450.451504711</v>
      </c>
      <c r="G11">
        <v>29193919.158635441</v>
      </c>
      <c r="H11">
        <v>0</v>
      </c>
      <c r="I11">
        <v>0</v>
      </c>
    </row>
    <row r="12" spans="1:9" x14ac:dyDescent="0.3">
      <c r="A12" t="s">
        <v>18</v>
      </c>
      <c r="B12">
        <v>45214212.782605283</v>
      </c>
      <c r="C12">
        <v>103508208.745904</v>
      </c>
      <c r="D12">
        <v>102749158.8142897</v>
      </c>
      <c r="E12">
        <v>103806546.897056</v>
      </c>
      <c r="F12">
        <v>103446683.6543325</v>
      </c>
      <c r="G12">
        <v>103377649.5278955</v>
      </c>
      <c r="H12">
        <v>9325173.7088937145</v>
      </c>
      <c r="I12">
        <v>9078305.7527924981</v>
      </c>
    </row>
    <row r="13" spans="1:9" x14ac:dyDescent="0.3">
      <c r="A13" t="s">
        <v>19</v>
      </c>
      <c r="B13">
        <v>157906738.2022692</v>
      </c>
      <c r="C13">
        <v>168103084.30858341</v>
      </c>
      <c r="D13">
        <v>185595944.92025709</v>
      </c>
      <c r="E13">
        <v>173813890.28277519</v>
      </c>
      <c r="F13">
        <v>179053008.62710211</v>
      </c>
      <c r="G13">
        <v>176641482.0346795</v>
      </c>
      <c r="H13">
        <v>951543.69708088017</v>
      </c>
      <c r="I13">
        <v>1129772.505453045</v>
      </c>
    </row>
    <row r="14" spans="1:9" x14ac:dyDescent="0.3">
      <c r="A14" t="s">
        <v>20</v>
      </c>
      <c r="B14">
        <v>12074534.836454051</v>
      </c>
      <c r="C14">
        <v>14241562.860273261</v>
      </c>
      <c r="D14">
        <v>15732832.00976906</v>
      </c>
      <c r="E14">
        <v>15538131.541396771</v>
      </c>
      <c r="F14">
        <v>16782891.881090421</v>
      </c>
      <c r="G14">
        <v>15573854.573132381</v>
      </c>
      <c r="H14">
        <v>1.2109434907698899</v>
      </c>
      <c r="I14">
        <v>1.6482272716807429</v>
      </c>
    </row>
    <row r="15" spans="1:9" x14ac:dyDescent="0.3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22</v>
      </c>
      <c r="B16">
        <v>253750514.5037826</v>
      </c>
      <c r="C16">
        <v>307516973.46823722</v>
      </c>
      <c r="D16">
        <v>299885258.46812558</v>
      </c>
      <c r="E16">
        <v>297567142.43809152</v>
      </c>
      <c r="F16">
        <v>301806579.78608751</v>
      </c>
      <c r="G16">
        <v>301693988.54013538</v>
      </c>
      <c r="H16">
        <v>2593319.6578628039</v>
      </c>
      <c r="I16">
        <v>2408290.0858966969</v>
      </c>
    </row>
    <row r="17" spans="1:9" x14ac:dyDescent="0.3">
      <c r="A17" t="s">
        <v>23</v>
      </c>
      <c r="B17">
        <v>1084553422.893971</v>
      </c>
      <c r="C17">
        <v>1204235835.8180981</v>
      </c>
      <c r="D17">
        <v>1256813628.7081051</v>
      </c>
      <c r="E17">
        <v>1230667357.551311</v>
      </c>
      <c r="F17">
        <v>1280909401.693033</v>
      </c>
      <c r="G17">
        <v>1243156555.942637</v>
      </c>
      <c r="H17">
        <v>1423958644.1958671</v>
      </c>
      <c r="I17">
        <v>1540786307.4667301</v>
      </c>
    </row>
    <row r="18" spans="1:9" x14ac:dyDescent="0.3">
      <c r="A18" t="s">
        <v>24</v>
      </c>
      <c r="B18">
        <v>135021151.96829969</v>
      </c>
      <c r="C18">
        <v>188884566.8247821</v>
      </c>
      <c r="D18">
        <v>196096136.34049711</v>
      </c>
      <c r="E18">
        <v>191620586.1233449</v>
      </c>
      <c r="F18">
        <v>192651288.74930561</v>
      </c>
      <c r="G18">
        <v>192313144.5094825</v>
      </c>
      <c r="H18">
        <v>16687488.866689609</v>
      </c>
      <c r="I18">
        <v>19540654.108710442</v>
      </c>
    </row>
  </sheetData>
  <mergeCells count="3">
    <mergeCell ref="B1:G1"/>
    <mergeCell ref="H1:I1"/>
    <mergeCell ref="A1:A2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B9B2-F84A-461C-9679-EB72F5701870}">
  <dimension ref="A1:T20"/>
  <sheetViews>
    <sheetView tabSelected="1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A18" sqref="A18:XFD18"/>
    </sheetView>
  </sheetViews>
  <sheetFormatPr defaultRowHeight="14.4" x14ac:dyDescent="0.3"/>
  <cols>
    <col min="2" max="9" width="15" customWidth="1"/>
    <col min="11" max="11" width="12.109375" bestFit="1" customWidth="1"/>
    <col min="12" max="13" width="12.109375" customWidth="1"/>
    <col min="14" max="18" width="13.21875" customWidth="1"/>
    <col min="19" max="19" width="17.44140625" customWidth="1"/>
    <col min="20" max="20" width="10" bestFit="1" customWidth="1"/>
  </cols>
  <sheetData>
    <row r="1" spans="1:20" x14ac:dyDescent="0.3">
      <c r="A1" s="6" t="s">
        <v>0</v>
      </c>
      <c r="B1" s="4" t="s">
        <v>27</v>
      </c>
      <c r="C1" s="5"/>
      <c r="D1" s="5"/>
      <c r="E1" s="5"/>
      <c r="F1" s="5"/>
      <c r="G1" s="5"/>
      <c r="H1" s="5" t="s">
        <v>28</v>
      </c>
      <c r="I1" s="5"/>
    </row>
    <row r="2" spans="1:20" s="10" customFormat="1" ht="28.8" x14ac:dyDescent="0.3">
      <c r="A2" s="7"/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K2" s="11" t="s">
        <v>30</v>
      </c>
      <c r="L2" s="11" t="s">
        <v>34</v>
      </c>
      <c r="M2" s="11" t="s">
        <v>35</v>
      </c>
      <c r="N2" s="11" t="s">
        <v>39</v>
      </c>
      <c r="O2" s="11" t="s">
        <v>36</v>
      </c>
      <c r="P2" s="11" t="s">
        <v>37</v>
      </c>
      <c r="Q2" s="11" t="s">
        <v>38</v>
      </c>
      <c r="R2" s="11" t="s">
        <v>40</v>
      </c>
      <c r="S2" s="11" t="s">
        <v>32</v>
      </c>
      <c r="T2" s="12" t="s">
        <v>33</v>
      </c>
    </row>
    <row r="3" spans="1:20" x14ac:dyDescent="0.3">
      <c r="A3" t="s">
        <v>9</v>
      </c>
      <c r="B3" s="2">
        <f>Sheet1!B3/1000000</f>
        <v>8.0761862934665557E-2</v>
      </c>
      <c r="C3" s="2">
        <f>Sheet1!C3/1000000</f>
        <v>7.4330779452553883E-2</v>
      </c>
      <c r="D3" s="2">
        <f>Sheet1!D3/1000000</f>
        <v>8.0391258828563184E-2</v>
      </c>
      <c r="E3" s="2">
        <f>Sheet1!E3/1000000</f>
        <v>7.3871896646089383E-2</v>
      </c>
      <c r="F3" s="2">
        <f>Sheet1!F3/1000000</f>
        <v>7.4420654153382004E-2</v>
      </c>
      <c r="G3" s="2">
        <f>Sheet1!G3/1000000</f>
        <v>7.5753647270147106E-2</v>
      </c>
      <c r="H3" s="2">
        <f>Sheet1!H3/1000000</f>
        <v>0</v>
      </c>
      <c r="I3" s="2">
        <f>Sheet1!I3/1000000</f>
        <v>0</v>
      </c>
      <c r="K3" s="13">
        <f>B3/$B$19*100</f>
        <v>3.5005273440461579E-4</v>
      </c>
      <c r="L3" s="13">
        <f>G3/$G$19*100</f>
        <v>2.4549258120564528E-4</v>
      </c>
      <c r="M3" s="13">
        <f>(G3-B3)/B3*100</f>
        <v>-6.2012136453191768</v>
      </c>
      <c r="N3" s="13">
        <f>B3/T3*100</f>
        <v>6.0138272765501613E-4</v>
      </c>
      <c r="O3" s="13">
        <f>H3/$H$19*100</f>
        <v>0</v>
      </c>
      <c r="P3" s="13">
        <f>I3/$I$19*100</f>
        <v>0</v>
      </c>
      <c r="Q3" s="13"/>
      <c r="R3" s="13">
        <f>H3/T3*100</f>
        <v>0</v>
      </c>
      <c r="S3" s="8">
        <f>[1]GDP_per_capita!G2</f>
        <v>13429361905.617395</v>
      </c>
      <c r="T3">
        <f>S3/1000000</f>
        <v>13429.361905617396</v>
      </c>
    </row>
    <row r="4" spans="1:20" x14ac:dyDescent="0.3">
      <c r="A4" t="s">
        <v>10</v>
      </c>
      <c r="B4" s="2">
        <f>Sheet1!B4/1000000</f>
        <v>8174.8629771756869</v>
      </c>
      <c r="C4" s="2">
        <f>Sheet1!C4/1000000</f>
        <v>11218.839050725781</v>
      </c>
      <c r="D4" s="2">
        <f>Sheet1!D4/1000000</f>
        <v>13266.35196676343</v>
      </c>
      <c r="E4" s="2">
        <f>Sheet1!E4/1000000</f>
        <v>11418.69704230744</v>
      </c>
      <c r="F4" s="2">
        <f>Sheet1!F4/1000000</f>
        <v>12238.566509573</v>
      </c>
      <c r="G4" s="2">
        <f>Sheet1!G4/1000000</f>
        <v>12035.613642342409</v>
      </c>
      <c r="H4" s="2">
        <f>Sheet1!H4/1000000</f>
        <v>900.95273384390305</v>
      </c>
      <c r="I4" s="2">
        <f>Sheet1!I4/1000000</f>
        <v>916.31420062870893</v>
      </c>
      <c r="K4" s="13">
        <f>B4/$B$19*100</f>
        <v>35.432975844779627</v>
      </c>
      <c r="L4" s="13">
        <f t="shared" ref="L4:L18" si="0">G4/$G$19*100</f>
        <v>39.003453509186762</v>
      </c>
      <c r="M4" s="13">
        <f>(G4-B4)/B4*100</f>
        <v>47.227099413726968</v>
      </c>
      <c r="N4" s="13">
        <f>B4/T4*100</f>
        <v>5.5928852035055793E-2</v>
      </c>
      <c r="O4" s="13">
        <f t="shared" ref="O4:O18" si="1">H4/$H$19*100</f>
        <v>20.829898757076091</v>
      </c>
      <c r="P4" s="13">
        <f t="shared" ref="P4:P18" si="2">I4/$I$19*100</f>
        <v>20.874085390427762</v>
      </c>
      <c r="Q4" s="13">
        <f t="shared" ref="Q4:Q18" si="3">(I4-H4)/H4*100</f>
        <v>1.7050247152551929</v>
      </c>
      <c r="R4" s="13">
        <f t="shared" ref="R4:S19" si="4">H4/T4*100</f>
        <v>6.1639262067660376E-3</v>
      </c>
      <c r="S4" s="8">
        <f>[1]GDP_per_capita!G3</f>
        <v>14616539906901.262</v>
      </c>
      <c r="T4">
        <f>S4/1000000</f>
        <v>14616539.906901261</v>
      </c>
    </row>
    <row r="5" spans="1:20" x14ac:dyDescent="0.3">
      <c r="A5" t="s">
        <v>11</v>
      </c>
      <c r="B5" s="2">
        <f>Sheet1!B5/1000000</f>
        <v>149.5002495447726</v>
      </c>
      <c r="C5" s="2">
        <f>Sheet1!C5/1000000</f>
        <v>180.03337002099468</v>
      </c>
      <c r="D5" s="2">
        <f>Sheet1!D5/1000000</f>
        <v>178.09174238966079</v>
      </c>
      <c r="E5" s="2">
        <f>Sheet1!E5/1000000</f>
        <v>178.09888441297841</v>
      </c>
      <c r="F5" s="2">
        <f>Sheet1!F5/1000000</f>
        <v>178.4683044439856</v>
      </c>
      <c r="G5" s="2">
        <f>Sheet1!G5/1000000</f>
        <v>178.67307531690491</v>
      </c>
      <c r="H5" s="2">
        <f>Sheet1!H5/1000000</f>
        <v>31.578228435655031</v>
      </c>
      <c r="I5" s="2">
        <f>Sheet1!I5/1000000</f>
        <v>32.864347387481473</v>
      </c>
      <c r="K5" s="13">
        <f>B5/$B$19*100</f>
        <v>0.64799113400413033</v>
      </c>
      <c r="L5" s="13">
        <f t="shared" si="0"/>
        <v>0.57902049646635412</v>
      </c>
      <c r="M5" s="13">
        <f>(G5-B5)/B5*100</f>
        <v>19.513563262244311</v>
      </c>
      <c r="N5" s="13">
        <f>B5/T5*100</f>
        <v>1.4547615850824969E-2</v>
      </c>
      <c r="O5" s="13">
        <f t="shared" si="1"/>
        <v>0.73008413930455929</v>
      </c>
      <c r="P5" s="13">
        <f t="shared" si="2"/>
        <v>0.74866589778514492</v>
      </c>
      <c r="Q5" s="13">
        <f t="shared" si="3"/>
        <v>4.0728027363760617</v>
      </c>
      <c r="R5" s="13">
        <f t="shared" si="4"/>
        <v>3.0728238777549904E-3</v>
      </c>
      <c r="S5" s="8">
        <f>[1]GDP_per_capita!G4</f>
        <v>1027661515658.5586</v>
      </c>
      <c r="T5">
        <f>S5/1000000</f>
        <v>1027661.5156585586</v>
      </c>
    </row>
    <row r="6" spans="1:20" x14ac:dyDescent="0.3">
      <c r="A6" t="s">
        <v>12</v>
      </c>
      <c r="B6" s="2">
        <f>Sheet1!B6/1000000</f>
        <v>11115.10171306829</v>
      </c>
      <c r="C6" s="2">
        <f>Sheet1!C6/1000000</f>
        <v>13136.43339711193</v>
      </c>
      <c r="D6" s="2">
        <f>Sheet1!D6/1000000</f>
        <v>13927.65169928328</v>
      </c>
      <c r="E6" s="2">
        <f>Sheet1!E6/1000000</f>
        <v>14150.84851417079</v>
      </c>
      <c r="F6" s="2">
        <f>Sheet1!F6/1000000</f>
        <v>15213.46160248333</v>
      </c>
      <c r="G6" s="2">
        <f>Sheet1!G6/1000000</f>
        <v>14107.09880326233</v>
      </c>
      <c r="H6" s="2">
        <f>Sheet1!H6/1000000</f>
        <v>1589.488891189457</v>
      </c>
      <c r="I6" s="2">
        <f>Sheet1!I6/1000000</f>
        <v>1518.0700854167751</v>
      </c>
      <c r="K6" s="13">
        <f>B6/$B$19*100</f>
        <v>48.177092583817789</v>
      </c>
      <c r="L6" s="13">
        <f t="shared" si="0"/>
        <v>45.716453574647971</v>
      </c>
      <c r="M6" s="13">
        <f>(G6-B6)/B6*100</f>
        <v>26.918305989735362</v>
      </c>
      <c r="N6" s="13">
        <f>B6/T6*100</f>
        <v>0.25475060396513405</v>
      </c>
      <c r="O6" s="13">
        <f t="shared" si="1"/>
        <v>36.748756549874564</v>
      </c>
      <c r="P6" s="13">
        <f t="shared" si="2"/>
        <v>34.58237858793575</v>
      </c>
      <c r="Q6" s="13">
        <f t="shared" si="3"/>
        <v>-4.4931931370238978</v>
      </c>
      <c r="R6" s="13">
        <f t="shared" si="4"/>
        <v>3.6430008962518752E-2</v>
      </c>
      <c r="S6" s="8">
        <f>[1]GDP_per_capita!G5</f>
        <v>4363130661935.3638</v>
      </c>
      <c r="T6">
        <f>S6/1000000</f>
        <v>4363130.6619353639</v>
      </c>
    </row>
    <row r="7" spans="1:20" x14ac:dyDescent="0.3">
      <c r="A7" t="s">
        <v>13</v>
      </c>
      <c r="B7" s="2">
        <f>Sheet1!B7/1000000</f>
        <v>6.1738313412037904</v>
      </c>
      <c r="C7" s="2">
        <f>Sheet1!C7/1000000</f>
        <v>7.1000586694961738</v>
      </c>
      <c r="D7" s="2">
        <f>Sheet1!D7/1000000</f>
        <v>7.095910387473193</v>
      </c>
      <c r="E7" s="2">
        <f>Sheet1!E7/1000000</f>
        <v>7.0759122645130077</v>
      </c>
      <c r="F7" s="2">
        <f>Sheet1!F7/1000000</f>
        <v>7.1834724918185326</v>
      </c>
      <c r="G7" s="2">
        <f>Sheet1!G7/1000000</f>
        <v>7.1138384533252266</v>
      </c>
      <c r="H7" s="2">
        <f>Sheet1!H7/1000000</f>
        <v>0</v>
      </c>
      <c r="I7" s="2">
        <f>Sheet1!I7/1000000</f>
        <v>0</v>
      </c>
      <c r="K7" s="13">
        <f>B7/$B$19*100</f>
        <v>2.6759741098216574E-2</v>
      </c>
      <c r="L7" s="13">
        <f t="shared" si="0"/>
        <v>2.3053603715725009E-2</v>
      </c>
      <c r="M7" s="13">
        <f>(G7-B7)/B7*100</f>
        <v>15.225668797394635</v>
      </c>
      <c r="N7" s="13">
        <f>B7/T7*100</f>
        <v>2.6814241704366776E-2</v>
      </c>
      <c r="O7" s="13">
        <f t="shared" si="1"/>
        <v>0</v>
      </c>
      <c r="P7" s="13">
        <f t="shared" si="2"/>
        <v>0</v>
      </c>
      <c r="Q7" s="13"/>
      <c r="R7" s="13">
        <f t="shared" si="4"/>
        <v>0</v>
      </c>
      <c r="S7" s="8">
        <f>[1]GDP_per_capita!G6</f>
        <v>23024448758.505688</v>
      </c>
      <c r="T7">
        <f>S7/1000000</f>
        <v>23024.448758505689</v>
      </c>
    </row>
    <row r="8" spans="1:20" x14ac:dyDescent="0.3">
      <c r="A8" t="s">
        <v>14</v>
      </c>
      <c r="B8" s="2">
        <f>Sheet1!B8/1000000</f>
        <v>1874.807123285374</v>
      </c>
      <c r="C8" s="2">
        <f>Sheet1!C8/1000000</f>
        <v>2228.7845750518113</v>
      </c>
      <c r="D8" s="2">
        <f>Sheet1!D8/1000000</f>
        <v>2399.5924320006579</v>
      </c>
      <c r="E8" s="2">
        <f>Sheet1!E8/1000000</f>
        <v>2398.4319304669962</v>
      </c>
      <c r="F8" s="2">
        <f>Sheet1!F8/1000000</f>
        <v>2575.7557221125171</v>
      </c>
      <c r="G8" s="2">
        <f>Sheet1!G8/1000000</f>
        <v>2400.641164907996</v>
      </c>
      <c r="H8" s="2">
        <f>Sheet1!H8/1000000</f>
        <v>349.69573764105161</v>
      </c>
      <c r="I8" s="2">
        <f>Sheet1!I8/1000000</f>
        <v>349.44432147696637</v>
      </c>
      <c r="K8" s="13">
        <f>B8/$B$19*100</f>
        <v>8.1261295386191499</v>
      </c>
      <c r="L8" s="13">
        <f t="shared" si="0"/>
        <v>7.7796860924746154</v>
      </c>
      <c r="M8" s="13">
        <f>(G8-B8)/B8*100</f>
        <v>28.047367384713205</v>
      </c>
      <c r="N8" s="13">
        <f>B8/T8*100</f>
        <v>0.11528541870373026</v>
      </c>
      <c r="O8" s="13">
        <f t="shared" si="1"/>
        <v>8.0849155979210092</v>
      </c>
      <c r="P8" s="13">
        <f t="shared" si="2"/>
        <v>7.9605124538127212</v>
      </c>
      <c r="Q8" s="13">
        <f t="shared" si="3"/>
        <v>-7.1895690173756299E-2</v>
      </c>
      <c r="R8" s="13">
        <f t="shared" si="4"/>
        <v>2.1503449091985295E-2</v>
      </c>
      <c r="S8" s="8">
        <f>[1]GDP_per_capita!G7</f>
        <v>1626230918329.2332</v>
      </c>
      <c r="T8">
        <f>S8/1000000</f>
        <v>1626230.9183292331</v>
      </c>
    </row>
    <row r="9" spans="1:20" x14ac:dyDescent="0.3">
      <c r="A9" t="s">
        <v>15</v>
      </c>
      <c r="B9" s="2">
        <f>Sheet1!B9/1000000</f>
        <v>36.734313744095935</v>
      </c>
      <c r="C9" s="2">
        <f>Sheet1!C9/1000000</f>
        <v>42.351970087875763</v>
      </c>
      <c r="D9" s="2">
        <f>Sheet1!D9/1000000</f>
        <v>42.190486722580907</v>
      </c>
      <c r="E9" s="2">
        <f>Sheet1!E9/1000000</f>
        <v>41.205518060227419</v>
      </c>
      <c r="F9" s="2">
        <f>Sheet1!F9/1000000</f>
        <v>41.47785451265495</v>
      </c>
      <c r="G9" s="2">
        <f>Sheet1!G9/1000000</f>
        <v>41.806457345834765</v>
      </c>
      <c r="H9" s="2">
        <f>Sheet1!H9/1000000</f>
        <v>0</v>
      </c>
      <c r="I9" s="2">
        <f>Sheet1!I9/1000000</f>
        <v>0</v>
      </c>
      <c r="K9" s="13">
        <f>B9/$B$19*100</f>
        <v>0.15922053436286415</v>
      </c>
      <c r="L9" s="13">
        <f t="shared" si="0"/>
        <v>0.13548093715267467</v>
      </c>
      <c r="M9" s="13">
        <f>(G9-B9)/B9*100</f>
        <v>13.807644909533778</v>
      </c>
      <c r="N9" s="13">
        <f>B9/T9*100</f>
        <v>0.19765714060605641</v>
      </c>
      <c r="O9" s="13">
        <f t="shared" si="1"/>
        <v>0</v>
      </c>
      <c r="P9" s="13">
        <f t="shared" si="2"/>
        <v>0</v>
      </c>
      <c r="Q9" s="13"/>
      <c r="R9" s="13">
        <f t="shared" si="4"/>
        <v>0</v>
      </c>
      <c r="S9" s="8">
        <f>[1]GDP_per_capita!G8</f>
        <v>18584865505.724289</v>
      </c>
      <c r="T9">
        <f>S9/1000000</f>
        <v>18584.86550572429</v>
      </c>
    </row>
    <row r="10" spans="1:20" x14ac:dyDescent="0.3">
      <c r="A10" t="s">
        <v>16</v>
      </c>
      <c r="B10" s="2">
        <f>Sheet1!B10/1000000</f>
        <v>15.83151998918389</v>
      </c>
      <c r="C10" s="2">
        <f>Sheet1!C10/1000000</f>
        <v>25.386832582786958</v>
      </c>
      <c r="D10" s="2">
        <f>Sheet1!D10/1000000</f>
        <v>24.096933924660071</v>
      </c>
      <c r="E10" s="2">
        <f>Sheet1!E10/1000000</f>
        <v>25.12208891886813</v>
      </c>
      <c r="F10" s="2">
        <f>Sheet1!F10/1000000</f>
        <v>24.76200433711087</v>
      </c>
      <c r="G10" s="2">
        <f>Sheet1!G10/1000000</f>
        <v>24.84196494085651</v>
      </c>
      <c r="H10" s="2">
        <f>Sheet1!H10/1000000</f>
        <v>5.442521513503519E-2</v>
      </c>
      <c r="I10" s="2">
        <f>Sheet1!I10/1000000</f>
        <v>8.5147970847639878E-2</v>
      </c>
      <c r="K10" s="13">
        <f>B10/$B$19*100</f>
        <v>6.8619849278097944E-2</v>
      </c>
      <c r="L10" s="13">
        <f t="shared" si="0"/>
        <v>8.0504613511253403E-2</v>
      </c>
      <c r="M10" s="13">
        <f>(G10-B10)/B10*100</f>
        <v>56.91459163635939</v>
      </c>
      <c r="N10" s="13">
        <f>B10/T10*100</f>
        <v>1.8335609273063203E-2</v>
      </c>
      <c r="O10" s="13">
        <f t="shared" si="1"/>
        <v>1.2583032144850403E-3</v>
      </c>
      <c r="P10" s="13">
        <f t="shared" si="2"/>
        <v>1.939712396769333E-3</v>
      </c>
      <c r="Q10" s="13">
        <f t="shared" si="3"/>
        <v>56.449488782686508</v>
      </c>
      <c r="R10" s="13">
        <f t="shared" si="4"/>
        <v>6.3033712492558555E-5</v>
      </c>
      <c r="S10" s="8">
        <f>[1]GDP_per_capita!G9</f>
        <v>86343026585.115646</v>
      </c>
      <c r="T10">
        <f>S10/1000000</f>
        <v>86343.026585115644</v>
      </c>
    </row>
    <row r="11" spans="1:20" x14ac:dyDescent="0.3">
      <c r="A11" t="s">
        <v>17</v>
      </c>
      <c r="B11" s="2">
        <f>Sheet1!B11/1000000</f>
        <v>9.7287633483314693</v>
      </c>
      <c r="C11" s="2">
        <f>Sheet1!C11/1000000</f>
        <v>24.728865976226061</v>
      </c>
      <c r="D11" s="2">
        <f>Sheet1!D11/1000000</f>
        <v>39.7880303440283</v>
      </c>
      <c r="E11" s="2">
        <f>Sheet1!E11/1000000</f>
        <v>33.732329862782656</v>
      </c>
      <c r="F11" s="2">
        <f>Sheet1!F11/1000000</f>
        <v>18.526450451504711</v>
      </c>
      <c r="G11" s="2">
        <f>Sheet1!G11/1000000</f>
        <v>29.193919158635442</v>
      </c>
      <c r="H11" s="2">
        <f>Sheet1!H11/1000000</f>
        <v>0</v>
      </c>
      <c r="I11" s="2">
        <f>Sheet1!I11/1000000</f>
        <v>0</v>
      </c>
      <c r="K11" s="13">
        <f>B11/$B$19*100</f>
        <v>4.2168173054822559E-2</v>
      </c>
      <c r="L11" s="13">
        <f>G11/$G$19*100</f>
        <v>9.4607861509351673E-2</v>
      </c>
      <c r="M11" s="13">
        <f>(G11-B11)/B11*100</f>
        <v>200.07841812333055</v>
      </c>
      <c r="N11" s="13">
        <f>B11/T11*100</f>
        <v>7.191296572498318E-2</v>
      </c>
      <c r="O11" s="13">
        <f t="shared" si="1"/>
        <v>0</v>
      </c>
      <c r="P11" s="13">
        <f t="shared" si="2"/>
        <v>0</v>
      </c>
      <c r="Q11" s="13"/>
      <c r="R11" s="13">
        <f t="shared" si="4"/>
        <v>0</v>
      </c>
      <c r="S11" s="8">
        <f>[1]GDP_per_capita!G10</f>
        <v>13528524724.647274</v>
      </c>
      <c r="T11">
        <f>S11/1000000</f>
        <v>13528.524724647274</v>
      </c>
    </row>
    <row r="12" spans="1:20" x14ac:dyDescent="0.3">
      <c r="A12" t="s">
        <v>18</v>
      </c>
      <c r="B12" s="2">
        <f>Sheet1!B12/1000000</f>
        <v>45.21421278260528</v>
      </c>
      <c r="C12" s="2">
        <f>Sheet1!C12/1000000</f>
        <v>103.508208745904</v>
      </c>
      <c r="D12" s="2">
        <f>Sheet1!D12/1000000</f>
        <v>102.7491588142897</v>
      </c>
      <c r="E12" s="2">
        <f>Sheet1!E12/1000000</f>
        <v>103.80654689705599</v>
      </c>
      <c r="F12" s="2">
        <f>Sheet1!F12/1000000</f>
        <v>103.4466836543325</v>
      </c>
      <c r="G12" s="2">
        <f>Sheet1!G12/1000000</f>
        <v>103.3776495278955</v>
      </c>
      <c r="H12" s="2">
        <f>Sheet1!H12/1000000</f>
        <v>9.3251737088937148</v>
      </c>
      <c r="I12" s="2">
        <f>Sheet1!I12/1000000</f>
        <v>9.0783057527924989</v>
      </c>
      <c r="K12" s="13">
        <f>B12/$B$19*100</f>
        <v>0.19597565290571706</v>
      </c>
      <c r="L12" s="13">
        <f t="shared" si="0"/>
        <v>0.33501285992307234</v>
      </c>
      <c r="M12" s="13">
        <f>(G12-B12)/B12*100</f>
        <v>128.6397200476456</v>
      </c>
      <c r="N12" s="13">
        <f>B12/T12*100</f>
        <v>1.312752657554064E-2</v>
      </c>
      <c r="O12" s="13">
        <f t="shared" si="1"/>
        <v>0.21559668665377266</v>
      </c>
      <c r="P12" s="13">
        <f t="shared" si="2"/>
        <v>0.20680824258118014</v>
      </c>
      <c r="Q12" s="13">
        <f t="shared" si="3"/>
        <v>-2.6473282300979561</v>
      </c>
      <c r="R12" s="13">
        <f t="shared" si="4"/>
        <v>2.707477541931924E-3</v>
      </c>
      <c r="S12" s="8">
        <f>[1]GDP_per_capita!G11</f>
        <v>344422938490.55255</v>
      </c>
      <c r="T12">
        <f>S12/1000000</f>
        <v>344422.93849055254</v>
      </c>
    </row>
    <row r="13" spans="1:20" x14ac:dyDescent="0.3">
      <c r="A13" t="s">
        <v>19</v>
      </c>
      <c r="B13" s="2">
        <f>Sheet1!B13/1000000</f>
        <v>157.9067382022692</v>
      </c>
      <c r="C13" s="2">
        <f>Sheet1!C13/1000000</f>
        <v>168.10308430858342</v>
      </c>
      <c r="D13" s="2">
        <f>Sheet1!D13/1000000</f>
        <v>185.5959449202571</v>
      </c>
      <c r="E13" s="2">
        <f>Sheet1!E13/1000000</f>
        <v>173.81389028277519</v>
      </c>
      <c r="F13" s="2">
        <f>Sheet1!F13/1000000</f>
        <v>179.05300862710212</v>
      </c>
      <c r="G13" s="2">
        <f>Sheet1!G13/1000000</f>
        <v>176.64148203467951</v>
      </c>
      <c r="H13" s="2">
        <f>Sheet1!H13/1000000</f>
        <v>0.95154369708088016</v>
      </c>
      <c r="I13" s="2">
        <f>Sheet1!I13/1000000</f>
        <v>1.129772505453045</v>
      </c>
      <c r="K13" s="13">
        <f>B13/$B$19*100</f>
        <v>0.6844280639407101</v>
      </c>
      <c r="L13" s="13">
        <f t="shared" si="0"/>
        <v>0.57243677282021754</v>
      </c>
      <c r="M13" s="13">
        <f>(G13-B13)/B13*100</f>
        <v>11.864435961188825</v>
      </c>
      <c r="N13" s="13">
        <f>B13/T13*100</f>
        <v>4.4045165330461218E-2</v>
      </c>
      <c r="O13" s="13">
        <f t="shared" si="1"/>
        <v>2.1999554614329717E-2</v>
      </c>
      <c r="P13" s="13">
        <f t="shared" si="2"/>
        <v>2.5736769914079076E-2</v>
      </c>
      <c r="Q13" s="13">
        <f t="shared" si="3"/>
        <v>18.730491192252156</v>
      </c>
      <c r="R13" s="13">
        <f t="shared" si="4"/>
        <v>2.6541552269542982E-4</v>
      </c>
      <c r="S13" s="8">
        <f>[1]GDP_per_capita!G12</f>
        <v>358510944430.63062</v>
      </c>
      <c r="T13">
        <f>S13/1000000</f>
        <v>358510.9444306306</v>
      </c>
    </row>
    <row r="14" spans="1:20" x14ac:dyDescent="0.3">
      <c r="A14" t="s">
        <v>20</v>
      </c>
      <c r="B14" s="2">
        <f>Sheet1!B14/1000000</f>
        <v>12.074534836454051</v>
      </c>
      <c r="C14" s="2">
        <f>Sheet1!C14/1000000</f>
        <v>14.241562860273261</v>
      </c>
      <c r="D14" s="2">
        <f>Sheet1!D14/1000000</f>
        <v>15.73283200976906</v>
      </c>
      <c r="E14" s="2">
        <f>Sheet1!E14/1000000</f>
        <v>15.538131541396771</v>
      </c>
      <c r="F14" s="2">
        <f>Sheet1!F14/1000000</f>
        <v>16.782891881090421</v>
      </c>
      <c r="G14" s="2">
        <f>Sheet1!G14/1000000</f>
        <v>15.573854573132381</v>
      </c>
      <c r="H14" s="2">
        <f>Sheet1!H14/1000000</f>
        <v>1.21094349076989E-6</v>
      </c>
      <c r="I14" s="2">
        <f>Sheet1!I14/1000000</f>
        <v>1.6482272716807429E-6</v>
      </c>
      <c r="K14" s="13">
        <f>B14/$B$19*100</f>
        <v>5.2335641880671468E-2</v>
      </c>
      <c r="L14" s="13">
        <f t="shared" si="0"/>
        <v>5.0469725171718272E-2</v>
      </c>
      <c r="M14" s="13">
        <f>(G14-B14)/B14*100</f>
        <v>28.98099002632868</v>
      </c>
      <c r="N14" s="13">
        <f>B14/T14*100</f>
        <v>6.9553772099389691E-2</v>
      </c>
      <c r="O14" s="13">
        <f t="shared" si="1"/>
        <v>2.7996840861628742E-8</v>
      </c>
      <c r="P14" s="13">
        <f t="shared" si="2"/>
        <v>3.7547422912674719E-8</v>
      </c>
      <c r="Q14" s="13">
        <f t="shared" si="3"/>
        <v>36.110998097263639</v>
      </c>
      <c r="R14" s="13">
        <f t="shared" si="4"/>
        <v>6.9754809376145733E-9</v>
      </c>
      <c r="S14" s="8">
        <f>[1]GDP_per_capita!G13</f>
        <v>17360000000</v>
      </c>
      <c r="T14">
        <f>S14/1000000</f>
        <v>17360</v>
      </c>
    </row>
    <row r="15" spans="1:20" x14ac:dyDescent="0.3">
      <c r="A15" t="s">
        <v>21</v>
      </c>
      <c r="B15" s="2">
        <f>Sheet1!B15/1000000</f>
        <v>0</v>
      </c>
      <c r="C15" s="2">
        <f>Sheet1!C15/1000000</f>
        <v>0</v>
      </c>
      <c r="D15" s="2">
        <f>Sheet1!D15/1000000</f>
        <v>0</v>
      </c>
      <c r="E15" s="2">
        <f>Sheet1!E15/1000000</f>
        <v>0</v>
      </c>
      <c r="F15" s="2">
        <f>Sheet1!F15/1000000</f>
        <v>0</v>
      </c>
      <c r="G15" s="2">
        <f>Sheet1!G15/1000000</f>
        <v>0</v>
      </c>
      <c r="H15" s="2">
        <f>Sheet1!H15/1000000</f>
        <v>0</v>
      </c>
      <c r="I15" s="2">
        <f>Sheet1!I15/1000000</f>
        <v>0</v>
      </c>
      <c r="K15" s="13">
        <f>B15/$B$19*100</f>
        <v>0</v>
      </c>
      <c r="L15" s="13">
        <f t="shared" si="0"/>
        <v>0</v>
      </c>
      <c r="M15" s="13"/>
      <c r="N15" s="13">
        <f>B15/T15*100</f>
        <v>0</v>
      </c>
      <c r="O15" s="13">
        <f t="shared" si="1"/>
        <v>0</v>
      </c>
      <c r="P15" s="13">
        <f t="shared" si="2"/>
        <v>0</v>
      </c>
      <c r="Q15" s="13"/>
      <c r="R15" s="13">
        <f t="shared" si="4"/>
        <v>0</v>
      </c>
      <c r="S15" s="8">
        <f>[1]GDP_per_capita!G14</f>
        <v>335362889147.51233</v>
      </c>
      <c r="T15">
        <f>S15/1000000</f>
        <v>335362.88914751232</v>
      </c>
    </row>
    <row r="16" spans="1:20" x14ac:dyDescent="0.3">
      <c r="A16" t="s">
        <v>22</v>
      </c>
      <c r="B16" s="2">
        <f>Sheet1!B16/1000000</f>
        <v>253.7505145037826</v>
      </c>
      <c r="C16" s="2">
        <f>Sheet1!C16/1000000</f>
        <v>307.51697346823721</v>
      </c>
      <c r="D16" s="2">
        <f>Sheet1!D16/1000000</f>
        <v>299.88525846812558</v>
      </c>
      <c r="E16" s="2">
        <f>Sheet1!E16/1000000</f>
        <v>297.56714243809154</v>
      </c>
      <c r="F16" s="2">
        <f>Sheet1!F16/1000000</f>
        <v>301.80657978608753</v>
      </c>
      <c r="G16" s="2">
        <f>Sheet1!G16/1000000</f>
        <v>301.69398854013536</v>
      </c>
      <c r="H16" s="2">
        <f>Sheet1!H16/1000000</f>
        <v>2.5933196578628039</v>
      </c>
      <c r="I16" s="2">
        <f>Sheet1!I16/1000000</f>
        <v>2.4082900858966969</v>
      </c>
      <c r="K16" s="13">
        <f>B16/$B$19*100</f>
        <v>1.0998515664563784</v>
      </c>
      <c r="L16" s="13">
        <f t="shared" si="0"/>
        <v>0.97769069411039555</v>
      </c>
      <c r="M16" s="13">
        <f>(G16-B16)/B16*100</f>
        <v>18.893941606427003</v>
      </c>
      <c r="N16" s="13">
        <f>B16/T16*100</f>
        <v>5.8757944660426678E-2</v>
      </c>
      <c r="O16" s="13">
        <f t="shared" si="1"/>
        <v>5.9957180758581891E-2</v>
      </c>
      <c r="P16" s="13">
        <f t="shared" si="2"/>
        <v>5.4862025343966093E-2</v>
      </c>
      <c r="Q16" s="13">
        <f t="shared" si="3"/>
        <v>-7.1348540240732543</v>
      </c>
      <c r="R16" s="13">
        <f t="shared" si="4"/>
        <v>6.0050373983075336E-4</v>
      </c>
      <c r="S16" s="8">
        <f>[1]GDP_per_capita!G15</f>
        <v>431857370046.30609</v>
      </c>
      <c r="T16">
        <f>S16/1000000</f>
        <v>431857.37004630611</v>
      </c>
    </row>
    <row r="17" spans="1:20" x14ac:dyDescent="0.3">
      <c r="A17" t="s">
        <v>23</v>
      </c>
      <c r="B17" s="2">
        <f>Sheet1!B17/1000000</f>
        <v>1084.5534228939709</v>
      </c>
      <c r="C17" s="2">
        <f>Sheet1!C17/1000000</f>
        <v>1204.2358358180982</v>
      </c>
      <c r="D17" s="2">
        <f>Sheet1!D17/1000000</f>
        <v>1256.8136287081052</v>
      </c>
      <c r="E17" s="2">
        <f>Sheet1!E17/1000000</f>
        <v>1230.6673575513109</v>
      </c>
      <c r="F17" s="2">
        <f>Sheet1!F17/1000000</f>
        <v>1280.909401693033</v>
      </c>
      <c r="G17" s="2">
        <f>Sheet1!G17/1000000</f>
        <v>1243.1565559426369</v>
      </c>
      <c r="H17" s="2">
        <f>Sheet1!H17/1000000</f>
        <v>1423.958644195867</v>
      </c>
      <c r="I17" s="2">
        <f>Sheet1!I17/1000000</f>
        <v>1540.78630746673</v>
      </c>
      <c r="K17" s="13">
        <f>B17/$B$19*100</f>
        <v>4.7008684234915288</v>
      </c>
      <c r="L17" s="13">
        <f t="shared" si="0"/>
        <v>4.028660305592247</v>
      </c>
      <c r="M17" s="13">
        <f>(G17-B17)/B17*100</f>
        <v>14.623819325142778</v>
      </c>
      <c r="N17" s="13">
        <f>B17/T17*100</f>
        <v>0.16110897871207863</v>
      </c>
      <c r="O17" s="13">
        <f t="shared" si="1"/>
        <v>32.921720839133641</v>
      </c>
      <c r="P17" s="13">
        <f t="shared" si="2"/>
        <v>35.099865230064978</v>
      </c>
      <c r="Q17" s="13">
        <f t="shared" si="3"/>
        <v>8.2044281094158826</v>
      </c>
      <c r="R17" s="13">
        <f t="shared" si="4"/>
        <v>0.21152717611870034</v>
      </c>
      <c r="S17" s="8">
        <f>[1]GDP_per_capita!G16</f>
        <v>673180000000</v>
      </c>
      <c r="T17">
        <f>S17/1000000</f>
        <v>673180</v>
      </c>
    </row>
    <row r="18" spans="1:20" x14ac:dyDescent="0.3">
      <c r="A18" t="s">
        <v>24</v>
      </c>
      <c r="B18" s="2">
        <f>Sheet1!B18/1000000</f>
        <v>135.02115196829968</v>
      </c>
      <c r="C18" s="2">
        <f>Sheet1!C18/1000000</f>
        <v>188.8845668247821</v>
      </c>
      <c r="D18" s="2">
        <f>Sheet1!D18/1000000</f>
        <v>196.09613634049711</v>
      </c>
      <c r="E18" s="2">
        <f>Sheet1!E18/1000000</f>
        <v>191.62058612334491</v>
      </c>
      <c r="F18" s="2">
        <f>Sheet1!F18/1000000</f>
        <v>192.65128874930559</v>
      </c>
      <c r="G18" s="2">
        <f>Sheet1!G18/1000000</f>
        <v>192.3131445094825</v>
      </c>
      <c r="H18" s="2">
        <f>Sheet1!H18/1000000</f>
        <v>16.687488866689609</v>
      </c>
      <c r="I18" s="2">
        <f>Sheet1!I18/1000000</f>
        <v>19.540654108710442</v>
      </c>
      <c r="K18" s="13">
        <f>B18/$B$19*100</f>
        <v>0.58523319957589837</v>
      </c>
      <c r="L18" s="13">
        <f t="shared" si="0"/>
        <v>0.62322346113640059</v>
      </c>
      <c r="M18" s="13">
        <f>(G18-B18)/B18*100</f>
        <v>42.431864716006764</v>
      </c>
      <c r="N18" s="13">
        <f>B18/T18*100</f>
        <v>4.1676770224915019E-2</v>
      </c>
      <c r="O18" s="13">
        <f t="shared" si="1"/>
        <v>0.38581236345213543</v>
      </c>
      <c r="P18" s="13">
        <f t="shared" si="2"/>
        <v>0.44514565219022884</v>
      </c>
      <c r="Q18" s="13">
        <f t="shared" si="3"/>
        <v>17.097630834775387</v>
      </c>
      <c r="R18" s="13">
        <f t="shared" si="4"/>
        <v>5.1509013883331073E-3</v>
      </c>
      <c r="S18" s="8">
        <f>[1]GDP_per_capita!G17</f>
        <v>323972206194.57202</v>
      </c>
      <c r="T18">
        <f>S18/1000000</f>
        <v>323972.20619457203</v>
      </c>
    </row>
    <row r="19" spans="1:20" x14ac:dyDescent="0.3">
      <c r="A19" s="3" t="s">
        <v>31</v>
      </c>
      <c r="B19" s="2">
        <f>SUM(B3:B18)</f>
        <v>23071.341828547254</v>
      </c>
      <c r="C19" s="2">
        <f t="shared" ref="C19:I19" si="5">SUM(C3:C18)</f>
        <v>28850.222683032229</v>
      </c>
      <c r="D19" s="2">
        <f t="shared" si="5"/>
        <v>31941.812552335647</v>
      </c>
      <c r="E19" s="2">
        <f t="shared" si="5"/>
        <v>30266.299747195222</v>
      </c>
      <c r="F19" s="2">
        <f t="shared" si="5"/>
        <v>32372.926195451022</v>
      </c>
      <c r="G19" s="2">
        <f t="shared" si="5"/>
        <v>30857.815294503533</v>
      </c>
      <c r="H19" s="2">
        <f t="shared" si="5"/>
        <v>4325.2861876625393</v>
      </c>
      <c r="I19" s="2">
        <f t="shared" si="5"/>
        <v>4389.7214344485892</v>
      </c>
    </row>
    <row r="20" spans="1:20" x14ac:dyDescent="0.3">
      <c r="A20" s="3" t="s">
        <v>29</v>
      </c>
      <c r="B20" s="2">
        <f>B19/1000</f>
        <v>23.071341828547254</v>
      </c>
      <c r="C20" s="2">
        <f t="shared" ref="C20:I20" si="6">C19/1000</f>
        <v>28.850222683032229</v>
      </c>
      <c r="D20" s="2">
        <f t="shared" si="6"/>
        <v>31.941812552335648</v>
      </c>
      <c r="E20" s="2">
        <f t="shared" si="6"/>
        <v>30.266299747195223</v>
      </c>
      <c r="F20" s="2">
        <f t="shared" si="6"/>
        <v>32.372926195451022</v>
      </c>
      <c r="G20" s="2">
        <f t="shared" si="6"/>
        <v>30.857815294503531</v>
      </c>
      <c r="H20" s="2">
        <f t="shared" si="6"/>
        <v>4.325286187662539</v>
      </c>
      <c r="I20" s="2">
        <f t="shared" si="6"/>
        <v>4.3897214344485889</v>
      </c>
    </row>
  </sheetData>
  <mergeCells count="3">
    <mergeCell ref="A1:A2"/>
    <mergeCell ref="B1:G1"/>
    <mergeCell ref="H1:I1"/>
  </mergeCells>
  <conditionalFormatting sqref="N3:R18 N2">
    <cfRule type="colorScale" priority="8">
      <colorScale>
        <cfvo type="min"/>
        <cfvo type="max"/>
        <color rgb="FFFCFCFF"/>
        <color rgb="FFF8696B"/>
      </colorScale>
    </cfRule>
  </conditionalFormatting>
  <conditionalFormatting sqref="K3:M18">
    <cfRule type="colorScale" priority="7">
      <colorScale>
        <cfvo type="min"/>
        <cfvo type="max"/>
        <color rgb="FFFCFCFF"/>
        <color rgb="FFF8696B"/>
      </colorScale>
    </cfRule>
  </conditionalFormatting>
  <conditionalFormatting sqref="M3:M18">
    <cfRule type="colorScale" priority="6">
      <colorScale>
        <cfvo type="min"/>
        <cfvo type="max"/>
        <color rgb="FFFCFCFF"/>
        <color rgb="FFF8696B"/>
      </colorScale>
    </cfRule>
  </conditionalFormatting>
  <conditionalFormatting sqref="K3:L18">
    <cfRule type="colorScale" priority="5">
      <colorScale>
        <cfvo type="min"/>
        <cfvo type="max"/>
        <color rgb="FFFCFCFF"/>
        <color rgb="FFF8696B"/>
      </colorScale>
    </cfRule>
  </conditionalFormatting>
  <conditionalFormatting sqref="L3:L18">
    <cfRule type="colorScale" priority="4">
      <colorScale>
        <cfvo type="min"/>
        <cfvo type="max"/>
        <color rgb="FFFCFCFF"/>
        <color rgb="FFF8696B"/>
      </colorScale>
    </cfRule>
  </conditionalFormatting>
  <conditionalFormatting sqref="S2">
    <cfRule type="colorScale" priority="3">
      <colorScale>
        <cfvo type="min"/>
        <cfvo type="max"/>
        <color rgb="FFFCFCFF"/>
        <color rgb="FFF8696B"/>
      </colorScale>
    </cfRule>
  </conditionalFormatting>
  <conditionalFormatting sqref="R2">
    <cfRule type="colorScale" priority="2">
      <colorScale>
        <cfvo type="min"/>
        <cfvo type="max"/>
        <color rgb="FFFCFCFF"/>
        <color rgb="FFF8696B"/>
      </colorScale>
    </cfRule>
  </conditionalFormatting>
  <conditionalFormatting sqref="R3:R1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Ye, M.</cp:lastModifiedBy>
  <dcterms:created xsi:type="dcterms:W3CDTF">2023-06-21T08:56:19Z</dcterms:created>
  <dcterms:modified xsi:type="dcterms:W3CDTF">2023-06-23T10:23:16Z</dcterms:modified>
</cp:coreProperties>
</file>