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51" i="1" l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K41" i="1"/>
  <c r="K42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J4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J88" i="1"/>
  <c r="K88" i="1" s="1"/>
  <c r="J87" i="1"/>
  <c r="K87" i="1" s="1"/>
  <c r="J86" i="1"/>
  <c r="K86" i="1" s="1"/>
  <c r="J85" i="1"/>
  <c r="K85" i="1" s="1"/>
  <c r="J84" i="1"/>
  <c r="K84" i="1" s="1"/>
  <c r="J83" i="1"/>
  <c r="K83" i="1" s="1"/>
  <c r="J82" i="1"/>
  <c r="K82" i="1" s="1"/>
  <c r="J81" i="1"/>
  <c r="K81" i="1" s="1"/>
  <c r="J80" i="1"/>
  <c r="K80" i="1" s="1"/>
  <c r="J79" i="1"/>
  <c r="K79" i="1" s="1"/>
  <c r="J78" i="1"/>
  <c r="K78" i="1" s="1"/>
  <c r="J77" i="1"/>
  <c r="K77" i="1" s="1"/>
  <c r="J76" i="1"/>
  <c r="K76" i="1" s="1"/>
  <c r="J75" i="1"/>
  <c r="K75" i="1" s="1"/>
  <c r="J74" i="1"/>
  <c r="K74" i="1" s="1"/>
  <c r="J73" i="1"/>
  <c r="K73" i="1" s="1"/>
  <c r="J72" i="1"/>
  <c r="K72" i="1" s="1"/>
  <c r="J71" i="1"/>
  <c r="K71" i="1" s="1"/>
  <c r="J70" i="1"/>
  <c r="K70" i="1" s="1"/>
  <c r="J69" i="1"/>
  <c r="K69" i="1" s="1"/>
  <c r="J68" i="1"/>
  <c r="K68" i="1" s="1"/>
  <c r="J67" i="1"/>
  <c r="K67" i="1" s="1"/>
  <c r="J66" i="1"/>
  <c r="K66" i="1" s="1"/>
  <c r="J65" i="1"/>
  <c r="K65" i="1" s="1"/>
  <c r="J64" i="1"/>
  <c r="K64" i="1" s="1"/>
  <c r="J63" i="1"/>
  <c r="K63" i="1" s="1"/>
  <c r="J62" i="1"/>
  <c r="K62" i="1" s="1"/>
  <c r="J61" i="1"/>
  <c r="K61" i="1" s="1"/>
  <c r="J60" i="1"/>
  <c r="K60" i="1" s="1"/>
  <c r="J59" i="1"/>
  <c r="K59" i="1" s="1"/>
  <c r="J58" i="1"/>
  <c r="K58" i="1" s="1"/>
  <c r="J57" i="1"/>
  <c r="K57" i="1" s="1"/>
  <c r="J56" i="1"/>
  <c r="K56" i="1" s="1"/>
  <c r="J55" i="1"/>
  <c r="K55" i="1" s="1"/>
  <c r="J54" i="1"/>
  <c r="K54" i="1" s="1"/>
  <c r="J53" i="1"/>
  <c r="K53" i="1" s="1"/>
  <c r="J52" i="1"/>
  <c r="K52" i="1" s="1"/>
  <c r="J51" i="1"/>
  <c r="K51" i="1" s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50" i="1"/>
  <c r="M50" i="1"/>
  <c r="L50" i="1"/>
  <c r="K50" i="1"/>
  <c r="H38" i="1"/>
  <c r="H39" i="1"/>
  <c r="H40" i="1"/>
  <c r="H41" i="1"/>
  <c r="H42" i="1"/>
  <c r="H29" i="1"/>
  <c r="H30" i="1"/>
  <c r="H31" i="1"/>
  <c r="H32" i="1"/>
  <c r="H33" i="1"/>
  <c r="H34" i="1"/>
  <c r="H35" i="1"/>
  <c r="H36" i="1"/>
  <c r="H37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5" i="1"/>
  <c r="H6" i="1"/>
  <c r="H7" i="1"/>
  <c r="H8" i="1"/>
  <c r="H9" i="1"/>
  <c r="H10" i="1"/>
  <c r="H11" i="1"/>
  <c r="H12" i="1"/>
  <c r="E4" i="1"/>
  <c r="L4" i="1"/>
  <c r="I86" i="1" l="1"/>
  <c r="I87" i="1"/>
  <c r="I88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H79" i="1"/>
  <c r="H80" i="1"/>
  <c r="H81" i="1"/>
  <c r="H82" i="1"/>
  <c r="H83" i="1"/>
  <c r="H84" i="1"/>
  <c r="H85" i="1"/>
  <c r="H86" i="1"/>
  <c r="H87" i="1"/>
  <c r="H88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G80" i="1"/>
  <c r="G81" i="1"/>
  <c r="G82" i="1"/>
  <c r="G83" i="1"/>
  <c r="G84" i="1"/>
  <c r="G85" i="1"/>
  <c r="G86" i="1"/>
  <c r="G87" i="1"/>
  <c r="G88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50" i="1"/>
  <c r="H50" i="1"/>
  <c r="J50" i="1" s="1"/>
  <c r="F50" i="1"/>
  <c r="D42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" i="1" l="1"/>
  <c r="H4" i="1" s="1"/>
  <c r="I4" i="1" s="1"/>
</calcChain>
</file>

<file path=xl/sharedStrings.xml><?xml version="1.0" encoding="utf-8"?>
<sst xmlns="http://schemas.openxmlformats.org/spreadsheetml/2006/main" count="28" uniqueCount="27">
  <si>
    <r>
      <t>dt</t>
    </r>
    <r>
      <rPr>
        <sz val="11"/>
        <color theme="1"/>
        <rFont val="宋体"/>
        <family val="3"/>
        <charset val="134"/>
        <scheme val="minor"/>
      </rPr>
      <t>（公式）</t>
    </r>
    <phoneticPr fontId="1" type="noConversion"/>
  </si>
  <si>
    <r>
      <t>ft,r</t>
    </r>
    <r>
      <rPr>
        <sz val="11"/>
        <color theme="1"/>
        <rFont val="宋体"/>
        <family val="3"/>
        <charset val="134"/>
        <scheme val="minor"/>
      </rPr>
      <t>(已知）</t>
    </r>
    <phoneticPr fontId="1" type="noConversion"/>
  </si>
  <si>
    <t>C40混凝土单轴受拉应力—应变关系曲线（单位：N/mm2)</t>
    <phoneticPr fontId="1" type="noConversion"/>
  </si>
  <si>
    <r>
      <t>Ec</t>
    </r>
    <r>
      <rPr>
        <sz val="11"/>
        <color theme="1"/>
        <rFont val="宋体"/>
        <family val="3"/>
        <charset val="134"/>
        <scheme val="minor"/>
      </rPr>
      <t>(已知）</t>
    </r>
    <phoneticPr fontId="1" type="noConversion"/>
  </si>
  <si>
    <r>
      <t>ε</t>
    </r>
    <r>
      <rPr>
        <sz val="12"/>
        <color theme="1"/>
        <rFont val="宋体"/>
        <family val="3"/>
        <charset val="134"/>
      </rPr>
      <t>t,r</t>
    </r>
    <r>
      <rPr>
        <sz val="11"/>
        <color theme="1"/>
        <rFont val="宋体"/>
        <family val="3"/>
        <charset val="134"/>
      </rPr>
      <t>(已知）</t>
    </r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</si>
  <si>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t(已知）</t>
    </r>
    <phoneticPr fontId="1" type="noConversion"/>
  </si>
  <si>
    <r>
      <t>x</t>
    </r>
    <r>
      <rPr>
        <sz val="11"/>
        <color theme="1"/>
        <rFont val="宋体"/>
        <family val="3"/>
        <charset val="134"/>
        <scheme val="minor"/>
      </rPr>
      <t>(已知）</t>
    </r>
    <phoneticPr fontId="1" type="noConversion"/>
  </si>
  <si>
    <r>
      <t>ε</t>
    </r>
    <r>
      <rPr>
        <sz val="11"/>
        <color theme="1"/>
        <rFont val="宋体"/>
        <family val="3"/>
        <charset val="134"/>
      </rPr>
      <t>（公式）</t>
    </r>
    <phoneticPr fontId="1" type="noConversion"/>
  </si>
  <si>
    <r>
      <rPr>
        <sz val="16"/>
        <color theme="1"/>
        <rFont val="宋体"/>
        <family val="3"/>
        <charset val="134"/>
        <scheme val="minor"/>
      </rPr>
      <t>ε</t>
    </r>
    <r>
      <rPr>
        <sz val="11"/>
        <color theme="1"/>
        <rFont val="宋体"/>
        <family val="3"/>
        <charset val="134"/>
        <scheme val="minor"/>
      </rPr>
      <t>（公式）</t>
    </r>
    <phoneticPr fontId="1" type="noConversion"/>
  </si>
  <si>
    <r>
      <rPr>
        <sz val="16"/>
        <color theme="1"/>
        <rFont val="宋体"/>
        <family val="3"/>
        <charset val="134"/>
        <scheme val="minor"/>
      </rPr>
      <t>n</t>
    </r>
    <r>
      <rPr>
        <sz val="11"/>
        <color theme="1"/>
        <rFont val="宋体"/>
        <family val="3"/>
        <charset val="134"/>
        <scheme val="minor"/>
      </rPr>
      <t>(公式）</t>
    </r>
    <phoneticPr fontId="1" type="noConversion"/>
  </si>
  <si>
    <r>
      <rPr>
        <sz val="16"/>
        <color theme="1"/>
        <rFont val="宋体"/>
        <family val="3"/>
        <charset val="134"/>
      </rPr>
      <t>ρ</t>
    </r>
    <r>
      <rPr>
        <sz val="11"/>
        <color theme="1"/>
        <rFont val="宋体"/>
        <family val="3"/>
        <charset val="134"/>
      </rPr>
      <t>t（公式）</t>
    </r>
    <phoneticPr fontId="1" type="noConversion"/>
  </si>
  <si>
    <r>
      <rPr>
        <sz val="16"/>
        <color theme="1"/>
        <rFont val="宋体"/>
        <family val="3"/>
        <charset val="134"/>
        <scheme val="minor"/>
      </rPr>
      <t>ε</t>
    </r>
    <r>
      <rPr>
        <sz val="11"/>
        <color theme="1"/>
        <rFont val="宋体"/>
        <family val="3"/>
        <charset val="134"/>
        <scheme val="minor"/>
      </rPr>
      <t>c</t>
    </r>
    <r>
      <rPr>
        <sz val="12"/>
        <color theme="1"/>
        <rFont val="宋体"/>
        <family val="3"/>
        <charset val="134"/>
        <scheme val="minor"/>
      </rPr>
      <t>,r</t>
    </r>
    <r>
      <rPr>
        <sz val="11"/>
        <color theme="1"/>
        <rFont val="宋体"/>
        <family val="2"/>
        <scheme val="minor"/>
      </rPr>
      <t>(已知）</t>
    </r>
    <phoneticPr fontId="1" type="noConversion"/>
  </si>
  <si>
    <r>
      <rPr>
        <sz val="16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family val="3"/>
        <charset val="134"/>
        <scheme val="minor"/>
      </rPr>
      <t>c（公式）</t>
    </r>
    <phoneticPr fontId="1" type="noConversion"/>
  </si>
  <si>
    <r>
      <rPr>
        <sz val="16"/>
        <color theme="1"/>
        <rFont val="宋体"/>
        <family val="3"/>
        <charset val="134"/>
        <scheme val="minor"/>
      </rPr>
      <t>ρ</t>
    </r>
    <r>
      <rPr>
        <sz val="11"/>
        <color theme="1"/>
        <rFont val="宋体"/>
        <family val="3"/>
        <charset val="134"/>
        <scheme val="minor"/>
      </rPr>
      <t>c（公式）</t>
    </r>
    <phoneticPr fontId="1" type="noConversion"/>
  </si>
  <si>
    <r>
      <t>σ</t>
    </r>
    <r>
      <rPr>
        <sz val="11"/>
        <rFont val="宋体"/>
        <family val="3"/>
        <charset val="134"/>
      </rPr>
      <t>（公式）</t>
    </r>
    <phoneticPr fontId="1" type="noConversion"/>
  </si>
  <si>
    <r>
      <rPr>
        <sz val="16"/>
        <color theme="1"/>
        <rFont val="宋体"/>
        <family val="3"/>
        <charset val="134"/>
        <scheme val="minor"/>
      </rPr>
      <t>σ</t>
    </r>
    <r>
      <rPr>
        <sz val="11"/>
        <color theme="1"/>
        <rFont val="宋体"/>
        <family val="3"/>
        <charset val="134"/>
        <scheme val="minor"/>
      </rPr>
      <t>（公式）</t>
    </r>
    <phoneticPr fontId="1" type="noConversion"/>
  </si>
  <si>
    <r>
      <rPr>
        <sz val="16"/>
        <color theme="1"/>
        <rFont val="宋体"/>
        <family val="3"/>
        <charset val="134"/>
        <scheme val="minor"/>
      </rPr>
      <t>a</t>
    </r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2"/>
        <scheme val="minor"/>
      </rPr>
      <t>(已知）</t>
    </r>
    <phoneticPr fontId="1" type="noConversion"/>
  </si>
  <si>
    <r>
      <rPr>
        <sz val="14"/>
        <color theme="1"/>
        <rFont val="宋体"/>
        <family val="3"/>
        <charset val="134"/>
        <scheme val="minor"/>
      </rPr>
      <t>fc,r</t>
    </r>
    <r>
      <rPr>
        <sz val="11"/>
        <color theme="1"/>
        <rFont val="宋体"/>
        <family val="2"/>
        <scheme val="minor"/>
      </rPr>
      <t>(已知）</t>
    </r>
    <phoneticPr fontId="1" type="noConversion"/>
  </si>
  <si>
    <r>
      <t>E</t>
    </r>
    <r>
      <rPr>
        <sz val="14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3"/>
        <charset val="134"/>
        <scheme val="minor"/>
      </rPr>
      <t>(已知）</t>
    </r>
    <phoneticPr fontId="1" type="noConversion"/>
  </si>
  <si>
    <r>
      <rPr>
        <sz val="16"/>
        <color theme="1"/>
        <rFont val="宋体"/>
        <family val="3"/>
        <charset val="134"/>
        <scheme val="minor"/>
      </rPr>
      <t>x</t>
    </r>
    <r>
      <rPr>
        <sz val="11"/>
        <color theme="1"/>
        <rFont val="宋体"/>
        <family val="3"/>
        <charset val="134"/>
        <scheme val="minor"/>
      </rPr>
      <t>(已知）</t>
    </r>
    <phoneticPr fontId="1" type="noConversion"/>
  </si>
  <si>
    <t>真实应力</t>
    <phoneticPr fontId="1" type="noConversion"/>
  </si>
  <si>
    <t>真实应变</t>
    <phoneticPr fontId="1" type="noConversion"/>
  </si>
  <si>
    <t>损伤因子</t>
    <phoneticPr fontId="1" type="noConversion"/>
  </si>
  <si>
    <t>真实应变</t>
    <phoneticPr fontId="1" type="noConversion"/>
  </si>
  <si>
    <t>损伤因子</t>
    <phoneticPr fontId="1" type="noConversion"/>
  </si>
  <si>
    <t>C40混凝土单轴受压应力—应变关系曲线（单位：N/mm2）</t>
    <phoneticPr fontId="1" type="noConversion"/>
  </si>
  <si>
    <t>注释：蓝色为由2010版本《混凝土结构设计规范》算的，红色为应在ABAQUS中输入的参数。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</si>
</sst>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rgb="FFFF0000"/>
      <name val="黑体"/>
      <family val="3"/>
      <charset val="134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sz val="16"/>
      <color theme="1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6"/>
      <name val="宋体"/>
      <family val="3"/>
      <charset val="134"/>
    </font>
    <font>
      <sz val="1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6"/>
      <color rgb="FFFF0000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5" fillId="0" borderId="0" xfId="0" applyFont="1"/>
    <xf numFmtId="0" fontId="7" fillId="0" borderId="0" xfId="0" applyFont="1"/>
    <xf numFmtId="0" fontId="6" fillId="0" borderId="0" xfId="0" applyFont="1"/>
    <xf numFmtId="0" fontId="8" fillId="0" borderId="0" xfId="0" applyFont="1"/>
    <xf numFmtId="11" fontId="0" fillId="0" borderId="0" xfId="0" applyNumberFormat="1"/>
    <xf numFmtId="0" fontId="10" fillId="0" borderId="0" xfId="0" applyFont="1"/>
    <xf numFmtId="0" fontId="0" fillId="0" borderId="0" xfId="0" applyNumberFormat="1"/>
    <xf numFmtId="0" fontId="9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6438027876097481"/>
          <c:y val="2.4648932396963894E-2"/>
          <c:w val="0.66708333333333336"/>
          <c:h val="0.8326195683872849"/>
        </c:manualLayout>
      </c:layout>
      <c:scatterChart>
        <c:scatterStyle val="smoothMarker"/>
        <c:varyColors val="0"/>
        <c:ser>
          <c:idx val="0"/>
          <c:order val="0"/>
          <c:xVal>
            <c:numRef>
              <c:f>Sheet1!$E$4:$E$42</c:f>
              <c:numCache>
                <c:formatCode>0.00E+00</c:formatCode>
                <c:ptCount val="39"/>
                <c:pt idx="0">
                  <c:v>0</c:v>
                </c:pt>
                <c:pt idx="1">
                  <c:v>8.6600000000000001E-6</c:v>
                </c:pt>
                <c:pt idx="2">
                  <c:v>1.732E-5</c:v>
                </c:pt>
                <c:pt idx="3">
                  <c:v>2.5980000000000002E-5</c:v>
                </c:pt>
                <c:pt idx="4">
                  <c:v>3.464E-5</c:v>
                </c:pt>
                <c:pt idx="5">
                  <c:v>4.3300000000000002E-5</c:v>
                </c:pt>
                <c:pt idx="6">
                  <c:v>5.1960000000000004E-5</c:v>
                </c:pt>
                <c:pt idx="7">
                  <c:v>6.0619999999999999E-5</c:v>
                </c:pt>
                <c:pt idx="8">
                  <c:v>6.9280000000000001E-5</c:v>
                </c:pt>
                <c:pt idx="9">
                  <c:v>7.7940000000000003E-5</c:v>
                </c:pt>
                <c:pt idx="10">
                  <c:v>8.6600000000000004E-5</c:v>
                </c:pt>
                <c:pt idx="11">
                  <c:v>1.0392000000000001E-4</c:v>
                </c:pt>
                <c:pt idx="12">
                  <c:v>1.2990000000000001E-4</c:v>
                </c:pt>
                <c:pt idx="13">
                  <c:v>1.5588000000000001E-4</c:v>
                </c:pt>
                <c:pt idx="14">
                  <c:v>1.7320000000000001E-4</c:v>
                </c:pt>
                <c:pt idx="15">
                  <c:v>1.9052000000000001E-4</c:v>
                </c:pt>
                <c:pt idx="16">
                  <c:v>2.165E-4</c:v>
                </c:pt>
                <c:pt idx="17">
                  <c:v>2.4248E-4</c:v>
                </c:pt>
                <c:pt idx="18">
                  <c:v>2.5980000000000003E-4</c:v>
                </c:pt>
                <c:pt idx="19">
                  <c:v>2.7712E-4</c:v>
                </c:pt>
                <c:pt idx="20">
                  <c:v>3.0309999999999999E-4</c:v>
                </c:pt>
                <c:pt idx="21">
                  <c:v>3.2907999999999999E-4</c:v>
                </c:pt>
                <c:pt idx="22">
                  <c:v>3.4640000000000002E-4</c:v>
                </c:pt>
                <c:pt idx="23">
                  <c:v>3.6372000000000005E-4</c:v>
                </c:pt>
                <c:pt idx="24">
                  <c:v>3.8970000000000004E-4</c:v>
                </c:pt>
                <c:pt idx="25">
                  <c:v>4.1568000000000003E-4</c:v>
                </c:pt>
                <c:pt idx="26">
                  <c:v>4.3300000000000001E-4</c:v>
                </c:pt>
                <c:pt idx="27">
                  <c:v>4.5032000000000004E-4</c:v>
                </c:pt>
                <c:pt idx="28">
                  <c:v>4.7630000000000003E-4</c:v>
                </c:pt>
                <c:pt idx="29">
                  <c:v>5.0228000000000002E-4</c:v>
                </c:pt>
                <c:pt idx="30">
                  <c:v>5.1960000000000005E-4</c:v>
                </c:pt>
                <c:pt idx="31">
                  <c:v>5.3692000000000008E-4</c:v>
                </c:pt>
                <c:pt idx="32">
                  <c:v>5.6290000000000008E-4</c:v>
                </c:pt>
                <c:pt idx="33">
                  <c:v>5.8888000000000007E-4</c:v>
                </c:pt>
                <c:pt idx="34">
                  <c:v>6.0619999999999999E-4</c:v>
                </c:pt>
                <c:pt idx="35">
                  <c:v>6.2352000000000002E-4</c:v>
                </c:pt>
                <c:pt idx="36">
                  <c:v>6.4950000000000001E-4</c:v>
                </c:pt>
                <c:pt idx="37">
                  <c:v>6.7548E-4</c:v>
                </c:pt>
                <c:pt idx="38">
                  <c:v>6.9280000000000003E-4</c:v>
                </c:pt>
              </c:numCache>
            </c:numRef>
          </c:xVal>
          <c:yVal>
            <c:numRef>
              <c:f>Sheet1!$I$4:$I$42</c:f>
              <c:numCache>
                <c:formatCode>General</c:formatCode>
                <c:ptCount val="39"/>
                <c:pt idx="0">
                  <c:v>0</c:v>
                </c:pt>
                <c:pt idx="1">
                  <c:v>0.20519965799999998</c:v>
                </c:pt>
                <c:pt idx="2">
                  <c:v>0.41037811199999996</c:v>
                </c:pt>
                <c:pt idx="3">
                  <c:v>0.61535068200000009</c:v>
                </c:pt>
                <c:pt idx="4">
                  <c:v>0.8193991679999999</c:v>
                </c:pt>
                <c:pt idx="5">
                  <c:v>1.0206562499999998</c:v>
                </c:pt>
                <c:pt idx="6">
                  <c:v>1.215243648</c:v>
                </c:pt>
                <c:pt idx="7">
                  <c:v>1.3961640419999999</c:v>
                </c:pt>
                <c:pt idx="8">
                  <c:v>1.5519467520000001</c:v>
                </c:pt>
                <c:pt idx="9">
                  <c:v>1.6650471779999998</c:v>
                </c:pt>
                <c:pt idx="10">
                  <c:v>1.71</c:v>
                </c:pt>
                <c:pt idx="11">
                  <c:v>1.6290366571883821</c:v>
                </c:pt>
                <c:pt idx="12">
                  <c:v>1.4384549761476946</c:v>
                </c:pt>
                <c:pt idx="13">
                  <c:v>1.2668932828674659</c:v>
                </c:pt>
                <c:pt idx="14">
                  <c:v>1.1712328767123286</c:v>
                </c:pt>
                <c:pt idx="15">
                  <c:v>1.0890823687009268</c:v>
                </c:pt>
                <c:pt idx="16">
                  <c:v>0.98663309229872109</c:v>
                </c:pt>
                <c:pt idx="17">
                  <c:v>0.90358159527419069</c:v>
                </c:pt>
                <c:pt idx="18">
                  <c:v>0.85655767603175026</c:v>
                </c:pt>
                <c:pt idx="19">
                  <c:v>0.81491063997184177</c:v>
                </c:pt>
                <c:pt idx="20">
                  <c:v>0.7606730329359761</c:v>
                </c:pt>
                <c:pt idx="21">
                  <c:v>0.71437180253101318</c:v>
                </c:pt>
                <c:pt idx="22">
                  <c:v>0.68708037281920775</c:v>
                </c:pt>
                <c:pt idx="23">
                  <c:v>0.66219599895485315</c:v>
                </c:pt>
                <c:pt idx="24">
                  <c:v>0.6287107593108815</c:v>
                </c:pt>
                <c:pt idx="25">
                  <c:v>0.59909726035367739</c:v>
                </c:pt>
                <c:pt idx="26">
                  <c:v>0.58117489981226511</c:v>
                </c:pt>
                <c:pt idx="27">
                  <c:v>0.5645199134421468</c:v>
                </c:pt>
                <c:pt idx="28">
                  <c:v>0.54162256497409889</c:v>
                </c:pt>
                <c:pt idx="29">
                  <c:v>0.5208950660690963</c:v>
                </c:pt>
                <c:pt idx="30">
                  <c:v>0.50812759390836726</c:v>
                </c:pt>
                <c:pt idx="31">
                  <c:v>0.49610961933892511</c:v>
                </c:pt>
                <c:pt idx="32">
                  <c:v>0.47934267738998609</c:v>
                </c:pt>
                <c:pt idx="33">
                  <c:v>0.46391714017842473</c:v>
                </c:pt>
                <c:pt idx="34">
                  <c:v>0.45429711516889854</c:v>
                </c:pt>
                <c:pt idx="35">
                  <c:v>0.44515867675923526</c:v>
                </c:pt>
                <c:pt idx="36">
                  <c:v>0.4322735144548801</c:v>
                </c:pt>
                <c:pt idx="37">
                  <c:v>0.42027878456748219</c:v>
                </c:pt>
                <c:pt idx="38">
                  <c:v>0.41272987677083212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443264"/>
        <c:axId val="146441728"/>
      </c:scatterChart>
      <c:valAx>
        <c:axId val="146443264"/>
        <c:scaling>
          <c:orientation val="minMax"/>
        </c:scaling>
        <c:delete val="0"/>
        <c:axPos val="b"/>
        <c:numFmt formatCode="0.00E+00" sourceLinked="1"/>
        <c:majorTickMark val="out"/>
        <c:minorTickMark val="none"/>
        <c:tickLblPos val="nextTo"/>
        <c:crossAx val="146441728"/>
        <c:crosses val="autoZero"/>
        <c:crossBetween val="midCat"/>
      </c:valAx>
      <c:valAx>
        <c:axId val="1464417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64432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Sheet1!$F$50:$F$88</c:f>
              <c:numCache>
                <c:formatCode>General</c:formatCode>
                <c:ptCount val="39"/>
                <c:pt idx="0">
                  <c:v>0</c:v>
                </c:pt>
                <c:pt idx="1">
                  <c:v>1.5920000000000002E-4</c:v>
                </c:pt>
                <c:pt idx="2">
                  <c:v>3.1840000000000004E-4</c:v>
                </c:pt>
                <c:pt idx="3">
                  <c:v>4.7760000000000001E-4</c:v>
                </c:pt>
                <c:pt idx="4">
                  <c:v>6.3680000000000008E-4</c:v>
                </c:pt>
                <c:pt idx="5">
                  <c:v>7.9600000000000005E-4</c:v>
                </c:pt>
                <c:pt idx="6">
                  <c:v>9.5520000000000002E-4</c:v>
                </c:pt>
                <c:pt idx="7">
                  <c:v>1.1144E-3</c:v>
                </c:pt>
                <c:pt idx="8">
                  <c:v>1.2736000000000002E-3</c:v>
                </c:pt>
                <c:pt idx="9">
                  <c:v>1.4328000000000001E-3</c:v>
                </c:pt>
                <c:pt idx="10">
                  <c:v>1.5920000000000001E-3</c:v>
                </c:pt>
                <c:pt idx="11">
                  <c:v>1.9104E-3</c:v>
                </c:pt>
                <c:pt idx="12">
                  <c:v>2.3880000000000004E-3</c:v>
                </c:pt>
                <c:pt idx="13">
                  <c:v>2.8656000000000003E-3</c:v>
                </c:pt>
                <c:pt idx="14">
                  <c:v>3.1840000000000002E-3</c:v>
                </c:pt>
                <c:pt idx="15">
                  <c:v>3.5024000000000006E-3</c:v>
                </c:pt>
                <c:pt idx="16">
                  <c:v>3.98E-3</c:v>
                </c:pt>
                <c:pt idx="17">
                  <c:v>4.4575999999999999E-3</c:v>
                </c:pt>
                <c:pt idx="18">
                  <c:v>4.7760000000000007E-3</c:v>
                </c:pt>
                <c:pt idx="19">
                  <c:v>5.0944000000000007E-3</c:v>
                </c:pt>
                <c:pt idx="20">
                  <c:v>5.5720000000000006E-3</c:v>
                </c:pt>
                <c:pt idx="21">
                  <c:v>6.0496000000000005E-3</c:v>
                </c:pt>
                <c:pt idx="22">
                  <c:v>6.3680000000000004E-3</c:v>
                </c:pt>
                <c:pt idx="23">
                  <c:v>6.6864000000000003E-3</c:v>
                </c:pt>
                <c:pt idx="24">
                  <c:v>7.1640000000000002E-3</c:v>
                </c:pt>
                <c:pt idx="25">
                  <c:v>7.6416000000000001E-3</c:v>
                </c:pt>
                <c:pt idx="26">
                  <c:v>7.9600000000000001E-3</c:v>
                </c:pt>
                <c:pt idx="27">
                  <c:v>8.2784E-3</c:v>
                </c:pt>
                <c:pt idx="28">
                  <c:v>8.7559999999999999E-3</c:v>
                </c:pt>
                <c:pt idx="29">
                  <c:v>9.2335999999999998E-3</c:v>
                </c:pt>
                <c:pt idx="30">
                  <c:v>9.5520000000000015E-3</c:v>
                </c:pt>
                <c:pt idx="31">
                  <c:v>9.8704000000000014E-3</c:v>
                </c:pt>
                <c:pt idx="32">
                  <c:v>1.0348000000000001E-2</c:v>
                </c:pt>
                <c:pt idx="33">
                  <c:v>1.0825600000000001E-2</c:v>
                </c:pt>
                <c:pt idx="34">
                  <c:v>1.1144000000000001E-2</c:v>
                </c:pt>
                <c:pt idx="35">
                  <c:v>1.1462400000000001E-2</c:v>
                </c:pt>
                <c:pt idx="36">
                  <c:v>1.1940000000000001E-2</c:v>
                </c:pt>
                <c:pt idx="37">
                  <c:v>1.2417600000000001E-2</c:v>
                </c:pt>
                <c:pt idx="38">
                  <c:v>1.2736000000000001E-2</c:v>
                </c:pt>
              </c:numCache>
            </c:numRef>
          </c:xVal>
          <c:yVal>
            <c:numRef>
              <c:f>Sheet1!$J$50:$J$88</c:f>
              <c:numCache>
                <c:formatCode>General</c:formatCode>
                <c:ptCount val="39"/>
                <c:pt idx="0">
                  <c:v>0</c:v>
                </c:pt>
                <c:pt idx="1">
                  <c:v>5.1337636537794991</c:v>
                </c:pt>
                <c:pt idx="2">
                  <c:v>10.017292882814193</c:v>
                </c:pt>
                <c:pt idx="3">
                  <c:v>14.418131410891894</c:v>
                </c:pt>
                <c:pt idx="4">
                  <c:v>18.169360323635026</c:v>
                </c:pt>
                <c:pt idx="5">
                  <c:v>21.188797208235616</c:v>
                </c:pt>
                <c:pt idx="6">
                  <c:v>23.473866602145051</c:v>
                </c:pt>
                <c:pt idx="7">
                  <c:v>25.081320856489235</c:v>
                </c:pt>
                <c:pt idx="8">
                  <c:v>26.102433409611848</c:v>
                </c:pt>
                <c:pt idx="9">
                  <c:v>26.641359096243821</c:v>
                </c:pt>
                <c:pt idx="10">
                  <c:v>26.8</c:v>
                </c:pt>
                <c:pt idx="11">
                  <c:v>25.78576010262989</c:v>
                </c:pt>
                <c:pt idx="12">
                  <c:v>22.395543175487472</c:v>
                </c:pt>
                <c:pt idx="13">
                  <c:v>18.879148403256107</c:v>
                </c:pt>
                <c:pt idx="14">
                  <c:v>16.855345911949691</c:v>
                </c:pt>
                <c:pt idx="15">
                  <c:v>15.121050471891676</c:v>
                </c:pt>
                <c:pt idx="16">
                  <c:v>12.997090203685737</c:v>
                </c:pt>
                <c:pt idx="17">
                  <c:v>11.329870757337851</c:v>
                </c:pt>
                <c:pt idx="18">
                  <c:v>10.414507772020736</c:v>
                </c:pt>
                <c:pt idx="19">
                  <c:v>9.6238441511805295</c:v>
                </c:pt>
                <c:pt idx="20">
                  <c:v>8.6252873563218362</c:v>
                </c:pt>
                <c:pt idx="21">
                  <c:v>7.803113889910513</c:v>
                </c:pt>
                <c:pt idx="22">
                  <c:v>7.3324213406292715</c:v>
                </c:pt>
                <c:pt idx="23">
                  <c:v>6.912646162916368</c:v>
                </c:pt>
                <c:pt idx="24">
                  <c:v>6.3624373516222681</c:v>
                </c:pt>
                <c:pt idx="25">
                  <c:v>5.8903256529543313</c:v>
                </c:pt>
                <c:pt idx="26">
                  <c:v>5.6113902847571095</c:v>
                </c:pt>
                <c:pt idx="27">
                  <c:v>5.3568682923829076</c:v>
                </c:pt>
                <c:pt idx="28">
                  <c:v>5.0144582411974792</c:v>
                </c:pt>
                <c:pt idx="29">
                  <c:v>4.7121307658728089</c:v>
                </c:pt>
                <c:pt idx="30">
                  <c:v>4.5295774647887388</c:v>
                </c:pt>
                <c:pt idx="31">
                  <c:v>4.3603308561111778</c:v>
                </c:pt>
                <c:pt idx="32">
                  <c:v>4.1284512382983873</c:v>
                </c:pt>
                <c:pt idx="33">
                  <c:v>3.9195443830761101</c:v>
                </c:pt>
                <c:pt idx="34">
                  <c:v>3.7914308811641111</c:v>
                </c:pt>
                <c:pt idx="35">
                  <c:v>3.6712887562976766</c:v>
                </c:pt>
                <c:pt idx="36">
                  <c:v>3.504489582425264</c:v>
                </c:pt>
                <c:pt idx="37">
                  <c:v>3.3519768068347973</c:v>
                </c:pt>
                <c:pt idx="38">
                  <c:v>3.2573685809784387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032576"/>
        <c:axId val="170768640"/>
      </c:scatterChart>
      <c:valAx>
        <c:axId val="171032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0768640"/>
        <c:crosses val="autoZero"/>
        <c:crossBetween val="midCat"/>
      </c:valAx>
      <c:valAx>
        <c:axId val="1707686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10325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133349</xdr:colOff>
      <xdr:row>3</xdr:row>
      <xdr:rowOff>57150</xdr:rowOff>
    </xdr:from>
    <xdr:to>
      <xdr:col>20</xdr:col>
      <xdr:colOff>114300</xdr:colOff>
      <xdr:row>23</xdr:row>
      <xdr:rowOff>152400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123824</xdr:colOff>
      <xdr:row>49</xdr:row>
      <xdr:rowOff>33336</xdr:rowOff>
    </xdr:from>
    <xdr:to>
      <xdr:col>20</xdr:col>
      <xdr:colOff>476249</xdr:colOff>
      <xdr:row>70</xdr:row>
      <xdr:rowOff>171449</xdr:rowOff>
    </xdr:to>
    <xdr:graphicFrame macro="">
      <xdr:nvGraphicFramePr>
        <xdr:cNvPr id="7" name="图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"/>
  <sheetViews>
    <sheetView tabSelected="1" topLeftCell="D73" zoomScaleNormal="100" workbookViewId="0">
      <selection activeCell="Q47" sqref="Q47"/>
    </sheetView>
  </sheetViews>
  <sheetFormatPr defaultRowHeight="13.5"/>
  <cols>
    <col min="1" max="1" width="9.5" bestFit="1" customWidth="1"/>
    <col min="2" max="2" width="12.875" customWidth="1"/>
    <col min="3" max="3" width="12.5" customWidth="1"/>
    <col min="4" max="4" width="12" customWidth="1"/>
    <col min="5" max="6" width="12.75" customWidth="1"/>
    <col min="7" max="7" width="11.625" customWidth="1"/>
    <col min="8" max="8" width="12.5" customWidth="1"/>
    <col min="9" max="9" width="14.125" customWidth="1"/>
    <col min="10" max="10" width="14" customWidth="1"/>
    <col min="11" max="11" width="14.375" customWidth="1"/>
    <col min="12" max="12" width="15.625" customWidth="1"/>
    <col min="13" max="13" width="15.875" customWidth="1"/>
  </cols>
  <sheetData>
    <row r="1" spans="1:12">
      <c r="A1" s="9" t="s">
        <v>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20.25">
      <c r="A3" s="2" t="s">
        <v>3</v>
      </c>
      <c r="B3" s="2" t="s">
        <v>1</v>
      </c>
      <c r="C3" s="3" t="s">
        <v>4</v>
      </c>
      <c r="D3" s="1" t="s">
        <v>10</v>
      </c>
      <c r="E3" s="3" t="s">
        <v>7</v>
      </c>
      <c r="F3" s="4" t="s">
        <v>6</v>
      </c>
      <c r="G3" s="4" t="s">
        <v>5</v>
      </c>
      <c r="H3" s="4" t="s">
        <v>0</v>
      </c>
      <c r="I3" s="6" t="s">
        <v>14</v>
      </c>
      <c r="J3" s="2" t="s">
        <v>20</v>
      </c>
      <c r="K3" s="2" t="s">
        <v>23</v>
      </c>
      <c r="L3" s="2" t="s">
        <v>24</v>
      </c>
    </row>
    <row r="4" spans="1:12">
      <c r="A4" s="5">
        <v>32500</v>
      </c>
      <c r="B4">
        <v>1.71</v>
      </c>
      <c r="C4" s="5">
        <v>8.6600000000000004E-5</v>
      </c>
      <c r="D4" s="5">
        <f>B4/(A4*C4)</f>
        <v>0.60756795167880617</v>
      </c>
      <c r="E4" s="5">
        <f>F4*C4</f>
        <v>0</v>
      </c>
      <c r="F4" s="5">
        <v>0</v>
      </c>
      <c r="G4" s="5">
        <v>0.92</v>
      </c>
      <c r="H4">
        <f>IF(F4&lt;=1,1-D4*(1.2-0.2*F4^5),1-(D4/(G4*(F4-1)^1.7+F4)))</f>
        <v>0.27091845798543257</v>
      </c>
      <c r="I4" s="7">
        <f>(1-H4)*A4*E4</f>
        <v>0</v>
      </c>
      <c r="J4" s="5">
        <f>I4*(1+E4)</f>
        <v>0</v>
      </c>
      <c r="K4">
        <f>LN(1+E4)</f>
        <v>0</v>
      </c>
      <c r="L4">
        <f>1-(1-H4)^0.5</f>
        <v>0.14613728151735805</v>
      </c>
    </row>
    <row r="5" spans="1:12">
      <c r="A5" s="5">
        <v>32500</v>
      </c>
      <c r="B5">
        <v>1.71</v>
      </c>
      <c r="C5" s="5">
        <v>8.6600000000000004E-5</v>
      </c>
      <c r="D5" s="5">
        <f t="shared" ref="D5:D41" si="0">B5/(A5*C5)</f>
        <v>0.60756795167880617</v>
      </c>
      <c r="E5" s="5">
        <f t="shared" ref="E5:E42" si="1">F5*C5</f>
        <v>8.6600000000000001E-6</v>
      </c>
      <c r="F5" s="5">
        <v>0.1</v>
      </c>
      <c r="G5" s="5">
        <v>0.92</v>
      </c>
      <c r="H5">
        <f t="shared" ref="H5:H42" si="2">IF(F5&lt;=1,1-D5*(1.2-0.2*F5^5),1-(D5/(G5*(F5-1)^1.7+F5)))</f>
        <v>0.27091967312133602</v>
      </c>
      <c r="I5" s="7">
        <f t="shared" ref="I5:I42" si="3">(1-H5)*A5*E5</f>
        <v>0.20519965799999998</v>
      </c>
      <c r="J5" s="5">
        <f t="shared" ref="J5:J41" si="4">I5*(1+E5)</f>
        <v>0.20520143502903826</v>
      </c>
      <c r="K5">
        <f t="shared" ref="K5:K42" si="5">LN(1+E5)</f>
        <v>8.6599625024101586E-6</v>
      </c>
      <c r="L5">
        <f t="shared" ref="L5:L42" si="6">1-(1-H5)^0.5</f>
        <v>0.14613799306992004</v>
      </c>
    </row>
    <row r="6" spans="1:12">
      <c r="A6" s="5">
        <v>32500</v>
      </c>
      <c r="B6">
        <v>1.71</v>
      </c>
      <c r="C6" s="5">
        <v>8.6600000000000004E-5</v>
      </c>
      <c r="D6" s="5">
        <f t="shared" si="0"/>
        <v>0.60756795167880617</v>
      </c>
      <c r="E6" s="5">
        <f t="shared" si="1"/>
        <v>1.732E-5</v>
      </c>
      <c r="F6" s="5">
        <v>0.2</v>
      </c>
      <c r="G6" s="5">
        <v>0.92</v>
      </c>
      <c r="H6">
        <f t="shared" si="2"/>
        <v>0.2709573423343401</v>
      </c>
      <c r="I6" s="7">
        <f t="shared" si="3"/>
        <v>0.41037811199999996</v>
      </c>
      <c r="J6" s="5">
        <f t="shared" si="4"/>
        <v>0.4103852197488998</v>
      </c>
      <c r="K6">
        <f t="shared" si="5"/>
        <v>1.7319850010519221E-5</v>
      </c>
      <c r="L6">
        <f t="shared" si="6"/>
        <v>0.14616005149345468</v>
      </c>
    </row>
    <row r="7" spans="1:12">
      <c r="A7" s="5">
        <v>32500</v>
      </c>
      <c r="B7">
        <v>1.71</v>
      </c>
      <c r="C7" s="5">
        <v>8.6600000000000004E-5</v>
      </c>
      <c r="D7" s="5">
        <f t="shared" si="0"/>
        <v>0.60756795167880617</v>
      </c>
      <c r="E7" s="5">
        <f t="shared" si="1"/>
        <v>2.5980000000000002E-5</v>
      </c>
      <c r="F7" s="5">
        <v>0.3</v>
      </c>
      <c r="G7" s="5">
        <v>0.92</v>
      </c>
      <c r="H7">
        <f t="shared" si="2"/>
        <v>0.27121373600994847</v>
      </c>
      <c r="I7" s="7">
        <f t="shared" si="3"/>
        <v>0.61535068200000009</v>
      </c>
      <c r="J7" s="5">
        <f t="shared" si="4"/>
        <v>0.61536666881071844</v>
      </c>
      <c r="K7">
        <f t="shared" si="5"/>
        <v>2.5979662525626062E-5</v>
      </c>
      <c r="L7">
        <f t="shared" si="6"/>
        <v>0.14631020622825086</v>
      </c>
    </row>
    <row r="8" spans="1:12">
      <c r="A8" s="5">
        <v>32500</v>
      </c>
      <c r="B8">
        <v>1.71</v>
      </c>
      <c r="C8" s="5">
        <v>8.6600000000000004E-5</v>
      </c>
      <c r="D8" s="5">
        <f t="shared" si="0"/>
        <v>0.60756795167880617</v>
      </c>
      <c r="E8" s="5">
        <f t="shared" si="1"/>
        <v>3.464E-5</v>
      </c>
      <c r="F8" s="5">
        <v>0.4</v>
      </c>
      <c r="G8" s="5">
        <v>0.92</v>
      </c>
      <c r="H8">
        <f t="shared" si="2"/>
        <v>0.27216275715047089</v>
      </c>
      <c r="I8" s="7">
        <f t="shared" si="3"/>
        <v>0.8193991679999999</v>
      </c>
      <c r="J8" s="5">
        <f t="shared" si="4"/>
        <v>0.81942755198717943</v>
      </c>
      <c r="K8">
        <f t="shared" si="5"/>
        <v>3.4639400049029519E-5</v>
      </c>
      <c r="L8">
        <f t="shared" si="6"/>
        <v>0.14686622218462764</v>
      </c>
    </row>
    <row r="9" spans="1:12">
      <c r="A9" s="5">
        <v>32500</v>
      </c>
      <c r="B9">
        <v>1.71</v>
      </c>
      <c r="C9" s="5">
        <v>8.6600000000000004E-5</v>
      </c>
      <c r="D9" s="5">
        <f t="shared" si="0"/>
        <v>0.60756795167880617</v>
      </c>
      <c r="E9" s="5">
        <f t="shared" si="1"/>
        <v>4.3300000000000002E-5</v>
      </c>
      <c r="F9" s="5">
        <v>0.5</v>
      </c>
      <c r="G9" s="5">
        <v>0.92</v>
      </c>
      <c r="H9">
        <f t="shared" si="2"/>
        <v>0.27471575768342527</v>
      </c>
      <c r="I9" s="7">
        <f t="shared" si="3"/>
        <v>1.0206562499999998</v>
      </c>
      <c r="J9" s="5">
        <f t="shared" si="4"/>
        <v>1.0207004444156247</v>
      </c>
      <c r="K9">
        <f t="shared" si="5"/>
        <v>4.32990625820284E-5</v>
      </c>
      <c r="L9">
        <f t="shared" si="6"/>
        <v>0.14836378522483273</v>
      </c>
    </row>
    <row r="10" spans="1:12">
      <c r="A10" s="5">
        <v>32500</v>
      </c>
      <c r="B10">
        <v>1.71</v>
      </c>
      <c r="C10" s="5">
        <v>8.6600000000000004E-5</v>
      </c>
      <c r="D10" s="5">
        <f t="shared" si="0"/>
        <v>0.60756795167880617</v>
      </c>
      <c r="E10" s="5">
        <f t="shared" si="1"/>
        <v>5.1960000000000004E-5</v>
      </c>
      <c r="F10" s="5">
        <v>0.6</v>
      </c>
      <c r="G10" s="5">
        <v>0.92</v>
      </c>
      <c r="H10">
        <f t="shared" si="2"/>
        <v>0.28036735476994146</v>
      </c>
      <c r="I10" s="7">
        <f t="shared" si="3"/>
        <v>1.215243648</v>
      </c>
      <c r="J10" s="5">
        <f t="shared" si="4"/>
        <v>1.2153067920599501</v>
      </c>
      <c r="K10">
        <f t="shared" si="5"/>
        <v>5.1958650125921474E-5</v>
      </c>
      <c r="L10">
        <f t="shared" si="6"/>
        <v>0.15168835606832642</v>
      </c>
    </row>
    <row r="11" spans="1:12">
      <c r="A11" s="5">
        <v>32500</v>
      </c>
      <c r="B11">
        <v>1.71</v>
      </c>
      <c r="C11" s="5">
        <v>8.6600000000000004E-5</v>
      </c>
      <c r="D11" s="5">
        <f t="shared" si="0"/>
        <v>0.60756795167880617</v>
      </c>
      <c r="E11" s="5">
        <f t="shared" si="1"/>
        <v>6.0619999999999999E-5</v>
      </c>
      <c r="F11" s="5">
        <v>0.7</v>
      </c>
      <c r="G11" s="5">
        <v>0.92</v>
      </c>
      <c r="H11">
        <f t="shared" si="2"/>
        <v>0.291341247113164</v>
      </c>
      <c r="I11" s="7">
        <f t="shared" si="3"/>
        <v>1.3961640419999999</v>
      </c>
      <c r="J11" s="5">
        <f t="shared" si="4"/>
        <v>1.3962486774642258</v>
      </c>
      <c r="K11">
        <f t="shared" si="5"/>
        <v>6.0618162682007481E-5</v>
      </c>
      <c r="L11">
        <f t="shared" si="6"/>
        <v>0.1581812826464144</v>
      </c>
    </row>
    <row r="12" spans="1:12">
      <c r="A12" s="5">
        <v>32500</v>
      </c>
      <c r="B12">
        <v>1.71</v>
      </c>
      <c r="C12" s="5">
        <v>8.6600000000000004E-5</v>
      </c>
      <c r="D12" s="5">
        <f t="shared" si="0"/>
        <v>0.60756795167880617</v>
      </c>
      <c r="E12" s="5">
        <f t="shared" si="1"/>
        <v>6.9280000000000001E-5</v>
      </c>
      <c r="F12" s="5">
        <v>0.8</v>
      </c>
      <c r="G12" s="5">
        <v>0.92</v>
      </c>
      <c r="H12">
        <f t="shared" si="2"/>
        <v>0.31073603126665483</v>
      </c>
      <c r="I12" s="7">
        <f t="shared" si="3"/>
        <v>1.5519467520000001</v>
      </c>
      <c r="J12" s="5">
        <f t="shared" si="4"/>
        <v>1.5520542708709786</v>
      </c>
      <c r="K12">
        <f t="shared" si="5"/>
        <v>6.9277600251585125E-5</v>
      </c>
      <c r="L12">
        <f t="shared" si="6"/>
        <v>0.16978077067960828</v>
      </c>
    </row>
    <row r="13" spans="1:12">
      <c r="A13" s="5">
        <v>32500</v>
      </c>
      <c r="B13">
        <v>1.71</v>
      </c>
      <c r="C13" s="5">
        <v>8.6600000000000004E-5</v>
      </c>
      <c r="D13" s="5">
        <f t="shared" si="0"/>
        <v>0.60756795167880617</v>
      </c>
      <c r="E13" s="5">
        <f t="shared" si="1"/>
        <v>7.7940000000000003E-5</v>
      </c>
      <c r="F13" s="5">
        <v>0.9</v>
      </c>
      <c r="G13" s="5">
        <v>0.92</v>
      </c>
      <c r="H13">
        <f t="shared" si="2"/>
        <v>0.34267101794279631</v>
      </c>
      <c r="I13" s="7">
        <f t="shared" si="3"/>
        <v>1.6650471779999998</v>
      </c>
      <c r="J13" s="5">
        <f t="shared" si="4"/>
        <v>1.6651769517770529</v>
      </c>
      <c r="K13">
        <f t="shared" si="5"/>
        <v>7.7936962835953077E-5</v>
      </c>
      <c r="L13">
        <f t="shared" si="6"/>
        <v>0.18924172402792971</v>
      </c>
    </row>
    <row r="14" spans="1:12">
      <c r="A14" s="5">
        <v>32500</v>
      </c>
      <c r="B14">
        <v>1.71</v>
      </c>
      <c r="C14" s="5">
        <v>8.6600000000000004E-5</v>
      </c>
      <c r="D14" s="5">
        <f t="shared" si="0"/>
        <v>0.60756795167880617</v>
      </c>
      <c r="E14" s="5">
        <f t="shared" si="1"/>
        <v>8.6600000000000004E-5</v>
      </c>
      <c r="F14" s="5">
        <v>1</v>
      </c>
      <c r="G14" s="5">
        <v>0.92</v>
      </c>
      <c r="H14">
        <f t="shared" si="2"/>
        <v>0.39243204832119383</v>
      </c>
      <c r="I14" s="7">
        <f t="shared" si="3"/>
        <v>1.71</v>
      </c>
      <c r="J14" s="5">
        <f t="shared" si="4"/>
        <v>1.7101480859999998</v>
      </c>
      <c r="K14">
        <f t="shared" si="5"/>
        <v>8.6596250436409968E-5</v>
      </c>
      <c r="L14">
        <f t="shared" si="6"/>
        <v>0.22053354679062287</v>
      </c>
    </row>
    <row r="15" spans="1:12">
      <c r="A15" s="5">
        <v>32500</v>
      </c>
      <c r="B15">
        <v>1.71</v>
      </c>
      <c r="C15" s="5">
        <v>8.6600000000000004E-5</v>
      </c>
      <c r="D15" s="5">
        <f t="shared" si="0"/>
        <v>0.60756795167880617</v>
      </c>
      <c r="E15" s="5">
        <f t="shared" si="1"/>
        <v>1.0392000000000001E-4</v>
      </c>
      <c r="F15" s="5">
        <v>1.2</v>
      </c>
      <c r="G15" s="5">
        <v>0.92</v>
      </c>
      <c r="H15">
        <f t="shared" si="2"/>
        <v>0.51766546539101621</v>
      </c>
      <c r="I15" s="7">
        <f t="shared" si="3"/>
        <v>1.6290366571883821</v>
      </c>
      <c r="J15" s="5">
        <f t="shared" si="4"/>
        <v>1.6292059466777971</v>
      </c>
      <c r="K15">
        <f t="shared" si="5"/>
        <v>1.0391460069078498E-4</v>
      </c>
      <c r="L15">
        <f t="shared" si="6"/>
        <v>0.30549691533515577</v>
      </c>
    </row>
    <row r="16" spans="1:12">
      <c r="A16" s="5">
        <v>32500</v>
      </c>
      <c r="B16">
        <v>1.71</v>
      </c>
      <c r="C16" s="5">
        <v>8.6600000000000004E-5</v>
      </c>
      <c r="D16" s="5">
        <f t="shared" si="0"/>
        <v>0.60756795167880617</v>
      </c>
      <c r="E16" s="5">
        <f t="shared" si="1"/>
        <v>1.2990000000000001E-4</v>
      </c>
      <c r="F16" s="5">
        <v>1.5</v>
      </c>
      <c r="G16" s="5">
        <v>0.92</v>
      </c>
      <c r="H16">
        <f t="shared" si="2"/>
        <v>0.65927518774259619</v>
      </c>
      <c r="I16" s="7">
        <f t="shared" si="3"/>
        <v>1.4384549761476946</v>
      </c>
      <c r="J16" s="5">
        <f t="shared" si="4"/>
        <v>1.4386418314490961</v>
      </c>
      <c r="K16">
        <f t="shared" si="5"/>
        <v>1.2989156372547855E-4</v>
      </c>
      <c r="L16">
        <f t="shared" si="6"/>
        <v>0.41628362001961616</v>
      </c>
    </row>
    <row r="17" spans="1:12">
      <c r="A17" s="5">
        <v>32500</v>
      </c>
      <c r="B17">
        <v>1.71</v>
      </c>
      <c r="C17" s="5">
        <v>8.6600000000000004E-5</v>
      </c>
      <c r="D17" s="5">
        <f t="shared" si="0"/>
        <v>0.60756795167880617</v>
      </c>
      <c r="E17" s="5">
        <f t="shared" si="1"/>
        <v>1.5588000000000001E-4</v>
      </c>
      <c r="F17" s="5">
        <v>1.8</v>
      </c>
      <c r="G17" s="5">
        <v>0.92</v>
      </c>
      <c r="H17">
        <f t="shared" si="2"/>
        <v>0.74992730446152545</v>
      </c>
      <c r="I17" s="7">
        <f t="shared" si="3"/>
        <v>1.2668932828674659</v>
      </c>
      <c r="J17" s="5">
        <f t="shared" si="4"/>
        <v>1.2670907661923994</v>
      </c>
      <c r="K17">
        <f t="shared" si="5"/>
        <v>1.5586785197531448E-4</v>
      </c>
      <c r="L17">
        <f t="shared" si="6"/>
        <v>0.49992730974539856</v>
      </c>
    </row>
    <row r="18" spans="1:12">
      <c r="A18" s="5">
        <v>32500</v>
      </c>
      <c r="B18">
        <v>1.71</v>
      </c>
      <c r="C18" s="5">
        <v>8.6600000000000004E-5</v>
      </c>
      <c r="D18" s="5">
        <f t="shared" si="0"/>
        <v>0.60756795167880617</v>
      </c>
      <c r="E18" s="5">
        <f t="shared" si="1"/>
        <v>1.7320000000000001E-4</v>
      </c>
      <c r="F18" s="5">
        <v>2</v>
      </c>
      <c r="G18" s="5">
        <v>0.92</v>
      </c>
      <c r="H18">
        <f t="shared" si="2"/>
        <v>0.79192878367164177</v>
      </c>
      <c r="I18" s="7">
        <f t="shared" si="3"/>
        <v>1.1712328767123286</v>
      </c>
      <c r="J18" s="5">
        <f t="shared" si="4"/>
        <v>1.1714357342465753</v>
      </c>
      <c r="K18">
        <f t="shared" si="5"/>
        <v>1.7318500261176892E-4</v>
      </c>
      <c r="L18">
        <f t="shared" si="6"/>
        <v>0.54385176057737739</v>
      </c>
    </row>
    <row r="19" spans="1:12">
      <c r="A19" s="5">
        <v>32500</v>
      </c>
      <c r="B19">
        <v>1.71</v>
      </c>
      <c r="C19" s="5">
        <v>8.6600000000000004E-5</v>
      </c>
      <c r="D19" s="5">
        <f t="shared" si="0"/>
        <v>0.60756795167880617</v>
      </c>
      <c r="E19" s="5">
        <f t="shared" si="1"/>
        <v>1.9052000000000001E-4</v>
      </c>
      <c r="F19" s="5">
        <v>2.2000000000000002</v>
      </c>
      <c r="G19" s="5">
        <v>0.92</v>
      </c>
      <c r="H19">
        <f t="shared" si="2"/>
        <v>0.82411176396567665</v>
      </c>
      <c r="I19" s="7">
        <f t="shared" si="3"/>
        <v>1.0890823687009268</v>
      </c>
      <c r="J19" s="5">
        <f t="shared" si="4"/>
        <v>1.0892898606738117</v>
      </c>
      <c r="K19">
        <f t="shared" si="5"/>
        <v>1.9050185336971025E-4</v>
      </c>
      <c r="L19">
        <f t="shared" si="6"/>
        <v>0.58060968533557744</v>
      </c>
    </row>
    <row r="20" spans="1:12">
      <c r="A20" s="5">
        <v>32500</v>
      </c>
      <c r="B20">
        <v>1.71</v>
      </c>
      <c r="C20" s="5">
        <v>8.6600000000000004E-5</v>
      </c>
      <c r="D20" s="5">
        <f t="shared" si="0"/>
        <v>0.60756795167880617</v>
      </c>
      <c r="E20" s="5">
        <f t="shared" si="1"/>
        <v>2.165E-4</v>
      </c>
      <c r="F20" s="5">
        <v>2.5</v>
      </c>
      <c r="G20" s="5">
        <v>0.92</v>
      </c>
      <c r="H20">
        <f t="shared" si="2"/>
        <v>0.85977856211778703</v>
      </c>
      <c r="I20" s="7">
        <f t="shared" si="3"/>
        <v>0.98663309229872109</v>
      </c>
      <c r="J20" s="5">
        <f t="shared" si="4"/>
        <v>0.98684669836320382</v>
      </c>
      <c r="K20">
        <f t="shared" si="5"/>
        <v>2.1647656725712873E-4</v>
      </c>
      <c r="L20">
        <f t="shared" si="6"/>
        <v>0.62553846942280844</v>
      </c>
    </row>
    <row r="21" spans="1:12">
      <c r="A21" s="5">
        <v>32500</v>
      </c>
      <c r="B21">
        <v>1.71</v>
      </c>
      <c r="C21" s="5">
        <v>8.6600000000000004E-5</v>
      </c>
      <c r="D21" s="5">
        <f t="shared" si="0"/>
        <v>0.60756795167880617</v>
      </c>
      <c r="E21" s="5">
        <f t="shared" si="1"/>
        <v>2.4248E-4</v>
      </c>
      <c r="F21" s="5">
        <v>2.8</v>
      </c>
      <c r="G21" s="5">
        <v>0.92</v>
      </c>
      <c r="H21">
        <f t="shared" si="2"/>
        <v>0.88534101524323139</v>
      </c>
      <c r="I21" s="7">
        <f t="shared" si="3"/>
        <v>0.90358159527419069</v>
      </c>
      <c r="J21" s="5">
        <f t="shared" si="4"/>
        <v>0.9038006957394128</v>
      </c>
      <c r="K21">
        <f t="shared" si="5"/>
        <v>2.4245060647630997E-4</v>
      </c>
      <c r="L21">
        <f t="shared" si="6"/>
        <v>0.66138667368697868</v>
      </c>
    </row>
    <row r="22" spans="1:12">
      <c r="A22" s="5">
        <v>32500</v>
      </c>
      <c r="B22">
        <v>1.71</v>
      </c>
      <c r="C22" s="5">
        <v>8.6600000000000004E-5</v>
      </c>
      <c r="D22" s="5">
        <f t="shared" si="0"/>
        <v>0.60756795167880617</v>
      </c>
      <c r="E22" s="5">
        <f t="shared" si="1"/>
        <v>2.5980000000000003E-4</v>
      </c>
      <c r="F22" s="5">
        <v>3</v>
      </c>
      <c r="G22" s="5">
        <v>0.92</v>
      </c>
      <c r="H22">
        <f t="shared" si="2"/>
        <v>0.89855419245197488</v>
      </c>
      <c r="I22" s="7">
        <f t="shared" si="3"/>
        <v>0.85655767603175026</v>
      </c>
      <c r="J22" s="5">
        <f t="shared" si="4"/>
        <v>0.85678020971598334</v>
      </c>
      <c r="K22">
        <f t="shared" si="5"/>
        <v>2.5976625782405061E-4</v>
      </c>
      <c r="L22">
        <f t="shared" si="6"/>
        <v>0.68149441520120069</v>
      </c>
    </row>
    <row r="23" spans="1:12">
      <c r="A23" s="5">
        <v>32500</v>
      </c>
      <c r="B23">
        <v>1.71</v>
      </c>
      <c r="C23" s="5">
        <v>8.6600000000000004E-5</v>
      </c>
      <c r="D23" s="5">
        <f t="shared" si="0"/>
        <v>0.60756795167880617</v>
      </c>
      <c r="E23" s="5">
        <f t="shared" si="1"/>
        <v>2.7712E-4</v>
      </c>
      <c r="F23" s="5">
        <v>3.2</v>
      </c>
      <c r="G23" s="5">
        <v>0.92</v>
      </c>
      <c r="H23">
        <f t="shared" si="2"/>
        <v>0.90951871558315844</v>
      </c>
      <c r="I23" s="7">
        <f t="shared" si="3"/>
        <v>0.81491063997184177</v>
      </c>
      <c r="J23" s="5">
        <f t="shared" si="4"/>
        <v>0.81513646800839079</v>
      </c>
      <c r="K23">
        <f t="shared" si="5"/>
        <v>2.7708160934520129E-4</v>
      </c>
      <c r="L23">
        <f t="shared" si="6"/>
        <v>0.69919892883029555</v>
      </c>
    </row>
    <row r="24" spans="1:12">
      <c r="A24" s="5">
        <v>32500</v>
      </c>
      <c r="B24">
        <v>1.71</v>
      </c>
      <c r="C24" s="5">
        <v>8.6600000000000004E-5</v>
      </c>
      <c r="D24" s="5">
        <f t="shared" si="0"/>
        <v>0.60756795167880617</v>
      </c>
      <c r="E24" s="5">
        <f t="shared" si="1"/>
        <v>3.0309999999999999E-4</v>
      </c>
      <c r="F24" s="5">
        <v>3.5</v>
      </c>
      <c r="G24" s="5">
        <v>0.92</v>
      </c>
      <c r="H24">
        <f t="shared" si="2"/>
        <v>0.92278019105794218</v>
      </c>
      <c r="I24" s="7">
        <f t="shared" si="3"/>
        <v>0.7606730329359761</v>
      </c>
      <c r="J24" s="5">
        <f t="shared" si="4"/>
        <v>0.76090359293225895</v>
      </c>
      <c r="K24">
        <f t="shared" si="5"/>
        <v>3.0305407447478401E-4</v>
      </c>
      <c r="L24">
        <f t="shared" si="6"/>
        <v>0.72211547552614985</v>
      </c>
    </row>
    <row r="25" spans="1:12">
      <c r="A25" s="5">
        <v>32500</v>
      </c>
      <c r="B25">
        <v>1.71</v>
      </c>
      <c r="C25" s="5">
        <v>8.6600000000000004E-5</v>
      </c>
      <c r="D25" s="5">
        <f t="shared" si="0"/>
        <v>0.60756795167880617</v>
      </c>
      <c r="E25" s="5">
        <f t="shared" si="1"/>
        <v>3.2907999999999999E-4</v>
      </c>
      <c r="F25" s="5">
        <v>3.8</v>
      </c>
      <c r="G25" s="5">
        <v>0.92</v>
      </c>
      <c r="H25">
        <f t="shared" si="2"/>
        <v>0.9332056920897408</v>
      </c>
      <c r="I25" s="7">
        <f t="shared" si="3"/>
        <v>0.71437180253101318</v>
      </c>
      <c r="J25" s="5">
        <f t="shared" si="4"/>
        <v>0.71460688800379002</v>
      </c>
      <c r="K25">
        <f t="shared" si="5"/>
        <v>3.2902586505294154E-4</v>
      </c>
      <c r="L25">
        <f t="shared" si="6"/>
        <v>0.74155405224639481</v>
      </c>
    </row>
    <row r="26" spans="1:12">
      <c r="A26" s="5">
        <v>32500</v>
      </c>
      <c r="B26">
        <v>1.71</v>
      </c>
      <c r="C26" s="5">
        <v>8.6600000000000004E-5</v>
      </c>
      <c r="D26" s="5">
        <f t="shared" si="0"/>
        <v>0.60756795167880617</v>
      </c>
      <c r="E26" s="5">
        <f t="shared" si="1"/>
        <v>3.4640000000000002E-4</v>
      </c>
      <c r="F26" s="5">
        <v>4</v>
      </c>
      <c r="G26" s="5">
        <v>0.92</v>
      </c>
      <c r="H26">
        <f t="shared" si="2"/>
        <v>0.93896958848648004</v>
      </c>
      <c r="I26" s="7">
        <f t="shared" si="3"/>
        <v>0.68708037281920775</v>
      </c>
      <c r="J26" s="5">
        <f t="shared" si="4"/>
        <v>0.68731837746035229</v>
      </c>
      <c r="K26">
        <f t="shared" si="5"/>
        <v>3.4634001737155747E-4</v>
      </c>
      <c r="L26">
        <f t="shared" si="6"/>
        <v>0.75295666065744671</v>
      </c>
    </row>
    <row r="27" spans="1:12">
      <c r="A27" s="5">
        <v>32500</v>
      </c>
      <c r="B27">
        <v>1.71</v>
      </c>
      <c r="C27" s="5">
        <v>8.6600000000000004E-5</v>
      </c>
      <c r="D27" s="5">
        <f t="shared" si="0"/>
        <v>0.60756795167880617</v>
      </c>
      <c r="E27" s="5">
        <f t="shared" si="1"/>
        <v>3.6372000000000005E-4</v>
      </c>
      <c r="F27" s="5">
        <v>4.2</v>
      </c>
      <c r="G27" s="5">
        <v>0.92</v>
      </c>
      <c r="H27">
        <f t="shared" si="2"/>
        <v>0.94398091524715944</v>
      </c>
      <c r="I27" s="7">
        <f t="shared" si="3"/>
        <v>0.66219599895485315</v>
      </c>
      <c r="J27" s="5">
        <f t="shared" si="4"/>
        <v>0.662436852883593</v>
      </c>
      <c r="K27">
        <f t="shared" si="5"/>
        <v>3.6365386991549329E-4</v>
      </c>
      <c r="L27">
        <f t="shared" si="6"/>
        <v>0.76331648821085873</v>
      </c>
    </row>
    <row r="28" spans="1:12">
      <c r="A28" s="5">
        <v>32500</v>
      </c>
      <c r="B28">
        <v>1.71</v>
      </c>
      <c r="C28" s="5">
        <v>8.6600000000000004E-5</v>
      </c>
      <c r="D28" s="5">
        <f t="shared" si="0"/>
        <v>0.60756795167880617</v>
      </c>
      <c r="E28" s="5">
        <f t="shared" si="1"/>
        <v>3.8970000000000004E-4</v>
      </c>
      <c r="F28" s="5">
        <v>4.5</v>
      </c>
      <c r="G28" s="5">
        <v>0.92</v>
      </c>
      <c r="H28">
        <f t="shared" si="2"/>
        <v>0.95035938814386756</v>
      </c>
      <c r="I28" s="7">
        <f t="shared" si="3"/>
        <v>0.6287107593108815</v>
      </c>
      <c r="J28" s="5">
        <f t="shared" si="4"/>
        <v>0.62895576789378493</v>
      </c>
      <c r="K28">
        <f t="shared" si="5"/>
        <v>3.8962408667657839E-4</v>
      </c>
      <c r="L28">
        <f t="shared" si="6"/>
        <v>0.7771982678340843</v>
      </c>
    </row>
    <row r="29" spans="1:12">
      <c r="A29" s="5">
        <v>32500</v>
      </c>
      <c r="B29">
        <v>1.71</v>
      </c>
      <c r="C29" s="5">
        <v>8.6600000000000004E-5</v>
      </c>
      <c r="D29" s="5">
        <f t="shared" si="0"/>
        <v>0.60756795167880617</v>
      </c>
      <c r="E29" s="5">
        <f t="shared" si="1"/>
        <v>4.1568000000000003E-4</v>
      </c>
      <c r="F29" s="5">
        <v>4.8</v>
      </c>
      <c r="G29" s="5">
        <v>0.92</v>
      </c>
      <c r="H29">
        <f>IF(F29&lt;=1,1-D29*(1.2-0.2*F29^5),1-(D29/(G29*(F29-1)^1.7+F29)))</f>
        <v>0.95565396012067882</v>
      </c>
      <c r="I29" s="7">
        <f>(1-H29)*A29*E29</f>
        <v>0.59909726035367739</v>
      </c>
      <c r="J29" s="5">
        <f t="shared" si="4"/>
        <v>0.59934629310286114</v>
      </c>
      <c r="K29">
        <f t="shared" si="5"/>
        <v>4.155936290030201E-4</v>
      </c>
      <c r="L29">
        <f t="shared" si="6"/>
        <v>0.78941500556943478</v>
      </c>
    </row>
    <row r="30" spans="1:12">
      <c r="A30" s="5">
        <v>32500</v>
      </c>
      <c r="B30">
        <v>1.71</v>
      </c>
      <c r="C30" s="5">
        <v>8.6600000000000004E-5</v>
      </c>
      <c r="D30" s="5">
        <f t="shared" si="0"/>
        <v>0.60756795167880617</v>
      </c>
      <c r="E30" s="5">
        <f t="shared" si="1"/>
        <v>4.3300000000000001E-4</v>
      </c>
      <c r="F30" s="5">
        <v>5</v>
      </c>
      <c r="G30" s="5">
        <v>0.92</v>
      </c>
      <c r="H30">
        <f t="shared" si="2"/>
        <v>0.95870137503554698</v>
      </c>
      <c r="I30" s="7">
        <f t="shared" si="3"/>
        <v>0.58117489981226511</v>
      </c>
      <c r="J30" s="5">
        <f t="shared" si="4"/>
        <v>0.58142654854388376</v>
      </c>
      <c r="K30">
        <f t="shared" si="5"/>
        <v>4.3290628255203309E-4</v>
      </c>
      <c r="L30">
        <f t="shared" si="6"/>
        <v>0.79677936875294131</v>
      </c>
    </row>
    <row r="31" spans="1:12">
      <c r="A31" s="5">
        <v>32500</v>
      </c>
      <c r="B31">
        <v>1.71</v>
      </c>
      <c r="C31" s="5">
        <v>8.6600000000000004E-5</v>
      </c>
      <c r="D31" s="5">
        <f t="shared" si="0"/>
        <v>0.60756795167880617</v>
      </c>
      <c r="E31" s="5">
        <f t="shared" si="1"/>
        <v>4.5032000000000004E-4</v>
      </c>
      <c r="F31" s="5">
        <v>5.2</v>
      </c>
      <c r="G31" s="5">
        <v>0.92</v>
      </c>
      <c r="H31">
        <f t="shared" si="2"/>
        <v>0.96142777693522918</v>
      </c>
      <c r="I31" s="7">
        <f t="shared" si="3"/>
        <v>0.5645199134421468</v>
      </c>
      <c r="J31" s="5">
        <f t="shared" si="4"/>
        <v>0.56477412804956806</v>
      </c>
      <c r="K31">
        <f t="shared" si="5"/>
        <v>4.502186363782621E-4</v>
      </c>
      <c r="L31">
        <f t="shared" si="6"/>
        <v>0.80360187611697809</v>
      </c>
    </row>
    <row r="32" spans="1:12">
      <c r="A32" s="5">
        <v>32500</v>
      </c>
      <c r="B32">
        <v>1.71</v>
      </c>
      <c r="C32" s="5">
        <v>8.6600000000000004E-5</v>
      </c>
      <c r="D32" s="5">
        <f t="shared" si="0"/>
        <v>0.60756795167880617</v>
      </c>
      <c r="E32" s="5">
        <f t="shared" si="1"/>
        <v>4.7630000000000003E-4</v>
      </c>
      <c r="F32" s="5">
        <v>5.5</v>
      </c>
      <c r="G32" s="5">
        <v>0.92</v>
      </c>
      <c r="H32">
        <f t="shared" si="2"/>
        <v>0.96501089714148491</v>
      </c>
      <c r="I32" s="7">
        <f t="shared" si="3"/>
        <v>0.54162256497409889</v>
      </c>
      <c r="J32" s="5">
        <f t="shared" si="4"/>
        <v>0.54188053980179607</v>
      </c>
      <c r="K32">
        <f t="shared" si="5"/>
        <v>4.7618660516030872E-4</v>
      </c>
      <c r="L32">
        <f>1-(1-H32)^0.5</f>
        <v>0.81294625676422538</v>
      </c>
    </row>
    <row r="33" spans="1:12">
      <c r="A33" s="5">
        <v>32500</v>
      </c>
      <c r="B33">
        <v>1.71</v>
      </c>
      <c r="C33" s="5">
        <v>8.6600000000000004E-5</v>
      </c>
      <c r="D33" s="5">
        <f t="shared" si="0"/>
        <v>0.60756795167880617</v>
      </c>
      <c r="E33" s="5">
        <f t="shared" si="1"/>
        <v>5.0228000000000002E-4</v>
      </c>
      <c r="F33" s="5">
        <v>5.8</v>
      </c>
      <c r="G33" s="5">
        <v>0.92</v>
      </c>
      <c r="H33">
        <f t="shared" si="2"/>
        <v>0.96809042666553768</v>
      </c>
      <c r="I33" s="7">
        <f t="shared" si="3"/>
        <v>0.5208950660690963</v>
      </c>
      <c r="J33" s="5">
        <f t="shared" si="4"/>
        <v>0.52115670124288149</v>
      </c>
      <c r="K33">
        <f t="shared" si="5"/>
        <v>5.0215389962424129E-4</v>
      </c>
      <c r="L33">
        <f t="shared" si="6"/>
        <v>0.82136749082414395</v>
      </c>
    </row>
    <row r="34" spans="1:12">
      <c r="A34" s="5">
        <v>32500</v>
      </c>
      <c r="B34">
        <v>1.71</v>
      </c>
      <c r="C34" s="5">
        <v>8.6600000000000004E-5</v>
      </c>
      <c r="D34" s="5">
        <f t="shared" si="0"/>
        <v>0.60756795167880617</v>
      </c>
      <c r="E34" s="5">
        <f t="shared" si="1"/>
        <v>5.1960000000000005E-4</v>
      </c>
      <c r="F34" s="5">
        <v>6</v>
      </c>
      <c r="G34" s="5">
        <v>0.92</v>
      </c>
      <c r="H34">
        <f t="shared" si="2"/>
        <v>0.96991013241497204</v>
      </c>
      <c r="I34" s="7">
        <f t="shared" si="3"/>
        <v>0.50812759390836726</v>
      </c>
      <c r="J34" s="5">
        <f t="shared" si="4"/>
        <v>0.50839161700616209</v>
      </c>
      <c r="K34">
        <f t="shared" si="5"/>
        <v>5.1946505466310563E-4</v>
      </c>
      <c r="L34">
        <f t="shared" si="6"/>
        <v>0.82653568786338805</v>
      </c>
    </row>
    <row r="35" spans="1:12">
      <c r="A35" s="5">
        <v>32500</v>
      </c>
      <c r="B35">
        <v>1.71</v>
      </c>
      <c r="C35" s="5">
        <v>8.6600000000000004E-5</v>
      </c>
      <c r="D35" s="5">
        <f t="shared" si="0"/>
        <v>0.60756795167880617</v>
      </c>
      <c r="E35" s="5">
        <f t="shared" si="1"/>
        <v>5.3692000000000008E-4</v>
      </c>
      <c r="F35" s="5">
        <v>6.2</v>
      </c>
      <c r="G35" s="5">
        <v>0.92</v>
      </c>
      <c r="H35">
        <f t="shared" si="2"/>
        <v>0.97156948639597218</v>
      </c>
      <c r="I35" s="7">
        <f t="shared" si="3"/>
        <v>0.49610961933892511</v>
      </c>
      <c r="J35" s="5">
        <f t="shared" si="4"/>
        <v>0.49637599051574061</v>
      </c>
      <c r="K35">
        <f t="shared" si="5"/>
        <v>5.3677591003106881E-4</v>
      </c>
      <c r="L35">
        <f t="shared" si="6"/>
        <v>0.83138649637698703</v>
      </c>
    </row>
    <row r="36" spans="1:12">
      <c r="A36" s="5">
        <v>32500</v>
      </c>
      <c r="B36">
        <v>1.71</v>
      </c>
      <c r="C36" s="5">
        <v>8.6600000000000004E-5</v>
      </c>
      <c r="D36" s="5">
        <f t="shared" si="0"/>
        <v>0.60756795167880617</v>
      </c>
      <c r="E36" s="5">
        <f t="shared" si="1"/>
        <v>5.6290000000000008E-4</v>
      </c>
      <c r="F36" s="5">
        <v>6.5</v>
      </c>
      <c r="G36" s="5">
        <v>0.92</v>
      </c>
      <c r="H36">
        <f t="shared" si="2"/>
        <v>0.97379817825874326</v>
      </c>
      <c r="I36" s="7">
        <f t="shared" si="3"/>
        <v>0.47934267738998609</v>
      </c>
      <c r="J36" s="5">
        <f t="shared" si="4"/>
        <v>0.47961249938308892</v>
      </c>
      <c r="K36">
        <f t="shared" si="5"/>
        <v>5.62741631222769E-4</v>
      </c>
      <c r="L36">
        <f t="shared" si="6"/>
        <v>0.83813023215789573</v>
      </c>
    </row>
    <row r="37" spans="1:12">
      <c r="A37" s="5">
        <v>32500</v>
      </c>
      <c r="B37">
        <v>1.71</v>
      </c>
      <c r="C37" s="5">
        <v>8.6600000000000004E-5</v>
      </c>
      <c r="D37" s="5">
        <f t="shared" si="0"/>
        <v>0.60756795167880617</v>
      </c>
      <c r="E37" s="5">
        <f t="shared" si="1"/>
        <v>5.8888000000000007E-4</v>
      </c>
      <c r="F37" s="5">
        <v>6.8</v>
      </c>
      <c r="G37" s="5">
        <v>0.92</v>
      </c>
      <c r="H37">
        <f t="shared" si="2"/>
        <v>0.97576013187075206</v>
      </c>
      <c r="I37" s="7">
        <f t="shared" si="3"/>
        <v>0.46391714017842473</v>
      </c>
      <c r="J37" s="5">
        <f t="shared" si="4"/>
        <v>0.46419033170393298</v>
      </c>
      <c r="K37">
        <f t="shared" si="5"/>
        <v>5.8870667821329828E-4</v>
      </c>
      <c r="L37">
        <f t="shared" si="6"/>
        <v>0.84430841985114302</v>
      </c>
    </row>
    <row r="38" spans="1:12">
      <c r="A38" s="5">
        <v>32500</v>
      </c>
      <c r="B38">
        <v>1.71</v>
      </c>
      <c r="C38" s="5">
        <v>8.6600000000000004E-5</v>
      </c>
      <c r="D38" s="5">
        <f t="shared" si="0"/>
        <v>0.60756795167880617</v>
      </c>
      <c r="E38" s="5">
        <f t="shared" si="1"/>
        <v>6.0619999999999999E-4</v>
      </c>
      <c r="F38" s="5">
        <v>7</v>
      </c>
      <c r="G38" s="5">
        <v>0.92</v>
      </c>
      <c r="H38">
        <f>IF(F38&lt;=1,1-D38*(1.2-0.2*F38^5),1-(D38/(G38*(F38-1)^1.7+F38)))</f>
        <v>0.97694098849484057</v>
      </c>
      <c r="I38" s="7">
        <f t="shared" si="3"/>
        <v>0.45429711516889854</v>
      </c>
      <c r="J38" s="5">
        <f t="shared" si="4"/>
        <v>0.4545725100801139</v>
      </c>
      <c r="K38">
        <f t="shared" si="5"/>
        <v>6.0601633500140088E-4</v>
      </c>
      <c r="L38">
        <f t="shared" si="6"/>
        <v>0.84814806058150116</v>
      </c>
    </row>
    <row r="39" spans="1:12">
      <c r="A39" s="5">
        <v>32500</v>
      </c>
      <c r="B39">
        <v>1.71</v>
      </c>
      <c r="C39" s="5">
        <v>8.6600000000000004E-5</v>
      </c>
      <c r="D39" s="5">
        <f t="shared" si="0"/>
        <v>0.60756795167880617</v>
      </c>
      <c r="E39" s="5">
        <f t="shared" si="1"/>
        <v>6.2352000000000002E-4</v>
      </c>
      <c r="F39" s="5">
        <v>7.2</v>
      </c>
      <c r="G39" s="5">
        <v>0.92</v>
      </c>
      <c r="H39">
        <f t="shared" si="2"/>
        <v>0.9780324768184977</v>
      </c>
      <c r="I39" s="7">
        <f t="shared" si="3"/>
        <v>0.44515867675923526</v>
      </c>
      <c r="J39" s="5">
        <f t="shared" si="4"/>
        <v>0.44543624209736815</v>
      </c>
      <c r="K39">
        <f t="shared" si="5"/>
        <v>6.2332569217047175E-4</v>
      </c>
      <c r="L39">
        <f t="shared" si="6"/>
        <v>0.85178555002462719</v>
      </c>
    </row>
    <row r="40" spans="1:12">
      <c r="A40" s="5">
        <v>32500</v>
      </c>
      <c r="B40">
        <v>1.71</v>
      </c>
      <c r="C40" s="5">
        <v>8.6600000000000004E-5</v>
      </c>
      <c r="D40" s="5">
        <f t="shared" si="0"/>
        <v>0.60756795167880617</v>
      </c>
      <c r="E40" s="5">
        <f t="shared" si="1"/>
        <v>6.4950000000000001E-4</v>
      </c>
      <c r="F40" s="5">
        <v>7.5</v>
      </c>
      <c r="G40" s="5">
        <v>0.92</v>
      </c>
      <c r="H40">
        <f t="shared" si="2"/>
        <v>0.97952159580956333</v>
      </c>
      <c r="I40" s="7">
        <f t="shared" si="3"/>
        <v>0.4322735144548801</v>
      </c>
      <c r="J40" s="5">
        <f t="shared" si="4"/>
        <v>0.43255427610251851</v>
      </c>
      <c r="K40">
        <f t="shared" si="5"/>
        <v>6.4928916616108234E-4</v>
      </c>
      <c r="L40">
        <f t="shared" si="6"/>
        <v>0.85689722507779009</v>
      </c>
    </row>
    <row r="41" spans="1:12">
      <c r="A41" s="5">
        <v>32500</v>
      </c>
      <c r="B41">
        <v>1.71</v>
      </c>
      <c r="C41" s="5">
        <v>8.6600000000000004E-5</v>
      </c>
      <c r="D41" s="5">
        <f t="shared" si="0"/>
        <v>0.60756795167880617</v>
      </c>
      <c r="E41" s="5">
        <f t="shared" si="1"/>
        <v>6.7548E-4</v>
      </c>
      <c r="F41" s="5">
        <v>7.8</v>
      </c>
      <c r="G41" s="5">
        <v>0.92</v>
      </c>
      <c r="H41">
        <f t="shared" si="2"/>
        <v>0.98085560651718973</v>
      </c>
      <c r="I41" s="7">
        <f t="shared" si="3"/>
        <v>0.42027878456748219</v>
      </c>
      <c r="J41" s="5">
        <f t="shared" si="4"/>
        <v>0.4205626744808818</v>
      </c>
      <c r="K41">
        <f t="shared" ref="K41:K42" si="7">LN(1+E41)</f>
        <v>6.7525196606721296E-4</v>
      </c>
      <c r="L41">
        <f t="shared" si="6"/>
        <v>0.8616367336219245</v>
      </c>
    </row>
    <row r="42" spans="1:12">
      <c r="A42" s="5">
        <v>32500</v>
      </c>
      <c r="B42">
        <v>1.71</v>
      </c>
      <c r="C42" s="5">
        <v>8.6600000000000004E-5</v>
      </c>
      <c r="D42" s="5">
        <f>B42/(A42*C42)</f>
        <v>0.60756795167880617</v>
      </c>
      <c r="E42" s="5">
        <f t="shared" si="1"/>
        <v>6.9280000000000003E-4</v>
      </c>
      <c r="F42" s="5">
        <v>8</v>
      </c>
      <c r="G42" s="5">
        <v>0.92</v>
      </c>
      <c r="H42">
        <f t="shared" si="2"/>
        <v>0.9816694849542178</v>
      </c>
      <c r="I42" s="7">
        <f t="shared" si="3"/>
        <v>0.41272987677083212</v>
      </c>
      <c r="J42" s="5">
        <f>I42*(1+E42)</f>
        <v>0.41301581602945892</v>
      </c>
      <c r="K42">
        <f t="shared" si="7"/>
        <v>6.9256012486387352E-4</v>
      </c>
      <c r="L42">
        <f t="shared" si="6"/>
        <v>0.8646097675392268</v>
      </c>
    </row>
    <row r="47" spans="1:12">
      <c r="A47" s="9" t="s">
        <v>25</v>
      </c>
      <c r="B47" s="10"/>
      <c r="C47" s="10"/>
      <c r="D47" s="10"/>
      <c r="E47" s="10"/>
      <c r="F47" s="10"/>
      <c r="G47" s="10"/>
      <c r="H47" s="10"/>
      <c r="I47" s="10"/>
      <c r="J47" s="10"/>
    </row>
    <row r="48" spans="1:12">
      <c r="A48" s="10"/>
      <c r="B48" s="10"/>
      <c r="C48" s="10"/>
      <c r="D48" s="10"/>
      <c r="E48" s="10"/>
      <c r="F48" s="10"/>
      <c r="G48" s="10"/>
      <c r="H48" s="10"/>
      <c r="I48" s="10"/>
      <c r="J48" s="10"/>
    </row>
    <row r="49" spans="1:13" ht="20.25">
      <c r="A49" s="4" t="s">
        <v>18</v>
      </c>
      <c r="B49" s="8" t="s">
        <v>17</v>
      </c>
      <c r="C49" s="8" t="s">
        <v>11</v>
      </c>
      <c r="D49" s="8" t="s">
        <v>16</v>
      </c>
      <c r="E49" s="8" t="s">
        <v>19</v>
      </c>
      <c r="F49" s="8" t="s">
        <v>8</v>
      </c>
      <c r="G49" s="8" t="s">
        <v>9</v>
      </c>
      <c r="H49" s="8" t="s">
        <v>13</v>
      </c>
      <c r="I49" s="8" t="s">
        <v>12</v>
      </c>
      <c r="J49" s="8" t="s">
        <v>15</v>
      </c>
      <c r="K49" s="2" t="s">
        <v>20</v>
      </c>
      <c r="L49" s="2" t="s">
        <v>21</v>
      </c>
      <c r="M49" s="2" t="s">
        <v>22</v>
      </c>
    </row>
    <row r="50" spans="1:13">
      <c r="A50" s="5">
        <v>32500</v>
      </c>
      <c r="B50">
        <v>26.8</v>
      </c>
      <c r="C50" s="5">
        <v>1.5920000000000001E-3</v>
      </c>
      <c r="D50">
        <v>1.18</v>
      </c>
      <c r="E50">
        <v>0</v>
      </c>
      <c r="F50">
        <f>E50*C50</f>
        <v>0</v>
      </c>
      <c r="G50">
        <f>(A50*C50)/(A50*C50-B50)</f>
        <v>2.07457898957498</v>
      </c>
      <c r="H50">
        <f>B50/(A50*C50)</f>
        <v>0.51797448782373401</v>
      </c>
      <c r="I50">
        <f>IF(E50&lt;=1,1-((H50*G50)/(G50-1+E50^G50)),1-(H50/(D50*(E50-1)^2+E50)))</f>
        <v>2.2204460492503131E-16</v>
      </c>
      <c r="J50">
        <f>(1-I50)*A50*F50</f>
        <v>0</v>
      </c>
      <c r="K50">
        <f>J50*(1+F50)</f>
        <v>0</v>
      </c>
      <c r="L50">
        <f>LN(1+F50)</f>
        <v>0</v>
      </c>
      <c r="M50">
        <f>1-(1-I50)^0.5</f>
        <v>0</v>
      </c>
    </row>
    <row r="51" spans="1:13">
      <c r="A51" s="5">
        <v>32500</v>
      </c>
      <c r="B51">
        <v>26.8</v>
      </c>
      <c r="C51" s="5">
        <v>1.5920000000000001E-3</v>
      </c>
      <c r="D51">
        <v>1.18</v>
      </c>
      <c r="E51">
        <v>0.1</v>
      </c>
      <c r="F51">
        <f t="shared" ref="F51:F88" si="8">E51*C51</f>
        <v>1.5920000000000002E-4</v>
      </c>
      <c r="G51">
        <f t="shared" ref="G51:G88" si="9">(A51*C51)/(A51*C51-B51)</f>
        <v>2.07457898957498</v>
      </c>
      <c r="H51">
        <f t="shared" ref="H51:H88" si="10">B51/(A51*C51)</f>
        <v>0.51797448782373401</v>
      </c>
      <c r="I51">
        <f t="shared" ref="I51:I88" si="11">IF(E51&lt;=1,1-((H51*G51)/(G51-1+E51^G51)),1-(H51/(D51*(E51-1)^2+E51)))</f>
        <v>7.7766420990532659E-3</v>
      </c>
      <c r="J51">
        <f t="shared" ref="J51:J88" si="12">(1-I51)*A51*F51</f>
        <v>5.1337636537794991</v>
      </c>
      <c r="K51">
        <f t="shared" ref="K51:K88" si="13">J51*(1+F51)</f>
        <v>5.1345809489531806</v>
      </c>
      <c r="L51">
        <f t="shared" ref="L51:L88" si="14">LN(1+F51)</f>
        <v>1.5918732902470996E-4</v>
      </c>
      <c r="M51">
        <f t="shared" ref="M51:M88" si="15">1-(1-I51)^0.5</f>
        <v>3.8959101073087199E-3</v>
      </c>
    </row>
    <row r="52" spans="1:13">
      <c r="A52" s="5">
        <v>32500</v>
      </c>
      <c r="B52">
        <v>26.8</v>
      </c>
      <c r="C52" s="5">
        <v>1.5920000000000001E-3</v>
      </c>
      <c r="D52">
        <v>1.18</v>
      </c>
      <c r="E52">
        <v>0.2</v>
      </c>
      <c r="F52">
        <f t="shared" si="8"/>
        <v>3.1840000000000004E-4</v>
      </c>
      <c r="G52">
        <f t="shared" si="9"/>
        <v>2.07457898957498</v>
      </c>
      <c r="H52">
        <f t="shared" si="10"/>
        <v>0.51797448782373401</v>
      </c>
      <c r="I52">
        <f t="shared" si="11"/>
        <v>3.1958554038056475E-2</v>
      </c>
      <c r="J52">
        <f t="shared" si="12"/>
        <v>10.017292882814193</v>
      </c>
      <c r="K52">
        <f t="shared" si="13"/>
        <v>10.020482388868082</v>
      </c>
      <c r="L52">
        <f t="shared" si="14"/>
        <v>3.1834932147712768E-4</v>
      </c>
      <c r="M52">
        <f t="shared" si="15"/>
        <v>1.6109027400930231E-2</v>
      </c>
    </row>
    <row r="53" spans="1:13">
      <c r="A53" s="5">
        <v>32500</v>
      </c>
      <c r="B53">
        <v>26.8</v>
      </c>
      <c r="C53" s="5">
        <v>1.5920000000000001E-3</v>
      </c>
      <c r="D53">
        <v>1.18</v>
      </c>
      <c r="E53">
        <v>0.3</v>
      </c>
      <c r="F53">
        <f t="shared" si="8"/>
        <v>4.7760000000000001E-4</v>
      </c>
      <c r="G53">
        <f t="shared" si="9"/>
        <v>2.07457898957498</v>
      </c>
      <c r="H53">
        <f t="shared" si="10"/>
        <v>0.51797448782373401</v>
      </c>
      <c r="I53">
        <f t="shared" si="11"/>
        <v>7.1116388938803454E-2</v>
      </c>
      <c r="J53">
        <f t="shared" si="12"/>
        <v>14.418131410891894</v>
      </c>
      <c r="K53">
        <f t="shared" si="13"/>
        <v>14.425017510453735</v>
      </c>
      <c r="L53">
        <f t="shared" si="14"/>
        <v>4.7748598542076451E-4</v>
      </c>
      <c r="M53">
        <f t="shared" si="15"/>
        <v>3.6213918412806412E-2</v>
      </c>
    </row>
    <row r="54" spans="1:13">
      <c r="A54" s="5">
        <v>32500</v>
      </c>
      <c r="B54">
        <v>26.8</v>
      </c>
      <c r="C54" s="5">
        <v>1.5920000000000001E-3</v>
      </c>
      <c r="D54">
        <v>1.18</v>
      </c>
      <c r="E54">
        <v>0.4</v>
      </c>
      <c r="F54">
        <f t="shared" si="8"/>
        <v>6.3680000000000008E-4</v>
      </c>
      <c r="G54">
        <f t="shared" si="9"/>
        <v>2.07457898957498</v>
      </c>
      <c r="H54">
        <f t="shared" si="10"/>
        <v>0.51797448782373401</v>
      </c>
      <c r="I54">
        <f t="shared" si="11"/>
        <v>0.12208347875748826</v>
      </c>
      <c r="J54">
        <f t="shared" si="12"/>
        <v>18.169360323635026</v>
      </c>
      <c r="K54">
        <f t="shared" si="13"/>
        <v>18.180930572289117</v>
      </c>
      <c r="L54">
        <f t="shared" si="14"/>
        <v>6.3659732891617037E-4</v>
      </c>
      <c r="M54">
        <f t="shared" si="15"/>
        <v>6.3028004024393569E-2</v>
      </c>
    </row>
    <row r="55" spans="1:13">
      <c r="A55" s="5">
        <v>32500</v>
      </c>
      <c r="B55">
        <v>26.8</v>
      </c>
      <c r="C55" s="5">
        <v>1.5920000000000001E-3</v>
      </c>
      <c r="D55">
        <v>1.18</v>
      </c>
      <c r="E55">
        <v>0.5</v>
      </c>
      <c r="F55">
        <f t="shared" si="8"/>
        <v>7.9600000000000005E-4</v>
      </c>
      <c r="G55">
        <f t="shared" si="9"/>
        <v>2.07457898957498</v>
      </c>
      <c r="H55">
        <f t="shared" si="10"/>
        <v>0.51797448782373401</v>
      </c>
      <c r="I55">
        <f t="shared" si="11"/>
        <v>0.1809510163032233</v>
      </c>
      <c r="J55">
        <f t="shared" si="12"/>
        <v>21.188797208235616</v>
      </c>
      <c r="K55">
        <f t="shared" si="13"/>
        <v>21.205663490813372</v>
      </c>
      <c r="L55">
        <f t="shared" si="14"/>
        <v>7.956833600191608E-4</v>
      </c>
      <c r="M55">
        <f t="shared" si="15"/>
        <v>9.4986749435801543E-2</v>
      </c>
    </row>
    <row r="56" spans="1:13">
      <c r="A56" s="5">
        <v>32500</v>
      </c>
      <c r="B56">
        <v>26.8</v>
      </c>
      <c r="C56" s="5">
        <v>1.5920000000000001E-3</v>
      </c>
      <c r="D56">
        <v>1.18</v>
      </c>
      <c r="E56">
        <v>0.6</v>
      </c>
      <c r="F56">
        <f t="shared" si="8"/>
        <v>9.5520000000000002E-4</v>
      </c>
      <c r="G56">
        <f t="shared" si="9"/>
        <v>2.07457898957498</v>
      </c>
      <c r="H56">
        <f t="shared" si="10"/>
        <v>0.51797448782373401</v>
      </c>
      <c r="I56">
        <f t="shared" si="11"/>
        <v>0.2438517393974664</v>
      </c>
      <c r="J56">
        <f t="shared" si="12"/>
        <v>23.473866602145051</v>
      </c>
      <c r="K56">
        <f t="shared" si="13"/>
        <v>23.49628883952342</v>
      </c>
      <c r="L56">
        <f t="shared" si="14"/>
        <v>9.5474408678237273E-4</v>
      </c>
      <c r="M56">
        <f t="shared" si="15"/>
        <v>0.13043214146190196</v>
      </c>
    </row>
    <row r="57" spans="1:13">
      <c r="A57" s="5">
        <v>32500</v>
      </c>
      <c r="B57">
        <v>26.8</v>
      </c>
      <c r="C57" s="5">
        <v>1.5920000000000001E-3</v>
      </c>
      <c r="D57">
        <v>1.18</v>
      </c>
      <c r="E57">
        <v>0.7</v>
      </c>
      <c r="F57">
        <f t="shared" si="8"/>
        <v>1.1144E-3</v>
      </c>
      <c r="G57">
        <f t="shared" si="9"/>
        <v>2.07457898957498</v>
      </c>
      <c r="H57">
        <f t="shared" si="10"/>
        <v>0.51797448782373401</v>
      </c>
      <c r="I57">
        <f t="shared" si="11"/>
        <v>0.30749017459580219</v>
      </c>
      <c r="J57">
        <f t="shared" si="12"/>
        <v>25.081320856489235</v>
      </c>
      <c r="K57">
        <f t="shared" si="13"/>
        <v>25.109271480451707</v>
      </c>
      <c r="L57">
        <f t="shared" si="14"/>
        <v>1.1137795172546012E-3</v>
      </c>
      <c r="M57">
        <f t="shared" si="15"/>
        <v>0.16782824765304738</v>
      </c>
    </row>
    <row r="58" spans="1:13">
      <c r="A58" s="5">
        <v>32500</v>
      </c>
      <c r="B58">
        <v>26.8</v>
      </c>
      <c r="C58" s="5">
        <v>1.5920000000000001E-3</v>
      </c>
      <c r="D58">
        <v>1.18</v>
      </c>
      <c r="E58">
        <v>0.8</v>
      </c>
      <c r="F58">
        <f t="shared" si="8"/>
        <v>1.2736000000000002E-3</v>
      </c>
      <c r="G58">
        <f t="shared" si="9"/>
        <v>2.07457898957498</v>
      </c>
      <c r="H58">
        <f t="shared" si="10"/>
        <v>0.51797448782373401</v>
      </c>
      <c r="I58">
        <f t="shared" si="11"/>
        <v>0.3693845813294393</v>
      </c>
      <c r="J58">
        <f t="shared" si="12"/>
        <v>26.102433409611848</v>
      </c>
      <c r="K58">
        <f t="shared" si="13"/>
        <v>26.135677468802328</v>
      </c>
      <c r="L58">
        <f t="shared" si="14"/>
        <v>1.2727896594801362E-3</v>
      </c>
      <c r="M58">
        <f t="shared" si="15"/>
        <v>0.20588702398804692</v>
      </c>
    </row>
    <row r="59" spans="1:13">
      <c r="A59" s="5">
        <v>32500</v>
      </c>
      <c r="B59">
        <v>26.8</v>
      </c>
      <c r="C59" s="5">
        <v>1.5920000000000001E-3</v>
      </c>
      <c r="D59">
        <v>1.18</v>
      </c>
      <c r="E59">
        <v>0.9</v>
      </c>
      <c r="F59">
        <f t="shared" si="8"/>
        <v>1.4328000000000001E-3</v>
      </c>
      <c r="G59">
        <f t="shared" si="9"/>
        <v>2.07457898957498</v>
      </c>
      <c r="H59">
        <f t="shared" si="10"/>
        <v>0.51797448782373401</v>
      </c>
      <c r="I59">
        <f t="shared" si="11"/>
        <v>0.42787958819216121</v>
      </c>
      <c r="J59">
        <f t="shared" si="12"/>
        <v>26.641359096243821</v>
      </c>
      <c r="K59">
        <f t="shared" si="13"/>
        <v>26.679530835556918</v>
      </c>
      <c r="L59">
        <f t="shared" si="14"/>
        <v>1.4317745215000966E-3</v>
      </c>
      <c r="M59">
        <f t="shared" si="15"/>
        <v>0.24361358300942582</v>
      </c>
    </row>
    <row r="60" spans="1:13">
      <c r="A60" s="5">
        <v>32500</v>
      </c>
      <c r="B60">
        <v>26.8</v>
      </c>
      <c r="C60" s="5">
        <v>1.5920000000000001E-3</v>
      </c>
      <c r="D60">
        <v>1.18</v>
      </c>
      <c r="E60">
        <v>1</v>
      </c>
      <c r="F60">
        <f t="shared" si="8"/>
        <v>1.5920000000000001E-3</v>
      </c>
      <c r="G60">
        <f t="shared" si="9"/>
        <v>2.07457898957498</v>
      </c>
      <c r="H60">
        <f t="shared" si="10"/>
        <v>0.51797448782373401</v>
      </c>
      <c r="I60">
        <f t="shared" si="11"/>
        <v>0.48202551217626599</v>
      </c>
      <c r="J60">
        <f t="shared" si="12"/>
        <v>26.8</v>
      </c>
      <c r="K60">
        <f t="shared" si="13"/>
        <v>26.8426656</v>
      </c>
      <c r="L60">
        <f t="shared" si="14"/>
        <v>1.590734111351766E-3</v>
      </c>
      <c r="M60">
        <f t="shared" si="15"/>
        <v>0.28029555522858274</v>
      </c>
    </row>
    <row r="61" spans="1:13">
      <c r="A61" s="5">
        <v>32500</v>
      </c>
      <c r="B61">
        <v>26.8</v>
      </c>
      <c r="C61" s="5">
        <v>1.5920000000000001E-3</v>
      </c>
      <c r="D61">
        <v>1.18</v>
      </c>
      <c r="E61">
        <v>1.2</v>
      </c>
      <c r="F61">
        <f t="shared" si="8"/>
        <v>1.9104E-3</v>
      </c>
      <c r="G61">
        <f t="shared" si="9"/>
        <v>2.07457898957498</v>
      </c>
      <c r="H61">
        <f t="shared" si="10"/>
        <v>0.51797448782373401</v>
      </c>
      <c r="I61">
        <f t="shared" si="11"/>
        <v>0.58469011559995665</v>
      </c>
      <c r="J61">
        <f t="shared" si="12"/>
        <v>25.78576010262989</v>
      </c>
      <c r="K61">
        <f t="shared" si="13"/>
        <v>25.835021218729956</v>
      </c>
      <c r="L61">
        <f t="shared" si="14"/>
        <v>1.9085775066784367E-3</v>
      </c>
      <c r="M61">
        <f t="shared" si="15"/>
        <v>0.3555545916060513</v>
      </c>
    </row>
    <row r="62" spans="1:13">
      <c r="A62" s="5">
        <v>32500</v>
      </c>
      <c r="B62">
        <v>26.8</v>
      </c>
      <c r="C62" s="5">
        <v>1.5920000000000001E-3</v>
      </c>
      <c r="D62">
        <v>1.18</v>
      </c>
      <c r="E62">
        <v>1.5</v>
      </c>
      <c r="F62">
        <f t="shared" si="8"/>
        <v>2.3880000000000004E-3</v>
      </c>
      <c r="G62">
        <f t="shared" si="9"/>
        <v>2.07457898957498</v>
      </c>
      <c r="H62">
        <f t="shared" si="10"/>
        <v>0.51797448782373401</v>
      </c>
      <c r="I62">
        <f t="shared" si="11"/>
        <v>0.71143482572493921</v>
      </c>
      <c r="J62">
        <f t="shared" si="12"/>
        <v>22.395543175487472</v>
      </c>
      <c r="K62">
        <f t="shared" si="13"/>
        <v>22.449023732590536</v>
      </c>
      <c r="L62">
        <f t="shared" si="14"/>
        <v>2.3851532591108288E-3</v>
      </c>
      <c r="M62">
        <f t="shared" si="15"/>
        <v>0.46281737344264307</v>
      </c>
    </row>
    <row r="63" spans="1:13">
      <c r="A63" s="5">
        <v>32500</v>
      </c>
      <c r="B63">
        <v>26.8</v>
      </c>
      <c r="C63" s="5">
        <v>1.5920000000000001E-3</v>
      </c>
      <c r="D63">
        <v>1.18</v>
      </c>
      <c r="E63">
        <v>1.8</v>
      </c>
      <c r="F63">
        <f t="shared" si="8"/>
        <v>2.8656000000000003E-3</v>
      </c>
      <c r="G63">
        <f t="shared" si="9"/>
        <v>2.07457898957498</v>
      </c>
      <c r="H63">
        <f t="shared" si="10"/>
        <v>0.51797448782373401</v>
      </c>
      <c r="I63">
        <f t="shared" si="11"/>
        <v>0.79728612718232073</v>
      </c>
      <c r="J63">
        <f t="shared" si="12"/>
        <v>18.879148403256107</v>
      </c>
      <c r="K63">
        <f t="shared" si="13"/>
        <v>18.933248490920477</v>
      </c>
      <c r="L63">
        <f t="shared" si="14"/>
        <v>2.8615019952815657E-3</v>
      </c>
      <c r="M63">
        <f t="shared" si="15"/>
        <v>0.54976242624845351</v>
      </c>
    </row>
    <row r="64" spans="1:13">
      <c r="A64" s="5">
        <v>32500</v>
      </c>
      <c r="B64">
        <v>26.8</v>
      </c>
      <c r="C64" s="5">
        <v>1.5920000000000001E-3</v>
      </c>
      <c r="D64">
        <v>1.18</v>
      </c>
      <c r="E64">
        <v>2</v>
      </c>
      <c r="F64">
        <f t="shared" si="8"/>
        <v>3.1840000000000002E-3</v>
      </c>
      <c r="G64">
        <f t="shared" si="9"/>
        <v>2.07457898957498</v>
      </c>
      <c r="H64">
        <f t="shared" si="10"/>
        <v>0.51797448782373401</v>
      </c>
      <c r="I64">
        <f t="shared" si="11"/>
        <v>0.83711494093593264</v>
      </c>
      <c r="J64">
        <f t="shared" si="12"/>
        <v>16.855345911949691</v>
      </c>
      <c r="K64">
        <f t="shared" si="13"/>
        <v>16.909013333333341</v>
      </c>
      <c r="L64">
        <f t="shared" si="14"/>
        <v>3.1789418060158203E-3</v>
      </c>
      <c r="M64">
        <f t="shared" si="15"/>
        <v>0.59640978819591361</v>
      </c>
    </row>
    <row r="65" spans="1:13">
      <c r="A65" s="5">
        <v>32500</v>
      </c>
      <c r="B65">
        <v>26.8</v>
      </c>
      <c r="C65" s="5">
        <v>1.5920000000000001E-3</v>
      </c>
      <c r="D65">
        <v>1.18</v>
      </c>
      <c r="E65">
        <v>2.2000000000000002</v>
      </c>
      <c r="F65">
        <f t="shared" si="8"/>
        <v>3.5024000000000006E-3</v>
      </c>
      <c r="G65">
        <f t="shared" si="9"/>
        <v>2.07457898957498</v>
      </c>
      <c r="H65">
        <f t="shared" si="10"/>
        <v>0.51797448782373401</v>
      </c>
      <c r="I65">
        <f t="shared" si="11"/>
        <v>0.86715877928197216</v>
      </c>
      <c r="J65">
        <f t="shared" si="12"/>
        <v>15.121050471891676</v>
      </c>
      <c r="K65">
        <f t="shared" si="13"/>
        <v>15.174010439064428</v>
      </c>
      <c r="L65">
        <f t="shared" si="14"/>
        <v>3.4962808806932042E-3</v>
      </c>
      <c r="M65">
        <f t="shared" si="15"/>
        <v>0.63552610420219691</v>
      </c>
    </row>
    <row r="66" spans="1:13">
      <c r="A66" s="5">
        <v>32500</v>
      </c>
      <c r="B66">
        <v>26.8</v>
      </c>
      <c r="C66" s="5">
        <v>1.5920000000000001E-3</v>
      </c>
      <c r="D66">
        <v>1.18</v>
      </c>
      <c r="E66">
        <v>2.5</v>
      </c>
      <c r="F66">
        <f t="shared" si="8"/>
        <v>3.98E-3</v>
      </c>
      <c r="G66">
        <f t="shared" si="9"/>
        <v>2.07457898957498</v>
      </c>
      <c r="H66">
        <f t="shared" si="10"/>
        <v>0.51797448782373401</v>
      </c>
      <c r="I66">
        <f t="shared" si="11"/>
        <v>0.8995199829633882</v>
      </c>
      <c r="J66">
        <f t="shared" si="12"/>
        <v>12.997090203685737</v>
      </c>
      <c r="K66">
        <f t="shared" si="13"/>
        <v>13.048818622696407</v>
      </c>
      <c r="L66">
        <f t="shared" si="14"/>
        <v>3.9721007524002637E-3</v>
      </c>
      <c r="M66">
        <f t="shared" si="15"/>
        <v>0.68301416902862711</v>
      </c>
    </row>
    <row r="67" spans="1:13">
      <c r="A67" s="5">
        <v>32500</v>
      </c>
      <c r="B67">
        <v>26.8</v>
      </c>
      <c r="C67" s="5">
        <v>1.5920000000000001E-3</v>
      </c>
      <c r="D67">
        <v>1.18</v>
      </c>
      <c r="E67">
        <v>2.8</v>
      </c>
      <c r="F67">
        <f t="shared" si="8"/>
        <v>4.4575999999999999E-3</v>
      </c>
      <c r="G67">
        <f t="shared" si="9"/>
        <v>2.07457898957498</v>
      </c>
      <c r="H67">
        <f t="shared" si="10"/>
        <v>0.51797448782373401</v>
      </c>
      <c r="I67">
        <f t="shared" si="11"/>
        <v>0.92179392320574127</v>
      </c>
      <c r="J67">
        <f t="shared" si="12"/>
        <v>11.329870757337851</v>
      </c>
      <c r="K67">
        <f t="shared" si="13"/>
        <v>11.38037478922576</v>
      </c>
      <c r="L67">
        <f t="shared" si="14"/>
        <v>4.4476943272290749E-3</v>
      </c>
      <c r="M67">
        <f t="shared" si="15"/>
        <v>0.72034650584292936</v>
      </c>
    </row>
    <row r="68" spans="1:13">
      <c r="A68" s="5">
        <v>32500</v>
      </c>
      <c r="B68">
        <v>26.8</v>
      </c>
      <c r="C68" s="5">
        <v>1.5920000000000001E-3</v>
      </c>
      <c r="D68">
        <v>1.18</v>
      </c>
      <c r="E68">
        <v>3</v>
      </c>
      <c r="F68">
        <f t="shared" si="8"/>
        <v>4.7760000000000007E-3</v>
      </c>
      <c r="G68">
        <f t="shared" si="9"/>
        <v>2.07457898957498</v>
      </c>
      <c r="H68">
        <f t="shared" si="10"/>
        <v>0.51797448782373401</v>
      </c>
      <c r="I68">
        <f t="shared" si="11"/>
        <v>0.93290485909018983</v>
      </c>
      <c r="J68">
        <f t="shared" si="12"/>
        <v>10.414507772020736</v>
      </c>
      <c r="K68">
        <f t="shared" si="13"/>
        <v>10.464247461139905</v>
      </c>
      <c r="L68">
        <f t="shared" si="14"/>
        <v>4.7646310962190762E-3</v>
      </c>
      <c r="M68">
        <f t="shared" si="15"/>
        <v>0.74097270238484492</v>
      </c>
    </row>
    <row r="69" spans="1:13">
      <c r="A69" s="5">
        <v>32500</v>
      </c>
      <c r="B69">
        <v>26.8</v>
      </c>
      <c r="C69" s="5">
        <v>1.5920000000000001E-3</v>
      </c>
      <c r="D69">
        <v>1.18</v>
      </c>
      <c r="E69">
        <v>3.2</v>
      </c>
      <c r="F69">
        <f t="shared" si="8"/>
        <v>5.0944000000000007E-3</v>
      </c>
      <c r="G69">
        <f t="shared" si="9"/>
        <v>2.07457898957498</v>
      </c>
      <c r="H69">
        <f t="shared" si="10"/>
        <v>0.51797448782373401</v>
      </c>
      <c r="I69">
        <f t="shared" si="11"/>
        <v>0.94187376696474845</v>
      </c>
      <c r="J69">
        <f t="shared" si="12"/>
        <v>9.6238441511805295</v>
      </c>
      <c r="K69">
        <f t="shared" si="13"/>
        <v>9.6728718628243033</v>
      </c>
      <c r="L69">
        <f t="shared" si="14"/>
        <v>5.0814674481187887E-3</v>
      </c>
      <c r="M69">
        <f t="shared" si="15"/>
        <v>0.75890617379275027</v>
      </c>
    </row>
    <row r="70" spans="1:13">
      <c r="A70" s="5">
        <v>32500</v>
      </c>
      <c r="B70">
        <v>26.8</v>
      </c>
      <c r="C70" s="5">
        <v>1.5920000000000001E-3</v>
      </c>
      <c r="D70">
        <v>1.18</v>
      </c>
      <c r="E70">
        <v>3.5</v>
      </c>
      <c r="F70">
        <f t="shared" si="8"/>
        <v>5.5720000000000006E-3</v>
      </c>
      <c r="G70">
        <f t="shared" si="9"/>
        <v>2.07457898957498</v>
      </c>
      <c r="H70">
        <f t="shared" si="10"/>
        <v>0.51797448782373401</v>
      </c>
      <c r="I70">
        <f t="shared" si="11"/>
        <v>0.95237016203919689</v>
      </c>
      <c r="J70">
        <f t="shared" si="12"/>
        <v>8.6252873563218362</v>
      </c>
      <c r="K70">
        <f>J70*(1+F70)</f>
        <v>8.6733474574712606</v>
      </c>
      <c r="L70">
        <f>LN(1+F70)</f>
        <v>5.5565338330569886E-3</v>
      </c>
      <c r="M70">
        <f t="shared" si="15"/>
        <v>0.78175738738549905</v>
      </c>
    </row>
    <row r="71" spans="1:13">
      <c r="A71" s="5">
        <v>32500</v>
      </c>
      <c r="B71">
        <v>26.8</v>
      </c>
      <c r="C71" s="5">
        <v>1.5920000000000001E-3</v>
      </c>
      <c r="D71">
        <v>1.18</v>
      </c>
      <c r="E71">
        <v>3.8</v>
      </c>
      <c r="F71">
        <f t="shared" si="8"/>
        <v>6.0496000000000005E-3</v>
      </c>
      <c r="G71">
        <f t="shared" si="9"/>
        <v>2.07457898957498</v>
      </c>
      <c r="H71">
        <f t="shared" si="10"/>
        <v>0.51797448782373401</v>
      </c>
      <c r="I71">
        <f t="shared" si="11"/>
        <v>0.96031211782642711</v>
      </c>
      <c r="J71">
        <f t="shared" si="12"/>
        <v>7.803113889910513</v>
      </c>
      <c r="K71">
        <f t="shared" si="13"/>
        <v>7.8503196076989168</v>
      </c>
      <c r="L71">
        <f t="shared" si="14"/>
        <v>6.0313746370869769E-3</v>
      </c>
      <c r="M71">
        <f t="shared" si="15"/>
        <v>0.80078182268283626</v>
      </c>
    </row>
    <row r="72" spans="1:13">
      <c r="A72" s="5">
        <v>32500</v>
      </c>
      <c r="B72">
        <v>26.8</v>
      </c>
      <c r="C72" s="5">
        <v>1.5920000000000001E-3</v>
      </c>
      <c r="D72">
        <v>1.18</v>
      </c>
      <c r="E72">
        <v>4</v>
      </c>
      <c r="F72">
        <f t="shared" si="8"/>
        <v>6.3680000000000004E-3</v>
      </c>
      <c r="G72">
        <f t="shared" si="9"/>
        <v>2.07457898957498</v>
      </c>
      <c r="H72">
        <f t="shared" si="10"/>
        <v>0.51797448782373401</v>
      </c>
      <c r="I72">
        <f t="shared" si="11"/>
        <v>0.96457082846622888</v>
      </c>
      <c r="J72">
        <f>(1-I72)*A72*F72</f>
        <v>7.3324213406292715</v>
      </c>
      <c r="K72">
        <f t="shared" si="13"/>
        <v>7.3791141997263985</v>
      </c>
      <c r="L72">
        <f t="shared" si="14"/>
        <v>6.3478099561347203E-3</v>
      </c>
      <c r="M72">
        <f t="shared" si="15"/>
        <v>0.81177361626548972</v>
      </c>
    </row>
    <row r="73" spans="1:13">
      <c r="A73" s="5">
        <v>32500</v>
      </c>
      <c r="B73">
        <v>26.8</v>
      </c>
      <c r="C73" s="5">
        <v>1.5920000000000001E-3</v>
      </c>
      <c r="D73">
        <v>1.18</v>
      </c>
      <c r="E73">
        <v>4.2</v>
      </c>
      <c r="F73">
        <f t="shared" si="8"/>
        <v>6.6864000000000003E-3</v>
      </c>
      <c r="G73">
        <f t="shared" si="9"/>
        <v>2.07457898957498</v>
      </c>
      <c r="H73">
        <f t="shared" si="10"/>
        <v>0.51797448782373401</v>
      </c>
      <c r="I73">
        <f t="shared" si="11"/>
        <v>0.96818963791983559</v>
      </c>
      <c r="J73">
        <f t="shared" si="12"/>
        <v>6.912646162916368</v>
      </c>
      <c r="K73">
        <f t="shared" si="13"/>
        <v>6.9588668802200919</v>
      </c>
      <c r="L73">
        <f t="shared" si="14"/>
        <v>6.6641451755457696E-3</v>
      </c>
      <c r="M73">
        <f t="shared" si="15"/>
        <v>0.82164540353508009</v>
      </c>
    </row>
    <row r="74" spans="1:13">
      <c r="A74" s="5">
        <v>32500</v>
      </c>
      <c r="B74">
        <v>26.8</v>
      </c>
      <c r="C74" s="5">
        <v>1.5920000000000001E-3</v>
      </c>
      <c r="D74">
        <v>1.18</v>
      </c>
      <c r="E74">
        <v>4.5</v>
      </c>
      <c r="F74">
        <f t="shared" si="8"/>
        <v>7.1640000000000002E-3</v>
      </c>
      <c r="G74">
        <f t="shared" si="9"/>
        <v>2.07457898957498</v>
      </c>
      <c r="H74">
        <f t="shared" si="10"/>
        <v>0.51797448782373401</v>
      </c>
      <c r="I74">
        <f t="shared" si="11"/>
        <v>0.97267346410848143</v>
      </c>
      <c r="J74">
        <f t="shared" si="12"/>
        <v>6.3624373516222681</v>
      </c>
      <c r="K74">
        <f t="shared" si="13"/>
        <v>6.4080178528092899</v>
      </c>
      <c r="L74">
        <f t="shared" si="14"/>
        <v>7.1384604563173417E-3</v>
      </c>
      <c r="M74">
        <f t="shared" si="15"/>
        <v>0.83469260182460503</v>
      </c>
    </row>
    <row r="75" spans="1:13">
      <c r="A75" s="5">
        <v>32500</v>
      </c>
      <c r="B75">
        <v>26.8</v>
      </c>
      <c r="C75" s="5">
        <v>1.5920000000000001E-3</v>
      </c>
      <c r="D75">
        <v>1.18</v>
      </c>
      <c r="E75">
        <v>4.8</v>
      </c>
      <c r="F75">
        <f t="shared" si="8"/>
        <v>7.6416000000000001E-3</v>
      </c>
      <c r="G75">
        <f t="shared" si="9"/>
        <v>2.07457898957498</v>
      </c>
      <c r="H75">
        <f t="shared" si="10"/>
        <v>0.51797448782373401</v>
      </c>
      <c r="I75">
        <f t="shared" si="11"/>
        <v>0.97628235064362545</v>
      </c>
      <c r="J75">
        <f t="shared" si="12"/>
        <v>5.8903256529543313</v>
      </c>
      <c r="K75">
        <f t="shared" si="13"/>
        <v>5.9353371654639462</v>
      </c>
      <c r="L75">
        <f t="shared" si="14"/>
        <v>7.6125508687576119E-3</v>
      </c>
      <c r="M75">
        <f t="shared" si="15"/>
        <v>0.84599464503993849</v>
      </c>
    </row>
    <row r="76" spans="1:13">
      <c r="A76" s="5">
        <v>32500</v>
      </c>
      <c r="B76">
        <v>26.8</v>
      </c>
      <c r="C76" s="5">
        <v>1.5920000000000001E-3</v>
      </c>
      <c r="D76">
        <v>1.18</v>
      </c>
      <c r="E76">
        <v>5</v>
      </c>
      <c r="F76">
        <f t="shared" si="8"/>
        <v>7.9600000000000001E-3</v>
      </c>
      <c r="G76">
        <f t="shared" si="9"/>
        <v>2.07457898957498</v>
      </c>
      <c r="H76">
        <f t="shared" si="10"/>
        <v>0.51797448782373401</v>
      </c>
      <c r="I76">
        <f t="shared" si="11"/>
        <v>0.97830927605428253</v>
      </c>
      <c r="J76">
        <f t="shared" si="12"/>
        <v>5.6113902847571095</v>
      </c>
      <c r="K76">
        <f t="shared" si="13"/>
        <v>5.6560569514237757</v>
      </c>
      <c r="L76">
        <f t="shared" si="14"/>
        <v>7.9284863221214929E-3</v>
      </c>
      <c r="M76">
        <f t="shared" si="15"/>
        <v>0.85272228971864927</v>
      </c>
    </row>
    <row r="77" spans="1:13">
      <c r="A77" s="5">
        <v>32500</v>
      </c>
      <c r="B77">
        <v>26.8</v>
      </c>
      <c r="C77" s="5">
        <v>1.5920000000000001E-3</v>
      </c>
      <c r="D77">
        <v>1.18</v>
      </c>
      <c r="E77">
        <v>5.2</v>
      </c>
      <c r="F77">
        <f t="shared" si="8"/>
        <v>8.2784E-3</v>
      </c>
      <c r="G77">
        <f t="shared" si="9"/>
        <v>2.07457898957498</v>
      </c>
      <c r="H77">
        <f t="shared" si="10"/>
        <v>0.51797448782373401</v>
      </c>
      <c r="I77">
        <f t="shared" si="11"/>
        <v>0.98008954427320438</v>
      </c>
      <c r="J77">
        <f t="shared" si="12"/>
        <v>5.3568682923829076</v>
      </c>
      <c r="K77">
        <f t="shared" si="13"/>
        <v>5.4012145908545701</v>
      </c>
      <c r="L77">
        <f t="shared" si="14"/>
        <v>8.2443219917990567E-3</v>
      </c>
      <c r="M77">
        <f t="shared" si="15"/>
        <v>0.85889558572888081</v>
      </c>
    </row>
    <row r="78" spans="1:13">
      <c r="A78" s="5">
        <v>32500</v>
      </c>
      <c r="B78">
        <v>26.8</v>
      </c>
      <c r="C78" s="5">
        <v>1.5920000000000001E-3</v>
      </c>
      <c r="D78">
        <v>1.18</v>
      </c>
      <c r="E78">
        <v>5.5</v>
      </c>
      <c r="F78">
        <f t="shared" si="8"/>
        <v>8.7559999999999999E-3</v>
      </c>
      <c r="G78">
        <f t="shared" si="9"/>
        <v>2.07457898957498</v>
      </c>
      <c r="H78">
        <f t="shared" si="10"/>
        <v>0.51797448782373401</v>
      </c>
      <c r="I78">
        <f t="shared" si="11"/>
        <v>0.98237882334329873</v>
      </c>
      <c r="J78">
        <f t="shared" si="12"/>
        <v>5.0144582411974792</v>
      </c>
      <c r="K78">
        <f t="shared" si="13"/>
        <v>5.058364837557404</v>
      </c>
      <c r="L78">
        <f t="shared" si="14"/>
        <v>8.7178885397228047E-3</v>
      </c>
      <c r="M78">
        <f t="shared" si="15"/>
        <v>0.86725521985139575</v>
      </c>
    </row>
    <row r="79" spans="1:13">
      <c r="A79" s="5">
        <v>32500</v>
      </c>
      <c r="B79">
        <v>26.8</v>
      </c>
      <c r="C79" s="5">
        <v>1.5920000000000001E-3</v>
      </c>
      <c r="D79">
        <v>1.18</v>
      </c>
      <c r="E79">
        <v>5.8</v>
      </c>
      <c r="F79">
        <f t="shared" si="8"/>
        <v>9.2335999999999998E-3</v>
      </c>
      <c r="G79">
        <f t="shared" si="9"/>
        <v>2.07457898957498</v>
      </c>
      <c r="H79">
        <f>B79/(A79*C79)</f>
        <v>0.51797448782373401</v>
      </c>
      <c r="I79">
        <f t="shared" si="11"/>
        <v>0.98429771281516065</v>
      </c>
      <c r="J79">
        <f t="shared" si="12"/>
        <v>4.7121307658728089</v>
      </c>
      <c r="K79">
        <f t="shared" si="13"/>
        <v>4.7556406965125717</v>
      </c>
      <c r="L79">
        <f t="shared" si="14"/>
        <v>9.191230928521317E-3</v>
      </c>
      <c r="M79">
        <f t="shared" si="15"/>
        <v>0.87469123260984749</v>
      </c>
    </row>
    <row r="80" spans="1:13">
      <c r="A80" s="5">
        <v>32500</v>
      </c>
      <c r="B80">
        <v>26.8</v>
      </c>
      <c r="C80" s="5">
        <v>1.5920000000000001E-3</v>
      </c>
      <c r="D80">
        <v>1.18</v>
      </c>
      <c r="E80">
        <v>6</v>
      </c>
      <c r="F80">
        <f t="shared" si="8"/>
        <v>9.5520000000000015E-3</v>
      </c>
      <c r="G80">
        <f>(A80*C80)/(A80*C80-B80)</f>
        <v>2.07457898957498</v>
      </c>
      <c r="H80">
        <f t="shared" si="10"/>
        <v>0.51797448782373401</v>
      </c>
      <c r="I80">
        <f t="shared" si="11"/>
        <v>0.9854091693570779</v>
      </c>
      <c r="J80">
        <f t="shared" si="12"/>
        <v>4.5295774647887388</v>
      </c>
      <c r="K80">
        <f t="shared" si="13"/>
        <v>4.5728439887324006</v>
      </c>
      <c r="L80">
        <f t="shared" si="14"/>
        <v>9.5066680929632823E-3</v>
      </c>
      <c r="M80">
        <f t="shared" si="15"/>
        <v>0.87920748929291148</v>
      </c>
    </row>
    <row r="81" spans="1:13">
      <c r="A81" s="5">
        <v>32500</v>
      </c>
      <c r="B81">
        <v>26.8</v>
      </c>
      <c r="C81" s="5">
        <v>1.5920000000000001E-3</v>
      </c>
      <c r="D81">
        <v>1.18</v>
      </c>
      <c r="E81">
        <v>6.2</v>
      </c>
      <c r="F81">
        <f t="shared" si="8"/>
        <v>9.8704000000000014E-3</v>
      </c>
      <c r="G81">
        <f t="shared" si="9"/>
        <v>2.07457898957498</v>
      </c>
      <c r="H81">
        <f t="shared" si="10"/>
        <v>0.51797448782373401</v>
      </c>
      <c r="I81">
        <f t="shared" si="11"/>
        <v>0.98640743775917061</v>
      </c>
      <c r="J81">
        <f t="shared" si="12"/>
        <v>4.3603308561111778</v>
      </c>
      <c r="K81">
        <f t="shared" si="13"/>
        <v>4.4033690657933375</v>
      </c>
      <c r="L81">
        <f t="shared" si="14"/>
        <v>9.8220057881760019E-3</v>
      </c>
      <c r="M81">
        <f t="shared" si="15"/>
        <v>0.88341285559364024</v>
      </c>
    </row>
    <row r="82" spans="1:13">
      <c r="A82" s="5">
        <v>32500</v>
      </c>
      <c r="B82">
        <v>26.8</v>
      </c>
      <c r="C82" s="5">
        <v>1.5920000000000001E-3</v>
      </c>
      <c r="D82">
        <v>1.18</v>
      </c>
      <c r="E82">
        <v>6.5</v>
      </c>
      <c r="F82">
        <f t="shared" si="8"/>
        <v>1.0348000000000001E-2</v>
      </c>
      <c r="G82">
        <f t="shared" si="9"/>
        <v>2.07457898957498</v>
      </c>
      <c r="H82">
        <f t="shared" si="10"/>
        <v>0.51797448782373401</v>
      </c>
      <c r="I82">
        <f t="shared" si="11"/>
        <v>0.98772426856680329</v>
      </c>
      <c r="J82">
        <f t="shared" si="12"/>
        <v>4.1284512382983873</v>
      </c>
      <c r="K82">
        <f t="shared" si="13"/>
        <v>4.171172451712299</v>
      </c>
      <c r="L82">
        <f t="shared" si="14"/>
        <v>1.0294825963358657E-2</v>
      </c>
      <c r="M82">
        <f t="shared" si="15"/>
        <v>0.88920410010656215</v>
      </c>
    </row>
    <row r="83" spans="1:13">
      <c r="A83" s="5">
        <v>32500</v>
      </c>
      <c r="B83">
        <v>26.8</v>
      </c>
      <c r="C83" s="5">
        <v>1.5920000000000001E-3</v>
      </c>
      <c r="D83">
        <v>1.18</v>
      </c>
      <c r="E83">
        <v>6.8</v>
      </c>
      <c r="F83">
        <f t="shared" si="8"/>
        <v>1.0825600000000001E-2</v>
      </c>
      <c r="G83">
        <f t="shared" si="9"/>
        <v>2.07457898957498</v>
      </c>
      <c r="H83">
        <f t="shared" si="10"/>
        <v>0.51797448782373401</v>
      </c>
      <c r="I83">
        <f t="shared" si="11"/>
        <v>0.9888596137273582</v>
      </c>
      <c r="J83">
        <f t="shared" si="12"/>
        <v>3.9195443830761101</v>
      </c>
      <c r="K83">
        <f t="shared" si="13"/>
        <v>3.9619758027495386</v>
      </c>
      <c r="L83">
        <f t="shared" si="14"/>
        <v>1.0767422685272306E-2</v>
      </c>
      <c r="M83">
        <f t="shared" si="15"/>
        <v>0.89445197172546609</v>
      </c>
    </row>
    <row r="84" spans="1:13">
      <c r="A84" s="5">
        <v>32500</v>
      </c>
      <c r="B84">
        <v>26.8</v>
      </c>
      <c r="C84" s="5">
        <v>1.5920000000000001E-3</v>
      </c>
      <c r="D84">
        <v>1.18</v>
      </c>
      <c r="E84">
        <v>7</v>
      </c>
      <c r="F84">
        <f t="shared" si="8"/>
        <v>1.1144000000000001E-2</v>
      </c>
      <c r="G84">
        <f t="shared" si="9"/>
        <v>2.07457898957498</v>
      </c>
      <c r="H84">
        <f t="shared" si="10"/>
        <v>0.51797448782373401</v>
      </c>
      <c r="I84">
        <f t="shared" si="11"/>
        <v>0.98953163929216381</v>
      </c>
      <c r="J84">
        <f t="shared" si="12"/>
        <v>3.7914308811641111</v>
      </c>
      <c r="K84">
        <f t="shared" si="13"/>
        <v>3.8336825869038043</v>
      </c>
      <c r="L84">
        <f t="shared" si="14"/>
        <v>1.1082363130105726E-2</v>
      </c>
      <c r="M84">
        <f t="shared" si="15"/>
        <v>0.89768499275357405</v>
      </c>
    </row>
    <row r="85" spans="1:13">
      <c r="A85" s="5">
        <v>32500</v>
      </c>
      <c r="B85">
        <v>26.8</v>
      </c>
      <c r="C85" s="5">
        <v>1.5920000000000001E-3</v>
      </c>
      <c r="D85">
        <v>1.18</v>
      </c>
      <c r="E85">
        <v>7.2</v>
      </c>
      <c r="F85">
        <f t="shared" si="8"/>
        <v>1.1462400000000001E-2</v>
      </c>
      <c r="G85">
        <f t="shared" si="9"/>
        <v>2.07457898957498</v>
      </c>
      <c r="H85">
        <f t="shared" si="10"/>
        <v>0.51797448782373401</v>
      </c>
      <c r="I85">
        <f t="shared" si="11"/>
        <v>0.99014493204189302</v>
      </c>
      <c r="J85">
        <f t="shared" si="12"/>
        <v>3.6712887562976766</v>
      </c>
      <c r="K85">
        <f t="shared" si="13"/>
        <v>3.7133705365378633</v>
      </c>
      <c r="L85">
        <f t="shared" si="14"/>
        <v>1.1397204418682852E-2</v>
      </c>
      <c r="M85">
        <f t="shared" si="15"/>
        <v>0.90072730507280974</v>
      </c>
    </row>
    <row r="86" spans="1:13">
      <c r="A86" s="5">
        <v>32500</v>
      </c>
      <c r="B86">
        <v>26.8</v>
      </c>
      <c r="C86" s="5">
        <v>1.5920000000000001E-3</v>
      </c>
      <c r="D86">
        <v>1.18</v>
      </c>
      <c r="E86">
        <v>7.5</v>
      </c>
      <c r="F86">
        <f t="shared" si="8"/>
        <v>1.1940000000000001E-2</v>
      </c>
      <c r="G86">
        <f t="shared" si="9"/>
        <v>2.07457898957498</v>
      </c>
      <c r="H86">
        <f t="shared" si="10"/>
        <v>0.51797448782373401</v>
      </c>
      <c r="I86">
        <f>IF(E86&lt;=1,1-((H86*G86)/(G86-1+E86^G86)),1-(H86/(D86*(E86-1)^2+E86)))</f>
        <v>0.99096897414656548</v>
      </c>
      <c r="J86">
        <f t="shared" si="12"/>
        <v>3.504489582425264</v>
      </c>
      <c r="K86">
        <f t="shared" si="13"/>
        <v>3.546333188039422</v>
      </c>
      <c r="L86">
        <f t="shared" si="14"/>
        <v>1.1869280570089642E-2</v>
      </c>
      <c r="M86">
        <f t="shared" si="15"/>
        <v>0.90496829027406422</v>
      </c>
    </row>
    <row r="87" spans="1:13">
      <c r="A87" s="5">
        <v>32500</v>
      </c>
      <c r="B87">
        <v>26.8</v>
      </c>
      <c r="C87" s="5">
        <v>1.5920000000000001E-3</v>
      </c>
      <c r="D87">
        <v>1.18</v>
      </c>
      <c r="E87">
        <v>7.8</v>
      </c>
      <c r="F87">
        <f t="shared" si="8"/>
        <v>1.2417600000000001E-2</v>
      </c>
      <c r="G87">
        <f t="shared" si="9"/>
        <v>2.07457898957498</v>
      </c>
      <c r="H87">
        <f t="shared" si="10"/>
        <v>0.51797448782373401</v>
      </c>
      <c r="I87">
        <f t="shared" si="11"/>
        <v>0.99169422852220968</v>
      </c>
      <c r="J87">
        <f t="shared" si="12"/>
        <v>3.3519768068347973</v>
      </c>
      <c r="K87">
        <f t="shared" si="13"/>
        <v>3.3936003140313491</v>
      </c>
      <c r="L87">
        <f t="shared" si="14"/>
        <v>1.2341133970754882E-2</v>
      </c>
      <c r="M87">
        <f t="shared" si="15"/>
        <v>0.90886399461359779</v>
      </c>
    </row>
    <row r="88" spans="1:13">
      <c r="A88" s="5">
        <v>32500</v>
      </c>
      <c r="B88">
        <v>26.8</v>
      </c>
      <c r="C88" s="5">
        <v>1.5920000000000001E-3</v>
      </c>
      <c r="D88">
        <v>1.18</v>
      </c>
      <c r="E88">
        <v>8</v>
      </c>
      <c r="F88">
        <f t="shared" si="8"/>
        <v>1.2736000000000001E-2</v>
      </c>
      <c r="G88">
        <f t="shared" si="9"/>
        <v>2.07457898957498</v>
      </c>
      <c r="H88">
        <f t="shared" si="10"/>
        <v>0.51797448782373401</v>
      </c>
      <c r="I88">
        <f t="shared" si="11"/>
        <v>0.99213043926126199</v>
      </c>
      <c r="J88">
        <f t="shared" si="12"/>
        <v>3.2573685809784387</v>
      </c>
      <c r="K88">
        <f t="shared" si="13"/>
        <v>3.2988544272257805</v>
      </c>
      <c r="L88">
        <f t="shared" si="14"/>
        <v>1.2655579257891184E-2</v>
      </c>
      <c r="M88">
        <f t="shared" si="15"/>
        <v>0.9112894553125841</v>
      </c>
    </row>
    <row r="92" spans="1:13">
      <c r="A92" s="11" t="s">
        <v>26</v>
      </c>
      <c r="B92" s="10"/>
      <c r="C92" s="10"/>
      <c r="D92" s="10"/>
      <c r="E92" s="10"/>
      <c r="F92" s="10"/>
      <c r="G92" s="10"/>
      <c r="H92" s="10"/>
      <c r="I92" s="10"/>
      <c r="J92" s="10"/>
    </row>
    <row r="93" spans="1:13">
      <c r="A93" s="10"/>
      <c r="B93" s="10"/>
      <c r="C93" s="10"/>
      <c r="D93" s="10"/>
      <c r="E93" s="10"/>
      <c r="F93" s="10"/>
      <c r="G93" s="10"/>
      <c r="H93" s="10"/>
      <c r="I93" s="10"/>
      <c r="J93" s="10"/>
    </row>
  </sheetData>
  <mergeCells count="4">
    <mergeCell ref="A1:L2"/>
    <mergeCell ref="A47:I48"/>
    <mergeCell ref="J47:J48"/>
    <mergeCell ref="A92:J93"/>
  </mergeCells>
  <phoneticPr fontId="1" type="noConversion"/>
  <conditionalFormatting sqref="I4:I42">
    <cfRule type="colorScale" priority="9">
      <colorScale>
        <cfvo type="min"/>
        <cfvo type="max"/>
        <color rgb="FF0070C0"/>
        <color rgb="FF0070C0"/>
      </colorScale>
    </cfRule>
    <cfRule type="colorScale" priority="19">
      <colorScale>
        <cfvo type="min"/>
        <cfvo type="max"/>
        <color rgb="FFFF0000"/>
        <color rgb="FFFF0000"/>
      </colorScale>
    </cfRule>
  </conditionalFormatting>
  <conditionalFormatting sqref="E4:E42">
    <cfRule type="colorScale" priority="10">
      <colorScale>
        <cfvo type="min"/>
        <cfvo type="max"/>
        <color rgb="FF0070C0"/>
        <color rgb="FF0070C0"/>
      </colorScale>
    </cfRule>
    <cfRule type="colorScale" priority="18">
      <colorScale>
        <cfvo type="min"/>
        <cfvo type="max"/>
        <color rgb="FFFF0000"/>
        <color rgb="FFFF0000"/>
      </colorScale>
    </cfRule>
  </conditionalFormatting>
  <conditionalFormatting sqref="F1:F46 G49 F94:F1048576 F49:F91">
    <cfRule type="colorScale" priority="17">
      <colorScale>
        <cfvo type="min"/>
        <cfvo type="max"/>
        <color rgb="FFFFC000"/>
        <color rgb="FFFFC000"/>
      </colorScale>
    </cfRule>
  </conditionalFormatting>
  <conditionalFormatting sqref="H1:H91 J3 I49:K49 H94:H1048576">
    <cfRule type="colorScale" priority="16">
      <colorScale>
        <cfvo type="min"/>
        <cfvo type="max"/>
        <color rgb="FF0070C0"/>
        <color rgb="FF0070C0"/>
      </colorScale>
    </cfRule>
  </conditionalFormatting>
  <conditionalFormatting sqref="F50:F88">
    <cfRule type="colorScale" priority="5">
      <colorScale>
        <cfvo type="min"/>
        <cfvo type="max"/>
        <color rgb="FF0070C0"/>
        <color rgb="FF0070C0"/>
      </colorScale>
    </cfRule>
    <cfRule type="colorScale" priority="15">
      <colorScale>
        <cfvo type="min"/>
        <cfvo type="max"/>
        <color rgb="FFFF0000"/>
        <color rgb="FFFF0000"/>
      </colorScale>
    </cfRule>
  </conditionalFormatting>
  <conditionalFormatting sqref="J50:J88">
    <cfRule type="colorScale" priority="4">
      <colorScale>
        <cfvo type="min"/>
        <cfvo type="max"/>
        <color rgb="FF0070C0"/>
        <color rgb="FF0070C0"/>
      </colorScale>
    </cfRule>
    <cfRule type="colorScale" priority="14">
      <colorScale>
        <cfvo type="min"/>
        <cfvo type="max"/>
        <color rgb="FFFF0000"/>
        <color rgb="FFFF0000"/>
      </colorScale>
    </cfRule>
  </conditionalFormatting>
  <conditionalFormatting sqref="H50:H88">
    <cfRule type="colorScale" priority="13">
      <colorScale>
        <cfvo type="min"/>
        <cfvo type="max"/>
        <color theme="0"/>
        <color theme="0"/>
      </colorScale>
    </cfRule>
  </conditionalFormatting>
  <conditionalFormatting sqref="I50:I88">
    <cfRule type="colorScale" priority="12">
      <colorScale>
        <cfvo type="min"/>
        <cfvo type="max"/>
        <color rgb="FF0070C0"/>
        <color rgb="FF0070C0"/>
      </colorScale>
    </cfRule>
  </conditionalFormatting>
  <conditionalFormatting sqref="F94:F1048576 F1:F91">
    <cfRule type="colorScale" priority="11">
      <colorScale>
        <cfvo type="min"/>
        <cfvo type="max"/>
        <color theme="0"/>
        <color theme="0"/>
      </colorScale>
    </cfRule>
  </conditionalFormatting>
  <conditionalFormatting sqref="J4:J42">
    <cfRule type="colorScale" priority="8">
      <colorScale>
        <cfvo type="min"/>
        <cfvo type="max"/>
        <color rgb="FFFF0000"/>
        <color rgb="FFFF0000"/>
      </colorScale>
    </cfRule>
  </conditionalFormatting>
  <conditionalFormatting sqref="K4:K42">
    <cfRule type="colorScale" priority="7">
      <colorScale>
        <cfvo type="min"/>
        <cfvo type="max"/>
        <color rgb="FFFF0000"/>
        <color rgb="FFFF0000"/>
      </colorScale>
    </cfRule>
  </conditionalFormatting>
  <conditionalFormatting sqref="L4:L42">
    <cfRule type="colorScale" priority="6">
      <colorScale>
        <cfvo type="min"/>
        <cfvo type="max"/>
        <color rgb="FFFF0000"/>
        <color rgb="FFFF0000"/>
      </colorScale>
    </cfRule>
  </conditionalFormatting>
  <conditionalFormatting sqref="K50:K88">
    <cfRule type="colorScale" priority="3">
      <colorScale>
        <cfvo type="min"/>
        <cfvo type="max"/>
        <color rgb="FFFF0000"/>
        <color rgb="FFFF0000"/>
      </colorScale>
    </cfRule>
  </conditionalFormatting>
  <conditionalFormatting sqref="L50:L88">
    <cfRule type="colorScale" priority="2">
      <colorScale>
        <cfvo type="min"/>
        <cfvo type="max"/>
        <color rgb="FFFF0000"/>
        <color rgb="FFFF0000"/>
      </colorScale>
    </cfRule>
  </conditionalFormatting>
  <conditionalFormatting sqref="M50:M88">
    <cfRule type="colorScale" priority="1">
      <colorScale>
        <cfvo type="min"/>
        <cfvo type="max"/>
        <color rgb="FFFF0000"/>
        <color rgb="FFFF0000"/>
      </colorScale>
    </cfRule>
  </conditionalFormatting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2013-03-02T12:32:52Z</dcterms:modified>
</cp:coreProperties>
</file>