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nno\Dropbox\Repositories\MinecraftUhcPlugi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2" i="1"/>
  <c r="E11" i="1"/>
  <c r="D12" i="1"/>
  <c r="F17" i="1"/>
  <c r="G11" i="1"/>
  <c r="G12" i="1" s="1"/>
  <c r="G13" i="1" s="1"/>
  <c r="G14" i="1" s="1"/>
  <c r="G15" i="1" s="1"/>
  <c r="D7" i="1"/>
  <c r="E19" i="1" s="1"/>
  <c r="D9" i="1"/>
  <c r="D8" i="1"/>
  <c r="D19" i="1" l="1"/>
  <c r="D16" i="1"/>
  <c r="D24" i="1"/>
  <c r="D22" i="1"/>
  <c r="D20" i="1"/>
  <c r="D18" i="1"/>
  <c r="D25" i="1"/>
  <c r="D23" i="1"/>
  <c r="D21" i="1"/>
  <c r="D17" i="1"/>
  <c r="D15" i="1"/>
  <c r="D14" i="1"/>
  <c r="D29" i="1"/>
  <c r="D13" i="1"/>
  <c r="D28" i="1"/>
  <c r="D27" i="1"/>
  <c r="D11" i="1"/>
  <c r="D26" i="1"/>
  <c r="E22" i="1"/>
  <c r="E13" i="1"/>
  <c r="E17" i="1"/>
  <c r="E26" i="1"/>
  <c r="E25" i="1"/>
  <c r="E24" i="1"/>
  <c r="E15" i="1"/>
  <c r="E14" i="1"/>
  <c r="E29" i="1"/>
  <c r="E27" i="1"/>
  <c r="E21" i="1"/>
  <c r="E28" i="1"/>
  <c r="E18" i="1"/>
  <c r="E23" i="1"/>
  <c r="E20" i="1"/>
  <c r="E16" i="1"/>
  <c r="G16" i="1"/>
  <c r="G17" i="1" s="1"/>
  <c r="G18" i="1" l="1"/>
  <c r="F19" i="1" l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F20" i="1" l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<sst xmlns="http://schemas.openxmlformats.org/spreadsheetml/2006/main" count="7" uniqueCount="7">
  <si>
    <t>a</t>
  </si>
  <si>
    <t>b</t>
  </si>
  <si>
    <t>t_s</t>
  </si>
  <si>
    <t>t_e</t>
  </si>
  <si>
    <t>Re</t>
  </si>
  <si>
    <t>Rs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</si>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</sst>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Sheet1!$C$17:$C$29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Sheet1!$D$17:$D$29</c:f>
              <c:numCache>
                <c:formatCode>General</c:formatCode>
                <c:ptCount val="13"/>
                <c:pt idx="0">
                  <c:v>2000</c:v>
                </c:pt>
                <c:pt idx="1">
                  <c:v>1987.1527777777778</c:v>
                </c:pt>
                <c:pt idx="2">
                  <c:v>1948.6111111111111</c:v>
                </c:pt>
                <c:pt idx="3">
                  <c:v>1884.375</c:v>
                </c:pt>
                <c:pt idx="4">
                  <c:v>1794.4444444444443</c:v>
                </c:pt>
                <c:pt idx="5">
                  <c:v>1678.8194444444443</c:v>
                </c:pt>
                <c:pt idx="6">
                  <c:v>1537.5</c:v>
                </c:pt>
                <c:pt idx="7">
                  <c:v>1370.4861111111113</c:v>
                </c:pt>
                <c:pt idx="8">
                  <c:v>1177.7777777777778</c:v>
                </c:pt>
                <c:pt idx="9">
                  <c:v>959.375</c:v>
                </c:pt>
                <c:pt idx="10">
                  <c:v>715.27777777777783</c:v>
                </c:pt>
                <c:pt idx="11">
                  <c:v>445.48611111111131</c:v>
                </c:pt>
                <c:pt idx="12">
                  <c:v>150.00000000000023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Sheet1!$C$17:$C$29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Sheet1!$F$17:$F$29</c:f>
              <c:numCache>
                <c:formatCode>General</c:formatCode>
                <c:ptCount val="13"/>
                <c:pt idx="0">
                  <c:v>2000</c:v>
                </c:pt>
                <c:pt idx="1">
                  <c:v>1987.1527777777778</c:v>
                </c:pt>
                <c:pt idx="2">
                  <c:v>1948.6111111111111</c:v>
                </c:pt>
                <c:pt idx="3">
                  <c:v>1884.375</c:v>
                </c:pt>
                <c:pt idx="4">
                  <c:v>1794.4444444444443</c:v>
                </c:pt>
                <c:pt idx="5">
                  <c:v>1678.8194444444443</c:v>
                </c:pt>
                <c:pt idx="6">
                  <c:v>1537.5</c:v>
                </c:pt>
                <c:pt idx="7">
                  <c:v>1370.4861111111111</c:v>
                </c:pt>
                <c:pt idx="8">
                  <c:v>1177.7777777777778</c:v>
                </c:pt>
                <c:pt idx="9">
                  <c:v>959.37500000000011</c:v>
                </c:pt>
                <c:pt idx="10">
                  <c:v>715.27777777777783</c:v>
                </c:pt>
                <c:pt idx="11">
                  <c:v>445.4861111111112</c:v>
                </c:pt>
                <c:pt idx="12">
                  <c:v>150.00000000000011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12568"/>
        <c:axId val="454212176"/>
      </c:scatterChart>
      <c:valAx>
        <c:axId val="454212568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12176"/>
        <c:crosses val="autoZero"/>
        <c:crossBetween val="midCat"/>
      </c:valAx>
      <c:valAx>
        <c:axId val="454212176"/>
        <c:scaling>
          <c:orientation val="minMax"/>
          <c:max val="20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1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142875</xdr:rowOff>
    </xdr:from>
    <xdr:to>
      <xdr:col>22</xdr:col>
      <xdr:colOff>428624</xdr:colOff>
      <xdr:row>37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2"/>
  <sheetViews>
    <sheetView tabSelected="1" workbookViewId="0">
      <selection activeCell="F19" sqref="F19"/>
    </sheetView>
  </sheetViews>
  <sheetFormatPr defaultRowHeight="15" x14ac:dyDescent="0.25"/>
  <cols>
    <col min="5" max="5" width="11" customWidth="1"/>
  </cols>
  <sheetData>
    <row r="2" spans="3:7" x14ac:dyDescent="0.25">
      <c r="C2" t="s">
        <v>5</v>
      </c>
      <c r="D2">
        <v>2000</v>
      </c>
    </row>
    <row r="3" spans="3:7" x14ac:dyDescent="0.25">
      <c r="C3" t="s">
        <v>4</v>
      </c>
      <c r="D3">
        <v>150</v>
      </c>
    </row>
    <row r="4" spans="3:7" x14ac:dyDescent="0.25">
      <c r="C4" t="s">
        <v>2</v>
      </c>
      <c r="D4">
        <v>60</v>
      </c>
    </row>
    <row r="5" spans="3:7" x14ac:dyDescent="0.25">
      <c r="C5" t="s">
        <v>3</v>
      </c>
      <c r="D5">
        <v>180</v>
      </c>
    </row>
    <row r="7" spans="3:7" x14ac:dyDescent="0.25">
      <c r="C7" t="s">
        <v>0</v>
      </c>
      <c r="D7">
        <f>(D3-D2)/(D5-D4)^2</f>
        <v>-0.12847222222222221</v>
      </c>
    </row>
    <row r="8" spans="3:7" x14ac:dyDescent="0.25">
      <c r="C8" t="s">
        <v>1</v>
      </c>
      <c r="D8">
        <f>-D4</f>
        <v>-60</v>
      </c>
    </row>
    <row r="9" spans="3:7" x14ac:dyDescent="0.25">
      <c r="C9" t="s">
        <v>6</v>
      </c>
      <c r="D9">
        <f>D2</f>
        <v>2000</v>
      </c>
      <c r="G9">
        <v>0.25</v>
      </c>
    </row>
    <row r="10" spans="3:7" x14ac:dyDescent="0.25">
      <c r="G10">
        <v>0</v>
      </c>
    </row>
    <row r="11" spans="3:7" x14ac:dyDescent="0.25">
      <c r="C11">
        <v>0</v>
      </c>
      <c r="D11">
        <f>$D$7*(C11+$D$8)^2+$D$9</f>
        <v>1537.5</v>
      </c>
      <c r="E11" s="1">
        <f>2*$D$7*(C11-$D$4)</f>
        <v>15.416666666666664</v>
      </c>
      <c r="G11">
        <f>G10+H11</f>
        <v>0</v>
      </c>
    </row>
    <row r="12" spans="3:7" x14ac:dyDescent="0.25">
      <c r="C12">
        <v>10</v>
      </c>
      <c r="D12">
        <f>$D$7*(C12+$D$8)^2+$D$9</f>
        <v>1678.8194444444443</v>
      </c>
      <c r="E12" s="1">
        <f>2*$D$7*(C12-$D$4)</f>
        <v>12.847222222222221</v>
      </c>
      <c r="G12">
        <f>G11+H12</f>
        <v>0</v>
      </c>
    </row>
    <row r="13" spans="3:7" x14ac:dyDescent="0.25">
      <c r="C13">
        <v>20</v>
      </c>
      <c r="D13">
        <f t="shared" ref="D12:D29" si="0">$D$7*(C13+$D$8)^2+$D$9</f>
        <v>1794.4444444444443</v>
      </c>
      <c r="E13" s="1">
        <f>2*$D$7*(C13-$D$4)</f>
        <v>10.277777777777777</v>
      </c>
      <c r="G13">
        <f>G12+H13</f>
        <v>0</v>
      </c>
    </row>
    <row r="14" spans="3:7" x14ac:dyDescent="0.25">
      <c r="C14">
        <v>30</v>
      </c>
      <c r="D14">
        <f t="shared" si="0"/>
        <v>1884.375</v>
      </c>
      <c r="E14" s="1">
        <f>2*$D$7*(C14-$D$4)</f>
        <v>7.7083333333333321</v>
      </c>
      <c r="G14">
        <f>G13+H14</f>
        <v>0</v>
      </c>
    </row>
    <row r="15" spans="3:7" x14ac:dyDescent="0.25">
      <c r="C15">
        <v>40</v>
      </c>
      <c r="D15">
        <f t="shared" si="0"/>
        <v>1948.6111111111111</v>
      </c>
      <c r="E15" s="1">
        <f>2*$D$7*(C15-$D$4)</f>
        <v>5.1388888888888884</v>
      </c>
      <c r="G15">
        <f>G14+H15</f>
        <v>0</v>
      </c>
    </row>
    <row r="16" spans="3:7" x14ac:dyDescent="0.25">
      <c r="C16">
        <v>50</v>
      </c>
      <c r="D16">
        <f t="shared" si="0"/>
        <v>1987.1527777777778</v>
      </c>
      <c r="E16" s="1">
        <f>2*$D$7*(C16-$D$4)</f>
        <v>2.5694444444444442</v>
      </c>
      <c r="G16">
        <f>G15+H16</f>
        <v>0</v>
      </c>
    </row>
    <row r="17" spans="3:7" x14ac:dyDescent="0.25">
      <c r="C17">
        <v>60</v>
      </c>
      <c r="D17">
        <f t="shared" si="0"/>
        <v>2000</v>
      </c>
      <c r="E17" s="1">
        <f>2*$D$7*(C17-$D$4+5)</f>
        <v>-1.2847222222222221</v>
      </c>
      <c r="F17">
        <f>D2</f>
        <v>2000</v>
      </c>
      <c r="G17">
        <f>G16+H17</f>
        <v>0</v>
      </c>
    </row>
    <row r="18" spans="3:7" x14ac:dyDescent="0.25">
      <c r="C18">
        <v>70</v>
      </c>
      <c r="D18">
        <f t="shared" si="0"/>
        <v>1987.1527777777778</v>
      </c>
      <c r="E18" s="1">
        <f>2*$D$7*(C18-$D$4+5)</f>
        <v>-3.8541666666666661</v>
      </c>
      <c r="F18">
        <f>E17*10*(1+$G$9*G17)+F17</f>
        <v>1987.1527777777778</v>
      </c>
      <c r="G18">
        <f>G17+H18</f>
        <v>0</v>
      </c>
    </row>
    <row r="19" spans="3:7" x14ac:dyDescent="0.25">
      <c r="C19">
        <v>80</v>
      </c>
      <c r="D19">
        <f t="shared" si="0"/>
        <v>1948.6111111111111</v>
      </c>
      <c r="E19" s="1">
        <f>2*$D$7*(C19-$D$4+5)</f>
        <v>-6.4236111111111107</v>
      </c>
      <c r="F19">
        <f>E18*10*(1+$G$9*G18)+F18</f>
        <v>1948.6111111111111</v>
      </c>
      <c r="G19">
        <f>G18+H19</f>
        <v>0</v>
      </c>
    </row>
    <row r="20" spans="3:7" x14ac:dyDescent="0.25">
      <c r="C20">
        <v>90</v>
      </c>
      <c r="D20">
        <f t="shared" si="0"/>
        <v>1884.375</v>
      </c>
      <c r="E20" s="1">
        <f>2*$D$7*(C20-$D$4+5)</f>
        <v>-8.9930555555555554</v>
      </c>
      <c r="F20">
        <f>E19*10*(1+$G$9*G19)+F19</f>
        <v>1884.375</v>
      </c>
      <c r="G20">
        <f>G19+H20</f>
        <v>0</v>
      </c>
    </row>
    <row r="21" spans="3:7" x14ac:dyDescent="0.25">
      <c r="C21">
        <v>100</v>
      </c>
      <c r="D21">
        <f t="shared" si="0"/>
        <v>1794.4444444444443</v>
      </c>
      <c r="E21" s="1">
        <f>2*$D$7*(C21-$D$4+5)</f>
        <v>-11.562499999999998</v>
      </c>
      <c r="F21">
        <f>E20*10*(1+$G$9*G20)+F20</f>
        <v>1794.4444444444443</v>
      </c>
      <c r="G21">
        <f>G20+H21</f>
        <v>0</v>
      </c>
    </row>
    <row r="22" spans="3:7" x14ac:dyDescent="0.25">
      <c r="C22">
        <v>110</v>
      </c>
      <c r="D22">
        <f t="shared" si="0"/>
        <v>1678.8194444444443</v>
      </c>
      <c r="E22" s="1">
        <f>2*$D$7*(C22-$D$4+5)</f>
        <v>-14.131944444444443</v>
      </c>
      <c r="F22">
        <f>E21*10*(1+$G$9*G21)+F21</f>
        <v>1678.8194444444443</v>
      </c>
      <c r="G22">
        <f>G21+H22</f>
        <v>0</v>
      </c>
    </row>
    <row r="23" spans="3:7" x14ac:dyDescent="0.25">
      <c r="C23">
        <v>120</v>
      </c>
      <c r="D23">
        <f t="shared" si="0"/>
        <v>1537.5</v>
      </c>
      <c r="E23" s="1">
        <f>2*$D$7*(C23-$D$4+5)</f>
        <v>-16.701388888888886</v>
      </c>
      <c r="F23">
        <f>E22*10*(1+$G$9*G22)+F22</f>
        <v>1537.5</v>
      </c>
      <c r="G23">
        <f>G22+H23</f>
        <v>0</v>
      </c>
    </row>
    <row r="24" spans="3:7" x14ac:dyDescent="0.25">
      <c r="C24">
        <v>130</v>
      </c>
      <c r="D24">
        <f t="shared" si="0"/>
        <v>1370.4861111111113</v>
      </c>
      <c r="E24" s="1">
        <f>2*$D$7*(C24-$D$4+5)</f>
        <v>-19.270833333333332</v>
      </c>
      <c r="F24">
        <f>E23*10*(1+$G$9*G23)+F23</f>
        <v>1370.4861111111111</v>
      </c>
      <c r="G24">
        <f>G23+H24</f>
        <v>0</v>
      </c>
    </row>
    <row r="25" spans="3:7" x14ac:dyDescent="0.25">
      <c r="C25">
        <v>140</v>
      </c>
      <c r="D25">
        <f t="shared" si="0"/>
        <v>1177.7777777777778</v>
      </c>
      <c r="E25" s="1">
        <f>2*$D$7*(C25-$D$4+5)</f>
        <v>-21.840277777777775</v>
      </c>
      <c r="F25">
        <f>E24*10*(1+$G$9*G24)+F24</f>
        <v>1177.7777777777778</v>
      </c>
      <c r="G25">
        <f>G24+H25</f>
        <v>0</v>
      </c>
    </row>
    <row r="26" spans="3:7" x14ac:dyDescent="0.25">
      <c r="C26">
        <v>150</v>
      </c>
      <c r="D26">
        <f t="shared" si="0"/>
        <v>959.375</v>
      </c>
      <c r="E26" s="1">
        <f>2*$D$7*(C26-$D$4+5)</f>
        <v>-24.409722222222221</v>
      </c>
      <c r="F26">
        <f>E25*10*(1+$G$9*G25)+F25</f>
        <v>959.37500000000011</v>
      </c>
      <c r="G26">
        <f>G25+H26</f>
        <v>0</v>
      </c>
    </row>
    <row r="27" spans="3:7" x14ac:dyDescent="0.25">
      <c r="C27">
        <v>160</v>
      </c>
      <c r="D27">
        <f t="shared" si="0"/>
        <v>715.27777777777783</v>
      </c>
      <c r="E27" s="1">
        <f>2*$D$7*(C27-$D$4+5)</f>
        <v>-26.979166666666664</v>
      </c>
      <c r="F27">
        <f>E26*10*(1+$G$9*G26)+F26</f>
        <v>715.27777777777783</v>
      </c>
      <c r="G27">
        <f>G26+H27</f>
        <v>0</v>
      </c>
    </row>
    <row r="28" spans="3:7" x14ac:dyDescent="0.25">
      <c r="C28">
        <v>170</v>
      </c>
      <c r="D28">
        <f t="shared" si="0"/>
        <v>445.48611111111131</v>
      </c>
      <c r="E28" s="1">
        <f>2*$D$7*(C28-$D$4+5)</f>
        <v>-29.548611111111107</v>
      </c>
      <c r="F28">
        <f>E27*10*(1+$G$9*G27)+F27</f>
        <v>445.4861111111112</v>
      </c>
      <c r="G28">
        <f>G27+H28</f>
        <v>0</v>
      </c>
    </row>
    <row r="29" spans="3:7" x14ac:dyDescent="0.25">
      <c r="C29">
        <v>180</v>
      </c>
      <c r="D29">
        <f t="shared" si="0"/>
        <v>150.00000000000023</v>
      </c>
      <c r="E29" s="1">
        <f>2*$D$7*(C29-$D$4+5)</f>
        <v>-32.11805555555555</v>
      </c>
      <c r="F29">
        <f>E28*10*(1+$G$9*G28)+F28</f>
        <v>150.00000000000011</v>
      </c>
      <c r="G29">
        <f>G28+H29</f>
        <v>0</v>
      </c>
    </row>
    <row r="30" spans="3:7" x14ac:dyDescent="0.25">
      <c r="C30">
        <v>190</v>
      </c>
      <c r="E30" s="1"/>
    </row>
    <row r="32" spans="3: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 Kemp</dc:creator>
  <cp:lastModifiedBy>Menno Kemp</cp:lastModifiedBy>
  <dcterms:created xsi:type="dcterms:W3CDTF">2022-09-10T11:22:23Z</dcterms:created>
  <dcterms:modified xsi:type="dcterms:W3CDTF">2022-09-17T21:15:00Z</dcterms:modified>
</cp:coreProperties>
</file>