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4000" windowHeight="9000" activeTab="1"/>
  </bookViews>
  <sheets>
    <sheet name="CreatedSheet" sheetId="13" r:id="rId1"/>
    <sheet name="chart" sheetId="14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13" l="1"/>
  <c r="N88" i="13"/>
  <c r="M88" i="13"/>
  <c r="J88" i="13"/>
  <c r="N87" i="13"/>
  <c r="M87" i="13"/>
  <c r="J87" i="13"/>
  <c r="N86" i="13"/>
  <c r="M86" i="13"/>
  <c r="J86" i="13"/>
  <c r="N85" i="13"/>
  <c r="M85" i="13"/>
  <c r="J85" i="13"/>
  <c r="N84" i="13"/>
  <c r="M84" i="13"/>
  <c r="J84" i="13"/>
  <c r="N83" i="13"/>
  <c r="M83" i="13"/>
  <c r="J83" i="13"/>
  <c r="H83" i="13"/>
  <c r="N82" i="13"/>
  <c r="M82" i="13"/>
  <c r="J82" i="13"/>
  <c r="H82" i="13"/>
  <c r="N81" i="13"/>
  <c r="M81" i="13"/>
  <c r="J81" i="13"/>
  <c r="N80" i="13"/>
  <c r="M80" i="13"/>
  <c r="J80" i="13"/>
  <c r="N79" i="13"/>
  <c r="M79" i="13"/>
  <c r="J79" i="13"/>
  <c r="N78" i="13"/>
  <c r="M78" i="13"/>
  <c r="J78" i="13"/>
  <c r="N77" i="13"/>
  <c r="M77" i="13"/>
  <c r="J77" i="13"/>
  <c r="N76" i="13"/>
  <c r="M76" i="13"/>
  <c r="N75" i="13"/>
  <c r="M75" i="13"/>
  <c r="N74" i="13"/>
  <c r="M74" i="13"/>
  <c r="J74" i="13"/>
  <c r="H74" i="13"/>
  <c r="N73" i="13"/>
  <c r="M73" i="13"/>
  <c r="J73" i="13"/>
  <c r="N72" i="13"/>
  <c r="M72" i="13"/>
  <c r="J72" i="13"/>
  <c r="N71" i="13"/>
  <c r="M71" i="13"/>
  <c r="N70" i="13"/>
  <c r="M70" i="13"/>
  <c r="N69" i="13"/>
  <c r="M69" i="13"/>
  <c r="J69" i="13"/>
  <c r="N68" i="13"/>
  <c r="M68" i="13"/>
  <c r="J68" i="13"/>
  <c r="N67" i="13"/>
  <c r="M67" i="13"/>
  <c r="J67" i="13"/>
  <c r="N66" i="13"/>
  <c r="M66" i="13"/>
  <c r="J66" i="13"/>
  <c r="N65" i="13"/>
  <c r="M65" i="13"/>
  <c r="J65" i="13"/>
  <c r="N64" i="13"/>
  <c r="M64" i="13"/>
  <c r="J64" i="13"/>
  <c r="N63" i="13"/>
  <c r="M63" i="13"/>
  <c r="J63" i="13"/>
  <c r="N62" i="13"/>
  <c r="M62" i="13"/>
  <c r="J62" i="13"/>
  <c r="N61" i="13"/>
  <c r="M61" i="13"/>
  <c r="J61" i="13"/>
  <c r="N60" i="13"/>
  <c r="M60" i="13"/>
  <c r="J60" i="13"/>
  <c r="N59" i="13"/>
  <c r="M59" i="13"/>
  <c r="J59" i="13"/>
  <c r="N58" i="13"/>
  <c r="M58" i="13"/>
  <c r="J58" i="13"/>
  <c r="N57" i="13"/>
  <c r="M57" i="13"/>
  <c r="J57" i="13"/>
  <c r="N56" i="13"/>
  <c r="M56" i="13"/>
  <c r="J56" i="13"/>
  <c r="N55" i="13"/>
  <c r="M55" i="13"/>
  <c r="J55" i="13"/>
  <c r="N54" i="13"/>
  <c r="M54" i="13"/>
  <c r="J54" i="13"/>
  <c r="N53" i="13"/>
  <c r="M53" i="13"/>
  <c r="J53" i="13"/>
  <c r="H53" i="13"/>
  <c r="N52" i="13"/>
  <c r="M52" i="13"/>
  <c r="J52" i="13"/>
  <c r="H52" i="13"/>
  <c r="N51" i="13"/>
  <c r="M51" i="13"/>
  <c r="J51" i="13"/>
  <c r="N50" i="13"/>
  <c r="M50" i="13"/>
  <c r="J50" i="13"/>
  <c r="N49" i="13"/>
  <c r="M49" i="13"/>
  <c r="J49" i="13"/>
  <c r="N48" i="13"/>
  <c r="M48" i="13"/>
  <c r="J48" i="13"/>
  <c r="N47" i="13"/>
  <c r="M47" i="13"/>
  <c r="J47" i="13"/>
  <c r="N46" i="13"/>
  <c r="M46" i="13"/>
  <c r="J46" i="13"/>
  <c r="N45" i="13"/>
  <c r="M45" i="13"/>
  <c r="J45" i="13"/>
  <c r="N44" i="13"/>
  <c r="M44" i="13"/>
  <c r="J44" i="13"/>
  <c r="N43" i="13"/>
  <c r="M43" i="13"/>
  <c r="J43" i="13"/>
  <c r="N42" i="13"/>
  <c r="M42" i="13"/>
  <c r="J42" i="13"/>
  <c r="N41" i="13"/>
  <c r="M41" i="13"/>
  <c r="J41" i="13"/>
  <c r="N40" i="13"/>
  <c r="M40" i="13"/>
  <c r="J40" i="13"/>
  <c r="N39" i="13"/>
  <c r="M39" i="13"/>
  <c r="J39" i="13"/>
  <c r="N38" i="13"/>
  <c r="M38" i="13"/>
  <c r="J38" i="13"/>
  <c r="N37" i="13"/>
  <c r="M37" i="13"/>
  <c r="J37" i="13"/>
  <c r="N36" i="13"/>
  <c r="M36" i="13"/>
  <c r="J36" i="13"/>
  <c r="N35" i="13"/>
  <c r="M35" i="13"/>
  <c r="J35" i="13"/>
  <c r="N34" i="13"/>
  <c r="M34" i="13"/>
  <c r="J34" i="13"/>
  <c r="N33" i="13"/>
  <c r="M33" i="13"/>
  <c r="J33" i="13"/>
  <c r="N32" i="13"/>
  <c r="M32" i="13"/>
  <c r="J32" i="13"/>
  <c r="N31" i="13"/>
  <c r="M31" i="13"/>
  <c r="J31" i="13"/>
  <c r="N30" i="13"/>
  <c r="M30" i="13"/>
  <c r="J30" i="13"/>
  <c r="N29" i="13"/>
  <c r="M29" i="13"/>
  <c r="J29" i="13"/>
  <c r="N28" i="13"/>
  <c r="M28" i="13"/>
  <c r="J28" i="13"/>
  <c r="N27" i="13"/>
  <c r="M27" i="13"/>
  <c r="J27" i="13"/>
  <c r="N26" i="13"/>
  <c r="M26" i="13"/>
  <c r="J26" i="13"/>
  <c r="N25" i="13"/>
  <c r="M25" i="13"/>
  <c r="J25" i="13"/>
  <c r="N24" i="13"/>
  <c r="M24" i="13"/>
  <c r="J24" i="13"/>
  <c r="N23" i="13"/>
  <c r="M23" i="13"/>
  <c r="J23" i="13"/>
  <c r="N22" i="13"/>
  <c r="M22" i="13"/>
  <c r="J22" i="13"/>
  <c r="N21" i="13"/>
  <c r="M21" i="13"/>
  <c r="J21" i="13"/>
  <c r="N20" i="13"/>
  <c r="M20" i="13"/>
  <c r="J20" i="13"/>
  <c r="N19" i="13"/>
  <c r="M19" i="13"/>
  <c r="J19" i="13"/>
  <c r="N18" i="13"/>
  <c r="M18" i="13"/>
  <c r="J18" i="13"/>
  <c r="N17" i="13"/>
  <c r="M17" i="13"/>
  <c r="J17" i="13"/>
  <c r="N16" i="13"/>
  <c r="M16" i="13"/>
  <c r="J16" i="13"/>
  <c r="N15" i="13"/>
  <c r="M15" i="13"/>
  <c r="J15" i="13"/>
  <c r="N14" i="13"/>
  <c r="M14" i="13"/>
  <c r="J14" i="13"/>
  <c r="N13" i="13"/>
  <c r="M13" i="13"/>
  <c r="J13" i="13"/>
  <c r="N12" i="13"/>
  <c r="M12" i="13"/>
  <c r="J12" i="13"/>
  <c r="N11" i="13"/>
  <c r="M11" i="13"/>
  <c r="J11" i="13"/>
  <c r="N10" i="13"/>
  <c r="M10" i="13"/>
  <c r="J10" i="13"/>
  <c r="N9" i="13"/>
  <c r="M9" i="13"/>
  <c r="J9" i="13"/>
  <c r="N8" i="13"/>
  <c r="M8" i="13"/>
  <c r="J8" i="13"/>
  <c r="W7" i="13"/>
  <c r="N7" i="13"/>
  <c r="M7" i="13"/>
  <c r="J7" i="13"/>
  <c r="W6" i="13"/>
  <c r="N6" i="13"/>
  <c r="M6" i="13"/>
  <c r="J6" i="13"/>
  <c r="W5" i="13"/>
  <c r="L2" i="13" s="1"/>
  <c r="N5" i="13"/>
  <c r="M5" i="13"/>
  <c r="J5" i="13"/>
  <c r="W4" i="13"/>
  <c r="L90" i="13" s="1"/>
  <c r="N4" i="13"/>
  <c r="M4" i="13"/>
  <c r="J4" i="13"/>
  <c r="W3" i="13"/>
  <c r="L91" i="13" s="1"/>
  <c r="N3" i="13"/>
  <c r="M3" i="13"/>
  <c r="J3" i="13"/>
  <c r="G2" i="13"/>
  <c r="N2" i="13" s="1"/>
  <c r="F102" i="13" l="1"/>
  <c r="L93" i="13"/>
  <c r="F103" i="13"/>
  <c r="M2" i="13"/>
  <c r="F105" i="13"/>
  <c r="G93" i="13"/>
  <c r="F99" i="13"/>
  <c r="J2" i="13"/>
  <c r="H93" i="13"/>
  <c r="F100" i="13"/>
  <c r="F104" i="13"/>
  <c r="F101" i="13" l="1"/>
  <c r="J93" i="13"/>
</calcChain>
</file>

<file path=xl/sharedStrings.xml><?xml version="1.0" encoding="utf-8"?>
<sst xmlns="http://schemas.openxmlformats.org/spreadsheetml/2006/main" count="634" uniqueCount="208">
  <si>
    <t>Reported Hours</t>
  </si>
  <si>
    <t>Revenue</t>
  </si>
  <si>
    <t>ADI-COM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</si>
  <si>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</si>
  <si>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</si>
  <si>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</si>
  <si>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</si>
  <si>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</si>
  <si>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</si>
  <si>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</si>
  <si>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</si>
  <si>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</si>
  <si>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</si>
  <si>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</si>
  <si>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</si>
  <si>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</si>
  <si>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</si>
  <si>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</si>
  <si>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</si>
  <si>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</si>
  <si>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</si>
  <si>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</si>
  <si>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</si>
  <si>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</si>
  <si>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</si>
  <si>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AMW-AMER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</si>
  <si>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</si>
  <si>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</si>
  <si>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</si>
  <si>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</si>
  <si>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</si>
  <si>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</si>
  <si>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</si>
  <si>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</si>
  <si>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</si>
  <si>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</si>
  <si>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</si>
  <si>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</si>
  <si>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</si>
  <si>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</si>
  <si>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</si>
  <si>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</si>
  <si>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</si>
  <si>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</si>
  <si>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</si>
  <si>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</si>
  <si>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</si>
  <si>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</si>
  <si>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CART-COMM</t>
  </si>
  <si>
    <t>Bohdan Dupak</t>
  </si>
  <si>
    <t>Taras Krysiuk</t>
  </si>
  <si>
    <t>Volodymyr Demchyk</t>
  </si>
  <si>
    <t>CLAR-TCM</t>
  </si>
  <si>
    <t>Andriy Chernyavskyy</t>
  </si>
  <si>
    <t>DLEX-ODC</t>
  </si>
  <si>
    <t>Roman Runkovskyy</t>
  </si>
  <si>
    <t>Serhiy Hurskyy</t>
  </si>
  <si>
    <t>EHRM-TEST</t>
  </si>
  <si>
    <t>Orest Prytula</t>
  </si>
  <si>
    <t>Sergiy Beno</t>
  </si>
  <si>
    <t>Ivan Shahov</t>
  </si>
  <si>
    <t>MADV-ALRT</t>
  </si>
  <si>
    <t>Oleksandr Shyian</t>
  </si>
  <si>
    <t>MADV-INTP</t>
  </si>
  <si>
    <t>Vasyl Kozar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</si>
  <si>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</si>
  <si>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</si>
  <si>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</si>
  <si>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</si>
  <si>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</si>
  <si>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</si>
  <si>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</si>
  <si>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</si>
  <si>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</si>
  <si>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</si>
  <si>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</si>
  <si>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</si>
  <si>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</si>
  <si>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</si>
  <si>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</si>
  <si>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KFL-SCAN</t>
  </si>
  <si>
    <t>Artur Havel</t>
  </si>
  <si>
    <t>Mykola Svyshch</t>
  </si>
  <si>
    <t>Yaroslav Buts</t>
  </si>
  <si>
    <t>NASD-WCST</t>
  </si>
  <si>
    <t>Dmytro Dehtiarov1</t>
  </si>
  <si>
    <t>PTBX-NDC</t>
  </si>
  <si>
    <t>Petro-Pavlo Andrushchak</t>
  </si>
  <si>
    <t>Volodymyr Lominskyi</t>
  </si>
  <si>
    <t>SAP-CQ5</t>
  </si>
  <si>
    <t>Yuriy Zdvizhkov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</si>
  <si>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</si>
  <si>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</si>
  <si>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</si>
  <si>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</si>
  <si>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</si>
  <si>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</si>
  <si>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</si>
  <si>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</si>
  <si>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</si>
  <si>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</si>
  <si>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</si>
  <si>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</si>
  <si>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</si>
  <si>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</si>
  <si>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</si>
  <si>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</si>
  <si>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</si>
  <si>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</si>
  <si>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</si>
  <si>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</si>
  <si>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TKM-DATA</t>
  </si>
  <si>
    <t>Oleg Kostiuk</t>
  </si>
  <si>
    <t>TMXG-QAA</t>
  </si>
  <si>
    <t>Ihor Lemchuk</t>
  </si>
  <si>
    <t>Yevhen Veklyn</t>
  </si>
  <si>
    <t>UNIF-CIRC</t>
  </si>
  <si>
    <t>Roman Labyk</t>
  </si>
  <si>
    <t>Svitlana Rytkina</t>
  </si>
  <si>
    <t>Taras Matsyshyn</t>
  </si>
  <si>
    <t>WKLC-CMLS</t>
  </si>
  <si>
    <t>Vitalii Zalevskyi</t>
  </si>
  <si>
    <t>Volodymyr Zdvizhkov</t>
  </si>
  <si>
    <t>Level</t>
  </si>
  <si>
    <t>Senior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</si>
  <si>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</si>
  <si>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</si>
  <si>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</si>
  <si>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</si>
  <si>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</si>
  <si>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</si>
  <si>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</si>
  <si>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</si>
  <si>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</si>
  <si>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</si>
  <si>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</si>
  <si>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</si>
  <si>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</si>
  <si>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</si>
  <si>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</si>
  <si>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</si>
  <si>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</si>
  <si>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</si>
  <si>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</si>
  <si>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</si>
  <si>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</si>
  <si>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Stream PM</t>
  </si>
  <si>
    <t>Stream PM 152</t>
  </si>
  <si>
    <t>3.0</t>
  </si>
  <si>
    <t>156.0</t>
  </si>
  <si>
    <t>25</t>
  </si>
  <si>
    <t>4.0</t>
  </si>
  <si>
    <t>160.0</t>
  </si>
  <si>
    <t>2.5</t>
  </si>
  <si>
    <t>1.0</t>
  </si>
  <si>
    <t>152.0</t>
  </si>
  <si>
    <t>3</t>
  </si>
  <si>
    <t>73.0</t>
  </si>
  <si>
    <t>5</t>
  </si>
  <si>
    <t>137.0</t>
  </si>
  <si>
    <t>1</t>
  </si>
  <si>
    <t>rate mismatch</t>
  </si>
  <si>
    <t>2.0</t>
  </si>
  <si>
    <t>33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</si>
  <si>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</si>
  <si>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</si>
  <si>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</si>
  <si>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</si>
  <si>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</si>
  <si>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</si>
  <si>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</si>
  <si>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</si>
  <si>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</si>
  <si>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</si>
  <si>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</si>
  <si>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0</t>
  </si>
  <si>
    <t>1.5</t>
  </si>
  <si>
    <t>116.0</t>
  </si>
  <si>
    <t>2</t>
  </si>
  <si>
    <t>80.0</t>
  </si>
  <si>
    <t>2.67</t>
  </si>
  <si>
    <t>2.33</t>
  </si>
  <si>
    <t>150.0</t>
  </si>
  <si>
    <t>146.0</t>
  </si>
  <si>
    <t>0.0</t>
  </si>
  <si>
    <t>2.29</t>
  </si>
  <si>
    <t>104.0</t>
  </si>
  <si>
    <t>True</t>
  </si>
  <si>
    <t>158.0</t>
  </si>
  <si>
    <t>128.0</t>
  </si>
  <si>
    <t>1.33</t>
  </si>
  <si>
    <t>88.0</t>
  </si>
  <si>
    <t>64.0</t>
  </si>
  <si>
    <t>3.5</t>
  </si>
  <si>
    <t>Bench</t>
  </si>
  <si>
    <t>Oleg Dudar</t>
  </si>
  <si>
    <t>Nazar Khimin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</si>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</sst>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tx>
            <c:strRef>
              <c:f>CreatedSheet!$A$2:$A$88</c:f>
              <c:strCache>
                <c:ptCount val="87"/>
                <c:pt idx="0">
                  <c:v>ADI-COM</c:v>
                </c:pt>
                <c:pt idx="1">
                  <c:v>ADI-COM</c:v>
                </c:pt>
                <c:pt idx="2">
                  <c:v>ADI-CMS</c:v>
                </c:pt>
                <c:pt idx="3">
                  <c:v>ADI-PRT</c:v>
                </c:pt>
                <c:pt idx="4">
                  <c:v>ADI-FTW</c:v>
                </c:pt>
                <c:pt idx="5">
                  <c:v>AERL-ODC</c:v>
                </c:pt>
                <c:pt idx="6">
                  <c:v>AERL-ODC</c:v>
                </c:pt>
                <c:pt idx="7">
                  <c:v>AERL-ODC</c:v>
                </c:pt>
                <c:pt idx="8">
                  <c:v>AERL-ODC</c:v>
                </c:pt>
                <c:pt idx="9">
                  <c:v>AERL-ODC</c:v>
                </c:pt>
                <c:pt idx="10">
                  <c:v>AERL-ODC</c:v>
                </c:pt>
                <c:pt idx="11">
                  <c:v>AERL-ODC</c:v>
                </c:pt>
                <c:pt idx="12">
                  <c:v>AERL-ODC</c:v>
                </c:pt>
                <c:pt idx="13">
                  <c:v>AERL-ODC</c:v>
                </c:pt>
                <c:pt idx="14">
                  <c:v>AERL-ODC</c:v>
                </c:pt>
                <c:pt idx="15">
                  <c:v>AERL-ODC</c:v>
                </c:pt>
                <c:pt idx="16">
                  <c:v>AERL-ODC</c:v>
                </c:pt>
                <c:pt idx="17">
                  <c:v>AERL-ODC</c:v>
                </c:pt>
                <c:pt idx="18">
                  <c:v>AMW-AMER</c:v>
                </c:pt>
                <c:pt idx="19">
                  <c:v>AMW-AMER</c:v>
                </c:pt>
                <c:pt idx="20">
                  <c:v>AMW-AMER</c:v>
                </c:pt>
                <c:pt idx="21">
                  <c:v>AMW-AMER</c:v>
                </c:pt>
                <c:pt idx="22">
                  <c:v>AMW-AMER</c:v>
                </c:pt>
                <c:pt idx="23">
                  <c:v>AMW-AMER</c:v>
                </c:pt>
                <c:pt idx="24">
                  <c:v>AMW-AMER</c:v>
                </c:pt>
                <c:pt idx="25">
                  <c:v>AMW-AMER</c:v>
                </c:pt>
                <c:pt idx="26">
                  <c:v>CTCO-SRCH</c:v>
                </c:pt>
                <c:pt idx="27">
                  <c:v>CTCO-SRCH</c:v>
                </c:pt>
                <c:pt idx="28">
                  <c:v>CTCO-SRCH</c:v>
                </c:pt>
                <c:pt idx="29">
                  <c:v>CTCO-SRCH</c:v>
                </c:pt>
                <c:pt idx="30">
                  <c:v>CTCO-ASCH</c:v>
                </c:pt>
                <c:pt idx="31">
                  <c:v>CTCO-ASCH</c:v>
                </c:pt>
                <c:pt idx="32">
                  <c:v>CTCO-FPPE</c:v>
                </c:pt>
                <c:pt idx="33">
                  <c:v>CTCO-ROBO</c:v>
                </c:pt>
                <c:pt idx="34">
                  <c:v>CTCO-ROBO</c:v>
                </c:pt>
                <c:pt idx="35">
                  <c:v>CTCO-ROBO</c:v>
                </c:pt>
                <c:pt idx="36">
                  <c:v>CART-COMM</c:v>
                </c:pt>
                <c:pt idx="37">
                  <c:v>CART-COMM</c:v>
                </c:pt>
                <c:pt idx="38">
                  <c:v>CART-COMM</c:v>
                </c:pt>
                <c:pt idx="39">
                  <c:v>CLAR-TCM</c:v>
                </c:pt>
                <c:pt idx="40">
                  <c:v>DLEX-ODC</c:v>
                </c:pt>
                <c:pt idx="41">
                  <c:v>DLEX-ODC</c:v>
                </c:pt>
                <c:pt idx="42">
                  <c:v>EHRM-TEST</c:v>
                </c:pt>
                <c:pt idx="43">
                  <c:v>EHRM-TEST</c:v>
                </c:pt>
                <c:pt idx="44">
                  <c:v>EHRM-TEST</c:v>
                </c:pt>
                <c:pt idx="45">
                  <c:v>MADV-ALRT</c:v>
                </c:pt>
                <c:pt idx="46">
                  <c:v>MADV-INTP</c:v>
                </c:pt>
                <c:pt idx="47">
                  <c:v>FIDO-INT2</c:v>
                </c:pt>
                <c:pt idx="48">
                  <c:v>FIDO-INT2</c:v>
                </c:pt>
                <c:pt idx="49">
                  <c:v>FIDO-INT2</c:v>
                </c:pt>
                <c:pt idx="50">
                  <c:v>FIDO-BNCH</c:v>
                </c:pt>
                <c:pt idx="51">
                  <c:v>FIDO-BNCH</c:v>
                </c:pt>
                <c:pt idx="52">
                  <c:v>GIS-STRA</c:v>
                </c:pt>
                <c:pt idx="53">
                  <c:v>GIS-STRA</c:v>
                </c:pt>
                <c:pt idx="54">
                  <c:v>GIS-STRA</c:v>
                </c:pt>
                <c:pt idx="55">
                  <c:v>GIS-STRA</c:v>
                </c:pt>
                <c:pt idx="56">
                  <c:v>GIS-STRA</c:v>
                </c:pt>
                <c:pt idx="57">
                  <c:v>GIS-STRA</c:v>
                </c:pt>
                <c:pt idx="58">
                  <c:v>GIS-STRA</c:v>
                </c:pt>
                <c:pt idx="59">
                  <c:v>KFL-SCAN</c:v>
                </c:pt>
                <c:pt idx="60">
                  <c:v>KFL-SCAN</c:v>
                </c:pt>
                <c:pt idx="61">
                  <c:v>KFL-SCAN</c:v>
                </c:pt>
                <c:pt idx="62">
                  <c:v>NASD-WCST</c:v>
                </c:pt>
                <c:pt idx="63">
                  <c:v>PTBX-NDC</c:v>
                </c:pt>
                <c:pt idx="64">
                  <c:v>PTBX-NDC</c:v>
                </c:pt>
                <c:pt idx="65">
                  <c:v>SAP-CQ5</c:v>
                </c:pt>
                <c:pt idx="66">
                  <c:v>TRI-AUC</c:v>
                </c:pt>
                <c:pt idx="67">
                  <c:v>TRI-AUC</c:v>
                </c:pt>
                <c:pt idx="68">
                  <c:v>TRI-NEWS</c:v>
                </c:pt>
                <c:pt idx="69">
                  <c:v>TRI-NEWS</c:v>
                </c:pt>
                <c:pt idx="70">
                  <c:v>TRI-EDS</c:v>
                </c:pt>
                <c:pt idx="71">
                  <c:v>TRI-EDS</c:v>
                </c:pt>
                <c:pt idx="72">
                  <c:v>TRI-MLN</c:v>
                </c:pt>
                <c:pt idx="73">
                  <c:v>TRI-MLN</c:v>
                </c:pt>
                <c:pt idx="74">
                  <c:v>TRI-MLN</c:v>
                </c:pt>
                <c:pt idx="75">
                  <c:v>TRI-CHPT</c:v>
                </c:pt>
                <c:pt idx="76">
                  <c:v>TRI-CHPT</c:v>
                </c:pt>
                <c:pt idx="77">
                  <c:v>TRI-TSCL</c:v>
                </c:pt>
                <c:pt idx="78">
                  <c:v>TRI-LINQ</c:v>
                </c:pt>
                <c:pt idx="79">
                  <c:v>TKM-DATA</c:v>
                </c:pt>
                <c:pt idx="80">
                  <c:v>TMXG-QAA</c:v>
                </c:pt>
                <c:pt idx="81">
                  <c:v>TMXG-QAA</c:v>
                </c:pt>
                <c:pt idx="82">
                  <c:v>UNIF-CIRC</c:v>
                </c:pt>
                <c:pt idx="83">
                  <c:v>UNIF-CIRC</c:v>
                </c:pt>
                <c:pt idx="84">
                  <c:v>UNIF-CIRC</c:v>
                </c:pt>
                <c:pt idx="85">
                  <c:v>WKLC-CMLS</c:v>
                </c:pt>
                <c:pt idx="86">
                  <c:v>WKLC-CMLS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C5-445F-B2E1-D907485BD4C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BDE34AF-0208-4167-93B1-51D1AC350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0C5-445F-B2E1-D907485BD4C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3DB4CDB-5D12-4FAA-8758-BBD53E6F7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0C5-445F-B2E1-D907485BD4C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7D7F24D-EFA2-4470-A206-1C3F58FBA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0C5-445F-B2E1-D907485BD4C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FDD8709-6482-4FE2-963B-7809581C2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0C5-445F-B2E1-D907485BD4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C5-445F-B2E1-D907485BD4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C5-445F-B2E1-D907485BD4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C5-445F-B2E1-D907485BD4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C5-445F-B2E1-D907485BD4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C5-445F-B2E1-D907485BD4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C5-445F-B2E1-D907485BD4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C5-445F-B2E1-D907485BD4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C5-445F-B2E1-D907485BD4C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C5-445F-B2E1-D907485BD4C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C5-445F-B2E1-D907485BD4C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C5-445F-B2E1-D907485BD4C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C5-445F-B2E1-D907485BD4C8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721A19C-A0C7-43C4-9614-3E76F9F19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0C5-445F-B2E1-D907485BD4C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C5-445F-B2E1-D907485BD4C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C5-445F-B2E1-D907485BD4C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C5-445F-B2E1-D907485BD4C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C5-445F-B2E1-D907485BD4C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C5-445F-B2E1-D907485BD4C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C5-445F-B2E1-D907485BD4C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0C5-445F-B2E1-D907485BD4C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1199455-7D23-46DB-AE6A-684C7609C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0C5-445F-B2E1-D907485BD4C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0C5-445F-B2E1-D907485BD4C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0C5-445F-B2E1-D907485BD4C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0C5-445F-B2E1-D907485BD4C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3E28D65-F8C8-4B15-B95D-225B7225F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0C5-445F-B2E1-D907485BD4C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0C5-445F-B2E1-D907485BD4C8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698753F-0A8D-44BF-886A-C59BB81AD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0C5-445F-B2E1-D907485BD4C8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6718149-2A4F-4D77-94EC-B8A09F6F9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0C5-445F-B2E1-D907485BD4C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0C5-445F-B2E1-D907485BD4C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0C5-445F-B2E1-D907485BD4C8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E016037C-7112-4854-B644-0270FEFB7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0C5-445F-B2E1-D907485BD4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0C5-445F-B2E1-D907485BD4C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0C5-445F-B2E1-D907485BD4C8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D93E6170-0ABE-460F-8D7E-384B5F394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0C5-445F-B2E1-D907485BD4C8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0FCBD9F-669A-408E-9F2E-A2D643B27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0C5-445F-B2E1-D907485BD4C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0C5-445F-B2E1-D907485BD4C8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F9C3EB9-0D55-4549-B5D6-20FB1899C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0C5-445F-B2E1-D907485BD4C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0C5-445F-B2E1-D907485BD4C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0C5-445F-B2E1-D907485BD4C8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94A5F1B2-696D-4BF0-B571-5F4A1C3F6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0C5-445F-B2E1-D907485BD4C8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05FE076D-8FD5-459D-9ABC-D3573AECC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0C5-445F-B2E1-D907485BD4C8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7D51C882-50FA-46CA-A391-93CF716B8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0C5-445F-B2E1-D907485BD4C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0C5-445F-B2E1-D907485BD4C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0C5-445F-B2E1-D907485BD4C8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34CF41C6-8293-4CBA-9FC2-CEAE41758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0C5-445F-B2E1-D907485BD4C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0C5-445F-B2E1-D907485BD4C8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F88CAF7D-E3DE-45E7-93D6-DFB380379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0C5-445F-B2E1-D907485BD4C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0C5-445F-B2E1-D907485BD4C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0C5-445F-B2E1-D907485BD4C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0C5-445F-B2E1-D907485BD4C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0C5-445F-B2E1-D907485BD4C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0C5-445F-B2E1-D907485BD4C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0C5-445F-B2E1-D907485BD4C8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641B0A72-D618-4E42-B988-B3F9C072D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0C5-445F-B2E1-D907485BD4C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0C5-445F-B2E1-D907485BD4C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C5-445F-B2E1-D907485BD4C8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F20BF0B1-E6E4-4B29-AB74-96DB3D4CB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0C5-445F-B2E1-D907485BD4C8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1FBA98D6-BF7C-4672-B0F7-1FD77F12D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0C5-445F-B2E1-D907485BD4C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0C5-445F-B2E1-D907485BD4C8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352F8229-6318-4D31-84C5-2D8E20BFF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0C5-445F-B2E1-D907485BD4C8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9FA8A329-E82F-4128-B8B7-20B9501D6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0C5-445F-B2E1-D907485BD4C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C5-445F-B2E1-D907485BD4C8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DA36FA5F-A0CB-4D16-A01C-2493E2FA3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0C5-445F-B2E1-D907485BD4C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0C5-445F-B2E1-D907485BD4C8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68FCBD06-60C0-4AB6-A56A-FE7CA8066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0C5-445F-B2E1-D907485BD4C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C5-445F-B2E1-D907485BD4C8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D7A2FF65-E4D3-4986-A6BB-51B4D91C4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0C5-445F-B2E1-D907485BD4C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C5-445F-B2E1-D907485BD4C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0C5-445F-B2E1-D907485BD4C8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4FBF1D45-7814-446B-8F9B-133791BD1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0C5-445F-B2E1-D907485BD4C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0C5-445F-B2E1-D907485BD4C8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03F34DC2-2394-4ADF-BEF5-9CCB06151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0C5-445F-B2E1-D907485BD4C8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FA0CE34D-0C00-4A4B-B6DC-0AF569E23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0C5-445F-B2E1-D907485BD4C8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456CCC94-9A44-460B-90D3-E0B83561F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0C5-445F-B2E1-D907485BD4C8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28ABDD7-E415-4AA6-A8E5-5D1640523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0C5-445F-B2E1-D907485BD4C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0C5-445F-B2E1-D907485BD4C8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3B609540-5BAD-4E21-985C-F9B172756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0C5-445F-B2E1-D907485BD4C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0C5-445F-B2E1-D907485BD4C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0C5-445F-B2E1-D907485BD4C8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86C6AB89-F7C6-4DFA-BEA5-4A5038951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0C5-445F-B2E1-D907485BD4C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0C5-445F-B2E1-D907485BD4C8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ACC357D5-6F76-4217-9F2C-26EC0891F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0C5-445F-B2E1-D907485BD4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(CreatedSheet!$R$89,CreatedSheet!$Q$2:$Q$88)</c:f>
              <c:strCache>
                <c:ptCount val="88"/>
                <c:pt idx="2">
                  <c:v>2.5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18">
                  <c:v>2.77</c:v>
                </c:pt>
                <c:pt idx="26">
                  <c:v>2.25</c:v>
                </c:pt>
                <c:pt idx="30">
                  <c:v>2.5</c:v>
                </c:pt>
                <c:pt idx="32">
                  <c:v>1.5</c:v>
                </c:pt>
                <c:pt idx="33">
                  <c:v>2</c:v>
                </c:pt>
                <c:pt idx="36">
                  <c:v>2.67</c:v>
                </c:pt>
                <c:pt idx="39">
                  <c:v>2.33</c:v>
                </c:pt>
                <c:pt idx="40">
                  <c:v>3</c:v>
                </c:pt>
                <c:pt idx="42">
                  <c:v>2.5</c:v>
                </c:pt>
                <c:pt idx="45">
                  <c:v>2.33</c:v>
                </c:pt>
                <c:pt idx="46">
                  <c:v>2</c:v>
                </c:pt>
                <c:pt idx="47">
                  <c:v>2</c:v>
                </c:pt>
                <c:pt idx="50">
                  <c:v>2</c:v>
                </c:pt>
                <c:pt idx="52">
                  <c:v>2.5</c:v>
                </c:pt>
                <c:pt idx="59">
                  <c:v>2.29</c:v>
                </c:pt>
                <c:pt idx="62">
                  <c:v>2</c:v>
                </c:pt>
                <c:pt idx="63">
                  <c:v>2</c:v>
                </c:pt>
                <c:pt idx="65">
                  <c:v>2</c:v>
                </c:pt>
                <c:pt idx="66">
                  <c:v>3</c:v>
                </c:pt>
                <c:pt idx="68">
                  <c:v>2</c:v>
                </c:pt>
                <c:pt idx="70">
                  <c:v>2</c:v>
                </c:pt>
                <c:pt idx="72">
                  <c:v>2</c:v>
                </c:pt>
                <c:pt idx="75">
                  <c:v>1.33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2">
                  <c:v>3.5</c:v>
                </c:pt>
                <c:pt idx="85">
                  <c:v>2.33</c:v>
                </c:pt>
                <c:pt idx="87">
                  <c:v>2.5</c:v>
                </c:pt>
              </c:strCache>
            </c:strRef>
          </c:xVal>
          <c:yVal>
            <c:numRef>
              <c:f>CreatedSheet!$R$2:$R$88</c:f>
              <c:numCache>
                <c:formatCode>General</c:formatCode>
                <c:ptCount val="87"/>
                <c:pt idx="1">
                  <c:v>-1100</c:v>
                </c:pt>
                <c:pt idx="2">
                  <c:v>-2100</c:v>
                </c:pt>
                <c:pt idx="3">
                  <c:v>-500</c:v>
                </c:pt>
                <c:pt idx="4">
                  <c:v>-1700</c:v>
                </c:pt>
                <c:pt idx="17">
                  <c:v>-798.12332439678289</c:v>
                </c:pt>
                <c:pt idx="25">
                  <c:v>-805.17241379310337</c:v>
                </c:pt>
                <c:pt idx="29">
                  <c:v>-1466.2650602409637</c:v>
                </c:pt>
                <c:pt idx="31">
                  <c:v>0</c:v>
                </c:pt>
                <c:pt idx="32">
                  <c:v>-1300</c:v>
                </c:pt>
                <c:pt idx="35">
                  <c:v>-622.89156626506031</c:v>
                </c:pt>
                <c:pt idx="38">
                  <c:v>-1044.5783132530121</c:v>
                </c:pt>
                <c:pt idx="39">
                  <c:v>-900</c:v>
                </c:pt>
                <c:pt idx="41">
                  <c:v>-1106.8965517241379</c:v>
                </c:pt>
                <c:pt idx="44">
                  <c:v>-803.61445783132535</c:v>
                </c:pt>
                <c:pt idx="45">
                  <c:v>-900</c:v>
                </c:pt>
                <c:pt idx="46">
                  <c:v>-1300</c:v>
                </c:pt>
                <c:pt idx="49">
                  <c:v>-803.61445783132535</c:v>
                </c:pt>
                <c:pt idx="51">
                  <c:v>0</c:v>
                </c:pt>
                <c:pt idx="58">
                  <c:v>-829.64824120603021</c:v>
                </c:pt>
                <c:pt idx="61">
                  <c:v>-803.61445783132535</c:v>
                </c:pt>
                <c:pt idx="62">
                  <c:v>-900</c:v>
                </c:pt>
                <c:pt idx="64">
                  <c:v>-934.48275862068965</c:v>
                </c:pt>
                <c:pt idx="65">
                  <c:v>100</c:v>
                </c:pt>
                <c:pt idx="67">
                  <c:v>-700</c:v>
                </c:pt>
                <c:pt idx="69">
                  <c:v>-1100</c:v>
                </c:pt>
                <c:pt idx="71">
                  <c:v>-589.65517241379303</c:v>
                </c:pt>
                <c:pt idx="74">
                  <c:v>-500</c:v>
                </c:pt>
                <c:pt idx="76">
                  <c:v>-900</c:v>
                </c:pt>
                <c:pt idx="77">
                  <c:v>-900</c:v>
                </c:pt>
                <c:pt idx="78">
                  <c:v>100</c:v>
                </c:pt>
                <c:pt idx="79">
                  <c:v>-1700</c:v>
                </c:pt>
                <c:pt idx="81">
                  <c:v>0</c:v>
                </c:pt>
                <c:pt idx="84">
                  <c:v>-900</c:v>
                </c:pt>
                <c:pt idx="86">
                  <c:v>-900</c:v>
                </c:pt>
              </c:numCache>
            </c:numRef>
          </c:yVal>
          <c:bubbleSize>
            <c:numRef>
              <c:f>CreatedSheet!$P$2:$P$88</c:f>
              <c:numCache>
                <c:formatCode>General</c:formatCode>
                <c:ptCount val="8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17">
                  <c:v>13</c:v>
                </c:pt>
                <c:pt idx="25">
                  <c:v>8</c:v>
                </c:pt>
                <c:pt idx="29">
                  <c:v>4</c:v>
                </c:pt>
                <c:pt idx="31">
                  <c:v>2</c:v>
                </c:pt>
                <c:pt idx="32">
                  <c:v>1</c:v>
                </c:pt>
                <c:pt idx="35">
                  <c:v>3</c:v>
                </c:pt>
                <c:pt idx="38">
                  <c:v>3</c:v>
                </c:pt>
                <c:pt idx="39">
                  <c:v>1</c:v>
                </c:pt>
                <c:pt idx="41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9">
                  <c:v>3</c:v>
                </c:pt>
                <c:pt idx="51">
                  <c:v>2</c:v>
                </c:pt>
                <c:pt idx="58">
                  <c:v>7</c:v>
                </c:pt>
                <c:pt idx="61">
                  <c:v>3</c:v>
                </c:pt>
                <c:pt idx="62">
                  <c:v>1</c:v>
                </c:pt>
                <c:pt idx="64">
                  <c:v>2</c:v>
                </c:pt>
                <c:pt idx="65">
                  <c:v>1</c:v>
                </c:pt>
                <c:pt idx="67">
                  <c:v>2</c:v>
                </c:pt>
                <c:pt idx="69">
                  <c:v>2</c:v>
                </c:pt>
                <c:pt idx="71">
                  <c:v>2</c:v>
                </c:pt>
                <c:pt idx="74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4">
                  <c:v>3</c:v>
                </c:pt>
                <c:pt idx="86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CreatedSheet!$A$2:$A$88</c15:f>
                <c15:dlblRangeCache>
                  <c:ptCount val="87"/>
                  <c:pt idx="0">
                    <c:v>ADI-COM</c:v>
                  </c:pt>
                  <c:pt idx="1">
                    <c:v>ADI-COM</c:v>
                  </c:pt>
                  <c:pt idx="2">
                    <c:v>ADI-CMS</c:v>
                  </c:pt>
                  <c:pt idx="3">
                    <c:v>ADI-PRT</c:v>
                  </c:pt>
                  <c:pt idx="4">
                    <c:v>ADI-FTW</c:v>
                  </c:pt>
                  <c:pt idx="5">
                    <c:v>AERL-ODC</c:v>
                  </c:pt>
                  <c:pt idx="6">
                    <c:v>AERL-ODC</c:v>
                  </c:pt>
                  <c:pt idx="7">
                    <c:v>AERL-ODC</c:v>
                  </c:pt>
                  <c:pt idx="8">
                    <c:v>AERL-ODC</c:v>
                  </c:pt>
                  <c:pt idx="9">
                    <c:v>AERL-ODC</c:v>
                  </c:pt>
                  <c:pt idx="10">
                    <c:v>AERL-ODC</c:v>
                  </c:pt>
                  <c:pt idx="11">
                    <c:v>AERL-ODC</c:v>
                  </c:pt>
                  <c:pt idx="12">
                    <c:v>AERL-ODC</c:v>
                  </c:pt>
                  <c:pt idx="13">
                    <c:v>AERL-ODC</c:v>
                  </c:pt>
                  <c:pt idx="14">
                    <c:v>AERL-ODC</c:v>
                  </c:pt>
                  <c:pt idx="15">
                    <c:v>AERL-ODC</c:v>
                  </c:pt>
                  <c:pt idx="16">
                    <c:v>AERL-ODC</c:v>
                  </c:pt>
                  <c:pt idx="17">
                    <c:v>AERL-ODC</c:v>
                  </c:pt>
                  <c:pt idx="18">
                    <c:v>AMW-AMER</c:v>
                  </c:pt>
                  <c:pt idx="19">
                    <c:v>AMW-AMER</c:v>
                  </c:pt>
                  <c:pt idx="20">
                    <c:v>AMW-AMER</c:v>
                  </c:pt>
                  <c:pt idx="21">
                    <c:v>AMW-AMER</c:v>
                  </c:pt>
                  <c:pt idx="22">
                    <c:v>AMW-AMER</c:v>
                  </c:pt>
                  <c:pt idx="23">
                    <c:v>AMW-AMER</c:v>
                  </c:pt>
                  <c:pt idx="24">
                    <c:v>AMW-AMER</c:v>
                  </c:pt>
                  <c:pt idx="25">
                    <c:v>AMW-AMER</c:v>
                  </c:pt>
                  <c:pt idx="26">
                    <c:v>CTCO-SRCH</c:v>
                  </c:pt>
                  <c:pt idx="27">
                    <c:v>CTCO-SRCH</c:v>
                  </c:pt>
                  <c:pt idx="28">
                    <c:v>CTCO-SRCH</c:v>
                  </c:pt>
                  <c:pt idx="29">
                    <c:v>CTCO-SRCH</c:v>
                  </c:pt>
                  <c:pt idx="30">
                    <c:v>CTCO-ASCH</c:v>
                  </c:pt>
                  <c:pt idx="31">
                    <c:v>CTCO-ASCH</c:v>
                  </c:pt>
                  <c:pt idx="32">
                    <c:v>CTCO-FPPE</c:v>
                  </c:pt>
                  <c:pt idx="33">
                    <c:v>CTCO-ROBO</c:v>
                  </c:pt>
                  <c:pt idx="34">
                    <c:v>CTCO-ROBO</c:v>
                  </c:pt>
                  <c:pt idx="35">
                    <c:v>CTCO-ROBO</c:v>
                  </c:pt>
                  <c:pt idx="36">
                    <c:v>CART-COMM</c:v>
                  </c:pt>
                  <c:pt idx="37">
                    <c:v>CART-COMM</c:v>
                  </c:pt>
                  <c:pt idx="38">
                    <c:v>CART-COMM</c:v>
                  </c:pt>
                  <c:pt idx="39">
                    <c:v>CLAR-TCM</c:v>
                  </c:pt>
                  <c:pt idx="40">
                    <c:v>DLEX-ODC</c:v>
                  </c:pt>
                  <c:pt idx="41">
                    <c:v>DLEX-ODC</c:v>
                  </c:pt>
                  <c:pt idx="42">
                    <c:v>EHRM-TEST</c:v>
                  </c:pt>
                  <c:pt idx="43">
                    <c:v>EHRM-TEST</c:v>
                  </c:pt>
                  <c:pt idx="44">
                    <c:v>EHRM-TEST</c:v>
                  </c:pt>
                  <c:pt idx="45">
                    <c:v>MADV-ALRT</c:v>
                  </c:pt>
                  <c:pt idx="46">
                    <c:v>MADV-INTP</c:v>
                  </c:pt>
                  <c:pt idx="47">
                    <c:v>FIDO-INT2</c:v>
                  </c:pt>
                  <c:pt idx="48">
                    <c:v>FIDO-INT2</c:v>
                  </c:pt>
                  <c:pt idx="49">
                    <c:v>FIDO-INT2</c:v>
                  </c:pt>
                  <c:pt idx="50">
                    <c:v>FIDO-BNCH</c:v>
                  </c:pt>
                  <c:pt idx="51">
                    <c:v>FIDO-BNCH</c:v>
                  </c:pt>
                  <c:pt idx="52">
                    <c:v>GIS-STRA</c:v>
                  </c:pt>
                  <c:pt idx="53">
                    <c:v>GIS-STRA</c:v>
                  </c:pt>
                  <c:pt idx="54">
                    <c:v>GIS-STRA</c:v>
                  </c:pt>
                  <c:pt idx="55">
                    <c:v>GIS-STRA</c:v>
                  </c:pt>
                  <c:pt idx="56">
                    <c:v>GIS-STRA</c:v>
                  </c:pt>
                  <c:pt idx="57">
                    <c:v>GIS-STRA</c:v>
                  </c:pt>
                  <c:pt idx="58">
                    <c:v>GIS-STRA</c:v>
                  </c:pt>
                  <c:pt idx="59">
                    <c:v>KFL-SCAN</c:v>
                  </c:pt>
                  <c:pt idx="60">
                    <c:v>KFL-SCAN</c:v>
                  </c:pt>
                  <c:pt idx="61">
                    <c:v>KFL-SCAN</c:v>
                  </c:pt>
                  <c:pt idx="62">
                    <c:v>NASD-WCST</c:v>
                  </c:pt>
                  <c:pt idx="63">
                    <c:v>PTBX-NDC</c:v>
                  </c:pt>
                  <c:pt idx="64">
                    <c:v>PTBX-NDC</c:v>
                  </c:pt>
                  <c:pt idx="65">
                    <c:v>SAP-CQ5</c:v>
                  </c:pt>
                  <c:pt idx="66">
                    <c:v>TRI-AUC</c:v>
                  </c:pt>
                  <c:pt idx="67">
                    <c:v>TRI-AUC</c:v>
                  </c:pt>
                  <c:pt idx="68">
                    <c:v>TRI-NEWS</c:v>
                  </c:pt>
                  <c:pt idx="69">
                    <c:v>TRI-NEWS</c:v>
                  </c:pt>
                  <c:pt idx="70">
                    <c:v>TRI-EDS</c:v>
                  </c:pt>
                  <c:pt idx="71">
                    <c:v>TRI-EDS</c:v>
                  </c:pt>
                  <c:pt idx="72">
                    <c:v>TRI-MLN</c:v>
                  </c:pt>
                  <c:pt idx="73">
                    <c:v>TRI-MLN</c:v>
                  </c:pt>
                  <c:pt idx="74">
                    <c:v>TRI-MLN</c:v>
                  </c:pt>
                  <c:pt idx="75">
                    <c:v>TRI-CHPT</c:v>
                  </c:pt>
                  <c:pt idx="76">
                    <c:v>TRI-CHPT</c:v>
                  </c:pt>
                  <c:pt idx="77">
                    <c:v>TRI-TSCL</c:v>
                  </c:pt>
                  <c:pt idx="78">
                    <c:v>TRI-LINQ</c:v>
                  </c:pt>
                  <c:pt idx="79">
                    <c:v>TKM-DATA</c:v>
                  </c:pt>
                  <c:pt idx="80">
                    <c:v>TMXG-QAA</c:v>
                  </c:pt>
                  <c:pt idx="81">
                    <c:v>TMXG-QAA</c:v>
                  </c:pt>
                  <c:pt idx="82">
                    <c:v>UNIF-CIRC</c:v>
                  </c:pt>
                  <c:pt idx="83">
                    <c:v>UNIF-CIRC</c:v>
                  </c:pt>
                  <c:pt idx="84">
                    <c:v>UNIF-CIRC</c:v>
                  </c:pt>
                  <c:pt idx="85">
                    <c:v>WKLC-CMLS</c:v>
                  </c:pt>
                  <c:pt idx="86">
                    <c:v>WKLC-CMLS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CreatedSheet!$P$1</c15:sqref>
                        </c15:formulaRef>
                      </c:ext>
                    </c:extLst>
                    <c:strCache>
                      <c:ptCount val="1"/>
                      <c:pt idx="0">
                        <c:v>Employee count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CreatedSheet!$O$2:$O$24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CreatedSheet!$M$2:$M$24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-1300</c:v>
                      </c:pt>
                      <c:pt idx="1">
                        <c:v>-900</c:v>
                      </c:pt>
                      <c:pt idx="2">
                        <c:v>-1300</c:v>
                      </c:pt>
                      <c:pt idx="3">
                        <c:v>-2100</c:v>
                      </c:pt>
                      <c:pt idx="4">
                        <c:v>-500</c:v>
                      </c:pt>
                      <c:pt idx="5">
                        <c:v>-1700</c:v>
                      </c:pt>
                      <c:pt idx="6">
                        <c:v>-960.60606060606051</c:v>
                      </c:pt>
                      <c:pt idx="7">
                        <c:v>-1300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-657.57575757575762</c:v>
                      </c:pt>
                      <c:pt idx="11">
                        <c:v>-1700</c:v>
                      </c:pt>
                      <c:pt idx="12">
                        <c:v>-657.57575757575762</c:v>
                      </c:pt>
                      <c:pt idx="13">
                        <c:v>-1700</c:v>
                      </c:pt>
                      <c:pt idx="14">
                        <c:v>-354.54545454545456</c:v>
                      </c:pt>
                      <c:pt idx="15">
                        <c:v>-900</c:v>
                      </c:pt>
                      <c:pt idx="16">
                        <c:v>-960.60606060606051</c:v>
                      </c:pt>
                      <c:pt idx="17">
                        <c:v>-900</c:v>
                      </c:pt>
                      <c:pt idx="18">
                        <c:v>-900</c:v>
                      </c:pt>
                      <c:pt idx="19">
                        <c:v>-960.60606060606051</c:v>
                      </c:pt>
                      <c:pt idx="20">
                        <c:v>-900</c:v>
                      </c:pt>
                      <c:pt idx="21">
                        <c:v>-1263.6363636363637</c:v>
                      </c:pt>
                      <c:pt idx="22">
                        <c:v>-900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CreatedSheet!$P$2:$P$24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17">
                        <c:v>13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58-30C5-445F-B2E1-D907485BD4C8}"/>
                  </c:ext>
                </c:extLst>
              </c15:ser>
            </c15:filteredBubbleSeries>
          </c:ext>
        </c:extLst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2" workbookViewId="0">
      <selection activeCell="I20" sqref="I20"/>
    </sheetView>
  </sheetViews>
  <sheetFormatPr defaultRowHeight="15" x14ac:dyDescent="0.25"/>
  <cols>
    <col min="5" max="5" width="27.28515625" customWidth="1" collapsed="1"/>
  </cols>
  <sheetData>
    <row r="1" spans="1:23" ht="60" customHeight="1" x14ac:dyDescent="0.25">
      <c r="A1" s="1" t="s">
        <v>125</v>
      </c>
      <c r="B1" s="2" t="s">
        <v>126</v>
      </c>
      <c r="C1" s="3" t="s">
        <v>0</v>
      </c>
      <c r="D1" s="4" t="s">
        <v>127</v>
      </c>
      <c r="E1" s="5" t="s">
        <v>1</v>
      </c>
      <c r="F1" s="6" t="s">
        <v>144</v>
      </c>
      <c r="G1" s="7" t="s">
        <v>128</v>
      </c>
      <c r="H1" s="8" t="s">
        <v>129</v>
      </c>
      <c r="I1" s="9" t="s">
        <v>130</v>
      </c>
      <c r="J1" s="10" t="s">
        <v>131</v>
      </c>
      <c r="K1" s="11" t="s">
        <v>132</v>
      </c>
      <c r="L1" s="12" t="s">
        <v>133</v>
      </c>
      <c r="M1" s="13" t="s">
        <v>134</v>
      </c>
      <c r="N1" s="14" t="s">
        <v>135</v>
      </c>
      <c r="O1" s="15" t="s">
        <v>136</v>
      </c>
      <c r="P1" s="16" t="s">
        <v>137</v>
      </c>
      <c r="Q1" s="17" t="s">
        <v>145</v>
      </c>
      <c r="R1" s="18" t="s">
        <v>146</v>
      </c>
      <c r="S1" s="19" t="s">
        <v>147</v>
      </c>
      <c r="T1" s="1380" t="s">
        <v>123</v>
      </c>
      <c r="U1" s="1381" t="s">
        <v>138</v>
      </c>
      <c r="V1" s="1382" t="s">
        <v>139</v>
      </c>
      <c r="W1" s="1383" t="s">
        <v>133</v>
      </c>
    </row>
    <row r="2" spans="1:23" x14ac:dyDescent="0.25">
      <c r="A2" s="22" t="s">
        <v>2</v>
      </c>
      <c r="B2" s="23" t="s">
        <v>3</v>
      </c>
      <c r="C2" s="24" t="s">
        <v>149</v>
      </c>
      <c r="D2" s="25">
        <v>152</v>
      </c>
      <c r="E2" s="26" t="s">
        <v>150</v>
      </c>
      <c r="F2" s="21" t="s">
        <v>148</v>
      </c>
      <c r="G2" s="27">
        <f>D2*F2</f>
        <v>456</v>
      </c>
      <c r="J2" s="28">
        <f t="shared" ref="J2:J33" si="0">G2</f>
        <v>456</v>
      </c>
      <c r="K2" s="20" t="s">
        <v>124</v>
      </c>
      <c r="L2" s="29">
        <f>IF(+K2=T3,W3,IF(K2=T4,W4,IF(K2=T5,W5,IF(K2=T6,W6,IF(K2=T7,W7,(0))))))</f>
        <v>350</v>
      </c>
      <c r="M2" s="30">
        <f t="shared" ref="M2:M33" si="1">((E2-L2)/E2)*100</f>
        <v>-1300</v>
      </c>
      <c r="N2" s="31">
        <f t="shared" ref="N2:N33" si="2">((G2-L2)/G2)*100</f>
        <v>23.245614035087719</v>
      </c>
      <c r="O2" s="32">
        <v>3</v>
      </c>
      <c r="P2" s="33"/>
      <c r="Q2" s="34"/>
      <c r="W2" s="1384" t="s">
        <v>206</v>
      </c>
    </row>
    <row r="3" spans="1:23" x14ac:dyDescent="0.25">
      <c r="A3" s="37" t="s">
        <v>2</v>
      </c>
      <c r="B3" s="38" t="s">
        <v>4</v>
      </c>
      <c r="C3" s="39" t="s">
        <v>152</v>
      </c>
      <c r="D3" s="40">
        <v>152</v>
      </c>
      <c r="E3" s="41" t="s">
        <v>150</v>
      </c>
      <c r="F3" s="36" t="s">
        <v>151</v>
      </c>
      <c r="G3" s="42">
        <v>608</v>
      </c>
      <c r="J3" s="43">
        <f t="shared" si="0"/>
        <v>608</v>
      </c>
      <c r="K3" s="35" t="s">
        <v>140</v>
      </c>
      <c r="L3" s="44">
        <v>250</v>
      </c>
      <c r="M3" s="45">
        <f t="shared" si="1"/>
        <v>-900</v>
      </c>
      <c r="N3" s="46">
        <f t="shared" si="2"/>
        <v>58.881578947368418</v>
      </c>
      <c r="O3" s="47">
        <v>2</v>
      </c>
      <c r="P3" s="48">
        <v>2</v>
      </c>
      <c r="Q3" s="49" t="s">
        <v>153</v>
      </c>
      <c r="R3">
        <v>-1100</v>
      </c>
      <c r="S3">
        <v>-26.666666666666668</v>
      </c>
      <c r="T3" s="1385" t="s">
        <v>141</v>
      </c>
      <c r="U3" s="1386">
        <v>100</v>
      </c>
      <c r="V3" s="1387">
        <v>50</v>
      </c>
      <c r="W3" s="1388">
        <f>U3+V3</f>
        <v>150</v>
      </c>
    </row>
    <row r="4" spans="1:23" ht="30" x14ac:dyDescent="0.25">
      <c r="A4" s="52" t="s">
        <v>5</v>
      </c>
      <c r="B4" s="53" t="s">
        <v>6</v>
      </c>
      <c r="C4" s="54" t="s">
        <v>155</v>
      </c>
      <c r="D4" s="55">
        <v>152</v>
      </c>
      <c r="E4" s="56" t="s">
        <v>150</v>
      </c>
      <c r="F4" s="51" t="s">
        <v>154</v>
      </c>
      <c r="G4" s="57">
        <v>152</v>
      </c>
      <c r="J4" s="58">
        <f t="shared" si="0"/>
        <v>152</v>
      </c>
      <c r="K4" s="50" t="s">
        <v>124</v>
      </c>
      <c r="L4" s="59">
        <v>350</v>
      </c>
      <c r="M4" s="60">
        <f t="shared" si="1"/>
        <v>-1300</v>
      </c>
      <c r="N4" s="61">
        <f t="shared" si="2"/>
        <v>-130.26315789473685</v>
      </c>
      <c r="O4" s="62">
        <v>3</v>
      </c>
      <c r="P4" s="63">
        <v>1</v>
      </c>
      <c r="Q4" s="64" t="s">
        <v>156</v>
      </c>
      <c r="R4">
        <v>-2100</v>
      </c>
      <c r="S4">
        <v>72.36363636363636</v>
      </c>
      <c r="T4" s="1389" t="s">
        <v>140</v>
      </c>
      <c r="U4" s="1390">
        <v>200</v>
      </c>
      <c r="V4" s="1391">
        <v>50</v>
      </c>
      <c r="W4" s="1392">
        <f>U4+V4</f>
        <v>250</v>
      </c>
    </row>
    <row r="5" spans="1:23" x14ac:dyDescent="0.25">
      <c r="A5" s="67" t="s">
        <v>7</v>
      </c>
      <c r="B5" s="68" t="s">
        <v>8</v>
      </c>
      <c r="C5" s="69" t="s">
        <v>157</v>
      </c>
      <c r="D5" s="70">
        <v>152</v>
      </c>
      <c r="E5" s="71" t="s">
        <v>150</v>
      </c>
      <c r="F5" s="66" t="s">
        <v>154</v>
      </c>
      <c r="G5" s="72">
        <v>152</v>
      </c>
      <c r="J5" s="73">
        <f t="shared" si="0"/>
        <v>152</v>
      </c>
      <c r="K5" s="65" t="s">
        <v>142</v>
      </c>
      <c r="L5" s="74">
        <v>550</v>
      </c>
      <c r="M5" s="75">
        <f t="shared" si="1"/>
        <v>-2100</v>
      </c>
      <c r="N5" s="76">
        <f t="shared" si="2"/>
        <v>-261.84210526315786</v>
      </c>
      <c r="O5" s="77">
        <v>5</v>
      </c>
      <c r="P5" s="78">
        <v>1</v>
      </c>
      <c r="Q5" s="79" t="s">
        <v>158</v>
      </c>
      <c r="R5">
        <v>-500</v>
      </c>
      <c r="S5">
        <v>-1.3333333333333335</v>
      </c>
      <c r="T5" s="1393" t="s">
        <v>124</v>
      </c>
      <c r="U5" s="1394">
        <v>300</v>
      </c>
      <c r="V5" s="1395">
        <v>50</v>
      </c>
      <c r="W5" s="1396">
        <f>U5+V5</f>
        <v>350</v>
      </c>
    </row>
    <row r="6" spans="1:23" x14ac:dyDescent="0.25">
      <c r="A6" s="82" t="s">
        <v>9</v>
      </c>
      <c r="B6" s="83" t="s">
        <v>10</v>
      </c>
      <c r="C6" s="84" t="s">
        <v>159</v>
      </c>
      <c r="D6" s="85">
        <v>152</v>
      </c>
      <c r="E6" s="86" t="s">
        <v>150</v>
      </c>
      <c r="F6" s="81" t="s">
        <v>154</v>
      </c>
      <c r="G6" s="87">
        <v>152</v>
      </c>
      <c r="J6" s="88">
        <f t="shared" si="0"/>
        <v>152</v>
      </c>
      <c r="K6" s="80" t="s">
        <v>141</v>
      </c>
      <c r="L6" s="89">
        <v>150</v>
      </c>
      <c r="M6" s="90">
        <f t="shared" si="1"/>
        <v>-500</v>
      </c>
      <c r="N6" s="91">
        <f t="shared" si="2"/>
        <v>1.3157894736842104</v>
      </c>
      <c r="O6" s="92">
        <v>1</v>
      </c>
      <c r="P6" s="93">
        <v>1</v>
      </c>
      <c r="Q6" s="94" t="s">
        <v>160</v>
      </c>
      <c r="R6">
        <v>-1700</v>
      </c>
      <c r="S6">
        <v>66.222222222222229</v>
      </c>
      <c r="T6" s="1397" t="s">
        <v>143</v>
      </c>
      <c r="U6" s="1398">
        <v>400</v>
      </c>
      <c r="V6" s="1399">
        <v>50</v>
      </c>
      <c r="W6" s="1400">
        <f>U6+V6</f>
        <v>450</v>
      </c>
    </row>
    <row r="7" spans="1:23" ht="30" x14ac:dyDescent="0.25">
      <c r="A7" s="97" t="s">
        <v>11</v>
      </c>
      <c r="B7" s="98" t="s">
        <v>12</v>
      </c>
      <c r="C7" s="99" t="s">
        <v>152</v>
      </c>
      <c r="D7" s="100">
        <v>152</v>
      </c>
      <c r="E7" s="101" t="s">
        <v>150</v>
      </c>
      <c r="F7" s="96" t="s">
        <v>154</v>
      </c>
      <c r="G7" s="102">
        <v>152</v>
      </c>
      <c r="J7" s="103">
        <f t="shared" si="0"/>
        <v>152</v>
      </c>
      <c r="K7" s="95" t="s">
        <v>143</v>
      </c>
      <c r="L7" s="104">
        <v>450</v>
      </c>
      <c r="M7" s="105">
        <f t="shared" si="1"/>
        <v>-1700</v>
      </c>
      <c r="N7" s="106">
        <f t="shared" si="2"/>
        <v>-196.05263157894737</v>
      </c>
      <c r="O7" s="107">
        <v>4</v>
      </c>
      <c r="P7" s="108"/>
      <c r="Q7" s="109"/>
      <c r="T7" s="1401" t="s">
        <v>142</v>
      </c>
      <c r="U7" s="1402">
        <v>500</v>
      </c>
      <c r="V7" s="1403">
        <v>50</v>
      </c>
      <c r="W7" s="1404">
        <f>U7+V7</f>
        <v>550</v>
      </c>
    </row>
    <row r="8" spans="1:23" ht="30" x14ac:dyDescent="0.25">
      <c r="A8" s="113" t="s">
        <v>11</v>
      </c>
      <c r="B8" s="114" t="s">
        <v>13</v>
      </c>
      <c r="C8" s="115" t="s">
        <v>152</v>
      </c>
      <c r="D8" s="116">
        <v>152</v>
      </c>
      <c r="E8" s="117" t="s">
        <v>163</v>
      </c>
      <c r="F8" s="112" t="s">
        <v>162</v>
      </c>
      <c r="G8" s="118">
        <v>304</v>
      </c>
      <c r="H8" s="110" t="s">
        <v>161</v>
      </c>
      <c r="J8" s="119">
        <f t="shared" si="0"/>
        <v>304</v>
      </c>
      <c r="K8" s="111" t="s">
        <v>124</v>
      </c>
      <c r="L8" s="120">
        <v>350</v>
      </c>
      <c r="M8" s="121">
        <f t="shared" si="1"/>
        <v>-960.60606060606051</v>
      </c>
      <c r="N8" s="122">
        <f t="shared" si="2"/>
        <v>-15.131578947368421</v>
      </c>
      <c r="O8" s="123">
        <v>3</v>
      </c>
      <c r="P8" s="124"/>
      <c r="Q8" s="125"/>
      <c r="T8" s="1405" t="s">
        <v>207</v>
      </c>
      <c r="U8" s="1406">
        <v>500</v>
      </c>
    </row>
    <row r="9" spans="1:23" x14ac:dyDescent="0.25">
      <c r="A9" s="129" t="s">
        <v>11</v>
      </c>
      <c r="B9" s="130" t="s">
        <v>14</v>
      </c>
      <c r="C9" s="131" t="s">
        <v>164</v>
      </c>
      <c r="D9" s="132">
        <v>152</v>
      </c>
      <c r="E9" s="133" t="s">
        <v>150</v>
      </c>
      <c r="F9" s="128" t="s">
        <v>154</v>
      </c>
      <c r="G9" s="134">
        <v>152</v>
      </c>
      <c r="H9" s="126" t="s">
        <v>161</v>
      </c>
      <c r="J9" s="135">
        <f t="shared" si="0"/>
        <v>152</v>
      </c>
      <c r="K9" s="127" t="s">
        <v>124</v>
      </c>
      <c r="L9" s="136">
        <v>350</v>
      </c>
      <c r="M9" s="137">
        <f t="shared" si="1"/>
        <v>-1300</v>
      </c>
      <c r="N9" s="138">
        <f t="shared" si="2"/>
        <v>-130.26315789473685</v>
      </c>
      <c r="O9" s="139">
        <v>3</v>
      </c>
      <c r="P9" s="140"/>
      <c r="Q9" s="141"/>
    </row>
    <row r="10" spans="1:23" s="142" customFormat="1" x14ac:dyDescent="0.25">
      <c r="A10" s="145" t="s">
        <v>11</v>
      </c>
      <c r="B10" s="146" t="s">
        <v>15</v>
      </c>
      <c r="C10" s="147" t="s">
        <v>166</v>
      </c>
      <c r="D10" s="148">
        <v>152</v>
      </c>
      <c r="E10" s="149" t="s">
        <v>163</v>
      </c>
      <c r="F10" s="144" t="s">
        <v>162</v>
      </c>
      <c r="G10" s="150">
        <v>304</v>
      </c>
      <c r="I10"/>
      <c r="J10" s="151">
        <f t="shared" si="0"/>
        <v>304</v>
      </c>
      <c r="K10" s="143" t="s">
        <v>165</v>
      </c>
      <c r="L10" s="152">
        <v>0</v>
      </c>
      <c r="M10" s="153">
        <f t="shared" si="1"/>
        <v>100</v>
      </c>
      <c r="N10" s="154">
        <f t="shared" si="2"/>
        <v>100</v>
      </c>
      <c r="O10" s="155">
        <v>3</v>
      </c>
      <c r="P10" s="156"/>
      <c r="Q10" s="157"/>
      <c r="R10"/>
      <c r="S10"/>
    </row>
    <row r="11" spans="1:23" s="158" customFormat="1" x14ac:dyDescent="0.25">
      <c r="A11" s="161" t="s">
        <v>11</v>
      </c>
      <c r="B11" s="162" t="s">
        <v>16</v>
      </c>
      <c r="C11" s="163" t="s">
        <v>167</v>
      </c>
      <c r="D11" s="164">
        <v>152</v>
      </c>
      <c r="E11" s="165" t="s">
        <v>150</v>
      </c>
      <c r="F11" s="160" t="s">
        <v>154</v>
      </c>
      <c r="G11" s="166">
        <v>152</v>
      </c>
      <c r="I11"/>
      <c r="J11" s="167">
        <f t="shared" si="0"/>
        <v>152</v>
      </c>
      <c r="K11" s="159" t="s">
        <v>165</v>
      </c>
      <c r="L11" s="168">
        <v>0</v>
      </c>
      <c r="M11" s="169">
        <f t="shared" si="1"/>
        <v>100</v>
      </c>
      <c r="N11" s="170">
        <f t="shared" si="2"/>
        <v>100</v>
      </c>
      <c r="O11" s="171">
        <v>3</v>
      </c>
      <c r="P11" s="172"/>
      <c r="Q11" s="173"/>
      <c r="R11"/>
      <c r="S11"/>
    </row>
    <row r="12" spans="1:23" x14ac:dyDescent="0.25">
      <c r="A12" s="176" t="s">
        <v>11</v>
      </c>
      <c r="B12" s="177" t="s">
        <v>17</v>
      </c>
      <c r="C12" s="178" t="s">
        <v>152</v>
      </c>
      <c r="D12" s="179">
        <v>152</v>
      </c>
      <c r="E12" s="180" t="s">
        <v>163</v>
      </c>
      <c r="F12" s="175" t="s">
        <v>162</v>
      </c>
      <c r="G12" s="181">
        <v>304</v>
      </c>
      <c r="J12" s="182">
        <f t="shared" si="0"/>
        <v>304</v>
      </c>
      <c r="K12" s="174" t="s">
        <v>140</v>
      </c>
      <c r="L12" s="183">
        <v>250</v>
      </c>
      <c r="M12" s="184">
        <f t="shared" si="1"/>
        <v>-657.57575757575762</v>
      </c>
      <c r="N12" s="185">
        <f t="shared" si="2"/>
        <v>17.763157894736842</v>
      </c>
      <c r="O12" s="186">
        <v>2</v>
      </c>
      <c r="P12" s="187"/>
      <c r="Q12" s="188"/>
    </row>
    <row r="13" spans="1:23" x14ac:dyDescent="0.25">
      <c r="A13" s="191" t="s">
        <v>11</v>
      </c>
      <c r="B13" s="192" t="s">
        <v>18</v>
      </c>
      <c r="C13" s="193" t="s">
        <v>168</v>
      </c>
      <c r="D13" s="194">
        <v>152</v>
      </c>
      <c r="E13" s="195" t="s">
        <v>150</v>
      </c>
      <c r="F13" s="190" t="s">
        <v>154</v>
      </c>
      <c r="G13" s="196">
        <v>152</v>
      </c>
      <c r="J13" s="197">
        <f t="shared" si="0"/>
        <v>152</v>
      </c>
      <c r="K13" s="189" t="s">
        <v>143</v>
      </c>
      <c r="L13" s="198">
        <v>450</v>
      </c>
      <c r="M13" s="199">
        <f t="shared" si="1"/>
        <v>-1700</v>
      </c>
      <c r="N13" s="200">
        <f t="shared" si="2"/>
        <v>-196.05263157894737</v>
      </c>
      <c r="O13" s="201">
        <v>4</v>
      </c>
      <c r="P13" s="202"/>
      <c r="Q13" s="203"/>
    </row>
    <row r="14" spans="1:23" x14ac:dyDescent="0.25">
      <c r="A14" s="206" t="s">
        <v>11</v>
      </c>
      <c r="B14" s="207" t="s">
        <v>19</v>
      </c>
      <c r="C14" s="208" t="s">
        <v>152</v>
      </c>
      <c r="D14" s="209">
        <v>152</v>
      </c>
      <c r="E14" s="210" t="s">
        <v>163</v>
      </c>
      <c r="F14" s="205" t="s">
        <v>162</v>
      </c>
      <c r="G14" s="211">
        <v>304</v>
      </c>
      <c r="J14" s="212">
        <f t="shared" si="0"/>
        <v>304</v>
      </c>
      <c r="K14" s="204" t="s">
        <v>140</v>
      </c>
      <c r="L14" s="213">
        <v>250</v>
      </c>
      <c r="M14" s="214">
        <f t="shared" si="1"/>
        <v>-657.57575757575762</v>
      </c>
      <c r="N14" s="215">
        <f t="shared" si="2"/>
        <v>17.763157894736842</v>
      </c>
      <c r="O14" s="216">
        <v>2</v>
      </c>
      <c r="P14" s="217"/>
      <c r="Q14" s="218"/>
    </row>
    <row r="15" spans="1:23" x14ac:dyDescent="0.25">
      <c r="A15" s="221" t="s">
        <v>11</v>
      </c>
      <c r="B15" s="222" t="s">
        <v>20</v>
      </c>
      <c r="C15" s="223" t="s">
        <v>152</v>
      </c>
      <c r="D15" s="224">
        <v>152</v>
      </c>
      <c r="E15" s="225" t="s">
        <v>150</v>
      </c>
      <c r="F15" s="220" t="s">
        <v>154</v>
      </c>
      <c r="G15" s="226">
        <v>152</v>
      </c>
      <c r="J15" s="227">
        <f t="shared" si="0"/>
        <v>152</v>
      </c>
      <c r="K15" s="219" t="s">
        <v>143</v>
      </c>
      <c r="L15" s="228">
        <v>450</v>
      </c>
      <c r="M15" s="229">
        <f t="shared" si="1"/>
        <v>-1700</v>
      </c>
      <c r="N15" s="230">
        <f t="shared" si="2"/>
        <v>-196.05263157894737</v>
      </c>
      <c r="O15" s="231">
        <v>4</v>
      </c>
      <c r="P15" s="232"/>
      <c r="Q15" s="233"/>
    </row>
    <row r="16" spans="1:23" x14ac:dyDescent="0.25">
      <c r="A16" s="236" t="s">
        <v>11</v>
      </c>
      <c r="B16" s="237" t="s">
        <v>21</v>
      </c>
      <c r="C16" s="238" t="s">
        <v>169</v>
      </c>
      <c r="D16" s="239">
        <v>152</v>
      </c>
      <c r="E16" s="240" t="s">
        <v>163</v>
      </c>
      <c r="F16" s="235" t="s">
        <v>162</v>
      </c>
      <c r="G16" s="241">
        <v>304</v>
      </c>
      <c r="J16" s="242">
        <f t="shared" si="0"/>
        <v>304</v>
      </c>
      <c r="K16" s="234" t="s">
        <v>141</v>
      </c>
      <c r="L16" s="243">
        <v>150</v>
      </c>
      <c r="M16" s="244">
        <f t="shared" si="1"/>
        <v>-354.54545454545456</v>
      </c>
      <c r="N16" s="245">
        <f t="shared" si="2"/>
        <v>50.657894736842103</v>
      </c>
      <c r="O16" s="246">
        <v>1</v>
      </c>
      <c r="P16" s="247"/>
      <c r="Q16" s="248"/>
    </row>
    <row r="17" spans="1:19" x14ac:dyDescent="0.25">
      <c r="A17" s="251" t="s">
        <v>11</v>
      </c>
      <c r="B17" s="252" t="s">
        <v>22</v>
      </c>
      <c r="C17" s="253" t="s">
        <v>155</v>
      </c>
      <c r="D17" s="254">
        <v>152</v>
      </c>
      <c r="E17" s="255" t="s">
        <v>150</v>
      </c>
      <c r="F17" s="250" t="s">
        <v>154</v>
      </c>
      <c r="G17" s="256">
        <v>152</v>
      </c>
      <c r="J17" s="257">
        <f t="shared" si="0"/>
        <v>152</v>
      </c>
      <c r="K17" s="249" t="s">
        <v>140</v>
      </c>
      <c r="L17" s="258">
        <v>250</v>
      </c>
      <c r="M17" s="259">
        <f t="shared" si="1"/>
        <v>-900</v>
      </c>
      <c r="N17" s="260">
        <f t="shared" si="2"/>
        <v>-64.473684210526315</v>
      </c>
      <c r="O17" s="261">
        <v>2</v>
      </c>
      <c r="P17" s="262"/>
      <c r="Q17" s="263"/>
    </row>
    <row r="18" spans="1:19" x14ac:dyDescent="0.25">
      <c r="A18" s="266" t="s">
        <v>11</v>
      </c>
      <c r="B18" s="267" t="s">
        <v>23</v>
      </c>
      <c r="C18" s="268" t="s">
        <v>169</v>
      </c>
      <c r="D18" s="269">
        <v>152</v>
      </c>
      <c r="E18" s="270" t="s">
        <v>163</v>
      </c>
      <c r="F18" s="265" t="s">
        <v>162</v>
      </c>
      <c r="G18" s="271">
        <v>304</v>
      </c>
      <c r="J18" s="272">
        <f t="shared" si="0"/>
        <v>304</v>
      </c>
      <c r="K18" s="264" t="s">
        <v>124</v>
      </c>
      <c r="L18" s="273">
        <v>350</v>
      </c>
      <c r="M18" s="274">
        <f t="shared" si="1"/>
        <v>-960.60606060606051</v>
      </c>
      <c r="N18" s="275">
        <f t="shared" si="2"/>
        <v>-15.131578947368421</v>
      </c>
      <c r="O18" s="276">
        <v>3</v>
      </c>
      <c r="P18" s="277"/>
      <c r="Q18" s="278"/>
    </row>
    <row r="19" spans="1:19" x14ac:dyDescent="0.25">
      <c r="A19" s="281" t="s">
        <v>11</v>
      </c>
      <c r="B19" s="282" t="s">
        <v>24</v>
      </c>
      <c r="C19" s="283" t="s">
        <v>169</v>
      </c>
      <c r="D19" s="284">
        <v>152</v>
      </c>
      <c r="E19" s="285" t="s">
        <v>150</v>
      </c>
      <c r="F19" s="280" t="s">
        <v>154</v>
      </c>
      <c r="G19" s="286">
        <v>152</v>
      </c>
      <c r="J19" s="287">
        <f t="shared" si="0"/>
        <v>152</v>
      </c>
      <c r="K19" s="279" t="s">
        <v>140</v>
      </c>
      <c r="L19" s="288">
        <v>250</v>
      </c>
      <c r="M19" s="289">
        <f t="shared" si="1"/>
        <v>-900</v>
      </c>
      <c r="N19" s="290">
        <f t="shared" si="2"/>
        <v>-64.473684210526315</v>
      </c>
      <c r="O19" s="291">
        <v>2</v>
      </c>
      <c r="P19" s="292">
        <v>13</v>
      </c>
      <c r="Q19" s="293" t="s">
        <v>170</v>
      </c>
      <c r="R19">
        <v>-798.12332439678289</v>
      </c>
      <c r="S19">
        <v>13.791044776119401</v>
      </c>
    </row>
    <row r="20" spans="1:19" x14ac:dyDescent="0.25">
      <c r="A20" s="296" t="s">
        <v>25</v>
      </c>
      <c r="B20" s="297" t="s">
        <v>26</v>
      </c>
      <c r="C20" s="298" t="s">
        <v>169</v>
      </c>
      <c r="D20" s="299">
        <v>152</v>
      </c>
      <c r="E20" s="300" t="s">
        <v>150</v>
      </c>
      <c r="F20" s="295" t="s">
        <v>154</v>
      </c>
      <c r="G20" s="301">
        <v>152</v>
      </c>
      <c r="J20" s="302">
        <f t="shared" si="0"/>
        <v>152</v>
      </c>
      <c r="K20" s="294" t="s">
        <v>140</v>
      </c>
      <c r="L20" s="303">
        <v>250</v>
      </c>
      <c r="M20" s="304">
        <f t="shared" si="1"/>
        <v>-900</v>
      </c>
      <c r="N20" s="305">
        <f t="shared" si="2"/>
        <v>-64.473684210526315</v>
      </c>
      <c r="O20" s="306">
        <v>2</v>
      </c>
      <c r="P20" s="307"/>
      <c r="Q20" s="308"/>
    </row>
    <row r="21" spans="1:19" x14ac:dyDescent="0.25">
      <c r="A21" s="311" t="s">
        <v>25</v>
      </c>
      <c r="B21" s="312" t="s">
        <v>27</v>
      </c>
      <c r="C21" s="313" t="s">
        <v>155</v>
      </c>
      <c r="D21" s="314">
        <v>152</v>
      </c>
      <c r="E21" s="315" t="s">
        <v>163</v>
      </c>
      <c r="F21" s="310" t="s">
        <v>162</v>
      </c>
      <c r="G21" s="316">
        <v>304</v>
      </c>
      <c r="J21" s="317">
        <f t="shared" si="0"/>
        <v>304</v>
      </c>
      <c r="K21" s="309" t="s">
        <v>124</v>
      </c>
      <c r="L21" s="318">
        <v>350</v>
      </c>
      <c r="M21" s="319">
        <f t="shared" si="1"/>
        <v>-960.60606060606051</v>
      </c>
      <c r="N21" s="320">
        <f t="shared" si="2"/>
        <v>-15.131578947368421</v>
      </c>
      <c r="O21" s="321">
        <v>3</v>
      </c>
      <c r="P21" s="322"/>
      <c r="Q21" s="323"/>
    </row>
    <row r="22" spans="1:19" x14ac:dyDescent="0.25">
      <c r="A22" s="326" t="s">
        <v>25</v>
      </c>
      <c r="B22" s="327" t="s">
        <v>28</v>
      </c>
      <c r="C22" s="328" t="s">
        <v>152</v>
      </c>
      <c r="D22" s="329">
        <v>152</v>
      </c>
      <c r="E22" s="330" t="s">
        <v>150</v>
      </c>
      <c r="F22" s="325" t="s">
        <v>154</v>
      </c>
      <c r="G22" s="331">
        <v>152</v>
      </c>
      <c r="J22" s="332">
        <f t="shared" si="0"/>
        <v>152</v>
      </c>
      <c r="K22" s="324" t="s">
        <v>140</v>
      </c>
      <c r="L22" s="333">
        <v>250</v>
      </c>
      <c r="M22" s="334">
        <f t="shared" si="1"/>
        <v>-900</v>
      </c>
      <c r="N22" s="335">
        <f t="shared" si="2"/>
        <v>-64.473684210526315</v>
      </c>
      <c r="O22" s="336">
        <v>2</v>
      </c>
      <c r="P22" s="337"/>
      <c r="Q22" s="338"/>
    </row>
    <row r="23" spans="1:19" x14ac:dyDescent="0.25">
      <c r="A23" s="341" t="s">
        <v>25</v>
      </c>
      <c r="B23" s="342" t="s">
        <v>29</v>
      </c>
      <c r="C23" s="343" t="s">
        <v>171</v>
      </c>
      <c r="D23" s="344">
        <v>152</v>
      </c>
      <c r="E23" s="345" t="s">
        <v>163</v>
      </c>
      <c r="F23" s="340" t="s">
        <v>162</v>
      </c>
      <c r="G23" s="346">
        <v>304</v>
      </c>
      <c r="J23" s="347">
        <f t="shared" si="0"/>
        <v>304</v>
      </c>
      <c r="K23" s="339" t="s">
        <v>143</v>
      </c>
      <c r="L23" s="348">
        <v>450</v>
      </c>
      <c r="M23" s="349">
        <f t="shared" si="1"/>
        <v>-1263.6363636363637</v>
      </c>
      <c r="N23" s="350">
        <f t="shared" si="2"/>
        <v>-48.026315789473685</v>
      </c>
      <c r="O23" s="351">
        <v>4</v>
      </c>
      <c r="P23" s="352"/>
      <c r="Q23" s="353"/>
    </row>
    <row r="24" spans="1:19" x14ac:dyDescent="0.25">
      <c r="A24" s="357" t="s">
        <v>25</v>
      </c>
      <c r="B24" s="358" t="s">
        <v>30</v>
      </c>
      <c r="C24" s="359" t="s">
        <v>172</v>
      </c>
      <c r="D24" s="360">
        <v>152</v>
      </c>
      <c r="E24" s="361" t="s">
        <v>150</v>
      </c>
      <c r="F24" s="356" t="s">
        <v>154</v>
      </c>
      <c r="G24" s="362">
        <v>152</v>
      </c>
      <c r="H24" s="354" t="s">
        <v>161</v>
      </c>
      <c r="J24" s="363">
        <f t="shared" si="0"/>
        <v>152</v>
      </c>
      <c r="K24" s="355" t="s">
        <v>140</v>
      </c>
      <c r="L24" s="364">
        <v>250</v>
      </c>
      <c r="M24" s="365">
        <f t="shared" si="1"/>
        <v>-900</v>
      </c>
      <c r="N24" s="366">
        <f t="shared" si="2"/>
        <v>-64.473684210526315</v>
      </c>
      <c r="O24" s="367">
        <v>2</v>
      </c>
      <c r="P24" s="368"/>
      <c r="Q24" s="369"/>
    </row>
    <row r="25" spans="1:19" x14ac:dyDescent="0.25">
      <c r="A25" s="373" t="s">
        <v>25</v>
      </c>
      <c r="B25" s="374" t="s">
        <v>31</v>
      </c>
      <c r="C25" s="375" t="s">
        <v>173</v>
      </c>
      <c r="D25" s="376">
        <v>152</v>
      </c>
      <c r="E25" s="377" t="s">
        <v>163</v>
      </c>
      <c r="F25" s="372" t="s">
        <v>162</v>
      </c>
      <c r="G25" s="378">
        <v>304</v>
      </c>
      <c r="H25" s="370" t="s">
        <v>161</v>
      </c>
      <c r="J25" s="379">
        <f t="shared" si="0"/>
        <v>304</v>
      </c>
      <c r="K25" s="371" t="s">
        <v>140</v>
      </c>
      <c r="L25" s="380">
        <v>250</v>
      </c>
      <c r="M25" s="381">
        <f t="shared" si="1"/>
        <v>-657.57575757575762</v>
      </c>
      <c r="N25" s="382">
        <f t="shared" si="2"/>
        <v>17.763157894736842</v>
      </c>
      <c r="O25" s="383">
        <v>2</v>
      </c>
      <c r="P25" s="384"/>
      <c r="Q25" s="385"/>
    </row>
    <row r="26" spans="1:19" x14ac:dyDescent="0.25">
      <c r="A26" s="389" t="s">
        <v>25</v>
      </c>
      <c r="B26" s="390" t="s">
        <v>32</v>
      </c>
      <c r="C26" s="391" t="s">
        <v>172</v>
      </c>
      <c r="D26" s="392">
        <v>152</v>
      </c>
      <c r="E26" s="393" t="s">
        <v>150</v>
      </c>
      <c r="F26" s="388" t="s">
        <v>154</v>
      </c>
      <c r="G26" s="394">
        <v>152</v>
      </c>
      <c r="H26" s="386" t="s">
        <v>161</v>
      </c>
      <c r="J26" s="395">
        <f t="shared" si="0"/>
        <v>152</v>
      </c>
      <c r="K26" s="387" t="s">
        <v>140</v>
      </c>
      <c r="L26" s="396">
        <v>250</v>
      </c>
      <c r="M26" s="397">
        <f t="shared" si="1"/>
        <v>-900</v>
      </c>
      <c r="N26" s="398">
        <f t="shared" si="2"/>
        <v>-64.473684210526315</v>
      </c>
      <c r="O26" s="399">
        <v>2</v>
      </c>
      <c r="P26" s="400"/>
      <c r="Q26" s="401"/>
    </row>
    <row r="27" spans="1:19" x14ac:dyDescent="0.25">
      <c r="A27" s="404" t="s">
        <v>25</v>
      </c>
      <c r="B27" s="405" t="s">
        <v>33</v>
      </c>
      <c r="C27" s="406" t="s">
        <v>155</v>
      </c>
      <c r="D27" s="407">
        <v>152</v>
      </c>
      <c r="E27" s="408" t="s">
        <v>163</v>
      </c>
      <c r="F27" s="403" t="s">
        <v>162</v>
      </c>
      <c r="G27" s="409">
        <v>304</v>
      </c>
      <c r="J27" s="410">
        <f t="shared" si="0"/>
        <v>304</v>
      </c>
      <c r="K27" s="402" t="s">
        <v>141</v>
      </c>
      <c r="L27" s="411">
        <v>150</v>
      </c>
      <c r="M27" s="412">
        <f t="shared" si="1"/>
        <v>-354.54545454545456</v>
      </c>
      <c r="N27" s="413">
        <f t="shared" si="2"/>
        <v>50.657894736842103</v>
      </c>
      <c r="O27" s="414">
        <v>1</v>
      </c>
      <c r="P27" s="415">
        <v>8</v>
      </c>
      <c r="Q27" s="416" t="s">
        <v>174</v>
      </c>
      <c r="R27">
        <v>-805.17241379310337</v>
      </c>
      <c r="S27">
        <v>13.142857142857142</v>
      </c>
    </row>
    <row r="28" spans="1:19" x14ac:dyDescent="0.25">
      <c r="A28" s="419" t="s">
        <v>34</v>
      </c>
      <c r="B28" s="420" t="s">
        <v>35</v>
      </c>
      <c r="C28" s="421" t="s">
        <v>155</v>
      </c>
      <c r="D28" s="422">
        <v>152</v>
      </c>
      <c r="E28" s="423" t="s">
        <v>175</v>
      </c>
      <c r="F28" s="418" t="s">
        <v>154</v>
      </c>
      <c r="G28" s="424">
        <v>152</v>
      </c>
      <c r="J28" s="425">
        <f t="shared" si="0"/>
        <v>152</v>
      </c>
      <c r="K28" s="417" t="s">
        <v>141</v>
      </c>
      <c r="L28" s="426">
        <v>150</v>
      </c>
      <c r="M28" s="427" t="e">
        <f t="shared" si="1"/>
        <v>#DIV/0!</v>
      </c>
      <c r="N28" s="428">
        <f t="shared" si="2"/>
        <v>1.3157894736842104</v>
      </c>
      <c r="O28" s="429">
        <v>1</v>
      </c>
      <c r="P28" s="430"/>
      <c r="Q28" s="431"/>
    </row>
    <row r="29" spans="1:19" x14ac:dyDescent="0.25">
      <c r="A29" s="434" t="s">
        <v>34</v>
      </c>
      <c r="B29" s="435" t="s">
        <v>36</v>
      </c>
      <c r="C29" s="436" t="s">
        <v>155</v>
      </c>
      <c r="D29" s="437">
        <v>152</v>
      </c>
      <c r="E29" s="438" t="s">
        <v>150</v>
      </c>
      <c r="F29" s="433" t="s">
        <v>154</v>
      </c>
      <c r="G29" s="439">
        <v>152</v>
      </c>
      <c r="J29" s="440">
        <f t="shared" si="0"/>
        <v>152</v>
      </c>
      <c r="K29" s="432" t="s">
        <v>143</v>
      </c>
      <c r="L29" s="441">
        <v>450</v>
      </c>
      <c r="M29" s="442">
        <f t="shared" si="1"/>
        <v>-1700</v>
      </c>
      <c r="N29" s="443">
        <f t="shared" si="2"/>
        <v>-196.05263157894737</v>
      </c>
      <c r="O29" s="444">
        <v>4</v>
      </c>
      <c r="P29" s="445"/>
      <c r="Q29" s="446"/>
    </row>
    <row r="30" spans="1:19" x14ac:dyDescent="0.25">
      <c r="A30" s="449" t="s">
        <v>34</v>
      </c>
      <c r="B30" s="450" t="s">
        <v>37</v>
      </c>
      <c r="C30" s="451" t="s">
        <v>152</v>
      </c>
      <c r="D30" s="452">
        <v>152</v>
      </c>
      <c r="E30" s="453" t="s">
        <v>150</v>
      </c>
      <c r="F30" s="448" t="s">
        <v>162</v>
      </c>
      <c r="G30" s="454">
        <v>304</v>
      </c>
      <c r="J30" s="455">
        <f t="shared" si="0"/>
        <v>304</v>
      </c>
      <c r="K30" s="447" t="s">
        <v>124</v>
      </c>
      <c r="L30" s="456">
        <v>350</v>
      </c>
      <c r="M30" s="457">
        <f t="shared" si="1"/>
        <v>-1300</v>
      </c>
      <c r="N30" s="458">
        <f t="shared" si="2"/>
        <v>-15.131578947368421</v>
      </c>
      <c r="O30" s="459">
        <v>3</v>
      </c>
      <c r="P30" s="460"/>
      <c r="Q30" s="461"/>
    </row>
    <row r="31" spans="1:19" x14ac:dyDescent="0.25">
      <c r="A31" s="464" t="s">
        <v>34</v>
      </c>
      <c r="B31" s="465" t="s">
        <v>38</v>
      </c>
      <c r="C31" s="466" t="s">
        <v>152</v>
      </c>
      <c r="D31" s="467">
        <v>152</v>
      </c>
      <c r="E31" s="468" t="s">
        <v>163</v>
      </c>
      <c r="F31" s="463" t="s">
        <v>154</v>
      </c>
      <c r="G31" s="469">
        <v>152</v>
      </c>
      <c r="J31" s="470">
        <f t="shared" si="0"/>
        <v>152</v>
      </c>
      <c r="K31" s="462" t="s">
        <v>140</v>
      </c>
      <c r="L31" s="471">
        <v>250</v>
      </c>
      <c r="M31" s="472">
        <f t="shared" si="1"/>
        <v>-657.57575757575762</v>
      </c>
      <c r="N31" s="473">
        <f t="shared" si="2"/>
        <v>-64.473684210526315</v>
      </c>
      <c r="O31" s="474">
        <v>2</v>
      </c>
      <c r="P31" s="475">
        <v>4</v>
      </c>
      <c r="Q31" s="476" t="s">
        <v>153</v>
      </c>
      <c r="R31">
        <v>-1466.2650602409637</v>
      </c>
      <c r="S31">
        <v>41.53846153846154</v>
      </c>
    </row>
    <row r="32" spans="1:19" x14ac:dyDescent="0.25">
      <c r="A32" s="479" t="s">
        <v>39</v>
      </c>
      <c r="B32" s="480" t="s">
        <v>40</v>
      </c>
      <c r="C32" s="481" t="s">
        <v>169</v>
      </c>
      <c r="D32" s="482">
        <v>152</v>
      </c>
      <c r="E32" s="483" t="s">
        <v>175</v>
      </c>
      <c r="F32" s="478" t="s">
        <v>154</v>
      </c>
      <c r="G32" s="484">
        <v>152</v>
      </c>
      <c r="J32" s="485">
        <f t="shared" si="0"/>
        <v>152</v>
      </c>
      <c r="K32" s="477" t="s">
        <v>140</v>
      </c>
      <c r="L32" s="486">
        <v>250</v>
      </c>
      <c r="M32" s="487" t="e">
        <f t="shared" si="1"/>
        <v>#DIV/0!</v>
      </c>
      <c r="N32" s="488">
        <f t="shared" si="2"/>
        <v>-64.473684210526315</v>
      </c>
      <c r="O32" s="489">
        <v>2</v>
      </c>
      <c r="P32" s="490"/>
      <c r="Q32" s="491"/>
    </row>
    <row r="33" spans="1:19" x14ac:dyDescent="0.25">
      <c r="A33" s="494" t="s">
        <v>39</v>
      </c>
      <c r="B33" s="495" t="s">
        <v>41</v>
      </c>
      <c r="C33" s="496" t="s">
        <v>152</v>
      </c>
      <c r="D33" s="497">
        <v>152</v>
      </c>
      <c r="E33" s="498" t="s">
        <v>175</v>
      </c>
      <c r="F33" s="493" t="s">
        <v>154</v>
      </c>
      <c r="G33" s="499">
        <v>152</v>
      </c>
      <c r="J33" s="500">
        <f t="shared" si="0"/>
        <v>152</v>
      </c>
      <c r="K33" s="492" t="s">
        <v>141</v>
      </c>
      <c r="L33" s="501">
        <v>150</v>
      </c>
      <c r="M33" s="502" t="e">
        <f t="shared" si="1"/>
        <v>#DIV/0!</v>
      </c>
      <c r="N33" s="503">
        <f t="shared" si="2"/>
        <v>1.3157894736842104</v>
      </c>
      <c r="O33" s="504">
        <v>1</v>
      </c>
      <c r="P33" s="505">
        <v>2</v>
      </c>
      <c r="Q33" s="506" t="s">
        <v>176</v>
      </c>
      <c r="R33" t="e">
        <v>#DIV/0!</v>
      </c>
      <c r="S33">
        <v>24</v>
      </c>
    </row>
    <row r="34" spans="1:19" x14ac:dyDescent="0.25">
      <c r="A34" s="509" t="s">
        <v>42</v>
      </c>
      <c r="B34" s="510" t="s">
        <v>43</v>
      </c>
      <c r="C34" s="511" t="s">
        <v>177</v>
      </c>
      <c r="D34" s="512">
        <v>152</v>
      </c>
      <c r="E34" s="513" t="s">
        <v>150</v>
      </c>
      <c r="F34" s="508" t="s">
        <v>154</v>
      </c>
      <c r="G34" s="514">
        <v>152</v>
      </c>
      <c r="J34" s="515">
        <f t="shared" ref="J34:J69" si="3">G34</f>
        <v>152</v>
      </c>
      <c r="K34" s="507" t="s">
        <v>140</v>
      </c>
      <c r="L34" s="516">
        <v>250</v>
      </c>
      <c r="M34" s="517">
        <f t="shared" ref="M34:M65" si="4">((E34-L34)/E34)*100</f>
        <v>-900</v>
      </c>
      <c r="N34" s="518">
        <f t="shared" ref="N34:N65" si="5">((G34-L34)/G34)*100</f>
        <v>-64.473684210526315</v>
      </c>
      <c r="O34" s="519">
        <v>2</v>
      </c>
      <c r="P34" s="520">
        <v>1</v>
      </c>
      <c r="Q34" s="521" t="s">
        <v>178</v>
      </c>
      <c r="R34">
        <v>-1300</v>
      </c>
      <c r="S34">
        <v>56.571428571428569</v>
      </c>
    </row>
    <row r="35" spans="1:19" x14ac:dyDescent="0.25">
      <c r="A35" s="525" t="s">
        <v>44</v>
      </c>
      <c r="B35" s="526" t="s">
        <v>45</v>
      </c>
      <c r="C35" s="527" t="s">
        <v>168</v>
      </c>
      <c r="D35" s="528">
        <v>152</v>
      </c>
      <c r="E35" s="529" t="s">
        <v>150</v>
      </c>
      <c r="F35" s="524" t="s">
        <v>154</v>
      </c>
      <c r="G35" s="530">
        <v>152</v>
      </c>
      <c r="H35" s="522" t="s">
        <v>161</v>
      </c>
      <c r="J35" s="531">
        <f t="shared" si="3"/>
        <v>152</v>
      </c>
      <c r="K35" s="523" t="s">
        <v>124</v>
      </c>
      <c r="L35" s="532">
        <v>350</v>
      </c>
      <c r="M35" s="533">
        <f t="shared" si="4"/>
        <v>-1300</v>
      </c>
      <c r="N35" s="534">
        <f t="shared" si="5"/>
        <v>-130.26315789473685</v>
      </c>
      <c r="O35" s="535">
        <v>3</v>
      </c>
      <c r="P35" s="536"/>
      <c r="Q35" s="537"/>
    </row>
    <row r="36" spans="1:19" x14ac:dyDescent="0.25">
      <c r="A36" s="541" t="s">
        <v>44</v>
      </c>
      <c r="B36" s="542" t="s">
        <v>46</v>
      </c>
      <c r="C36" s="543" t="s">
        <v>152</v>
      </c>
      <c r="D36" s="544">
        <v>152</v>
      </c>
      <c r="E36" s="545" t="s">
        <v>163</v>
      </c>
      <c r="F36" s="540" t="s">
        <v>162</v>
      </c>
      <c r="G36" s="546">
        <v>304</v>
      </c>
      <c r="H36" s="538" t="s">
        <v>161</v>
      </c>
      <c r="J36" s="547">
        <f t="shared" si="3"/>
        <v>304</v>
      </c>
      <c r="K36" s="539" t="s">
        <v>124</v>
      </c>
      <c r="L36" s="548">
        <v>350</v>
      </c>
      <c r="M36" s="549">
        <f t="shared" si="4"/>
        <v>-960.60606060606051</v>
      </c>
      <c r="N36" s="550">
        <f t="shared" si="5"/>
        <v>-15.131578947368421</v>
      </c>
      <c r="O36" s="551">
        <v>3</v>
      </c>
      <c r="P36" s="552"/>
      <c r="Q36" s="553"/>
    </row>
    <row r="37" spans="1:19" x14ac:dyDescent="0.25">
      <c r="A37" s="556" t="s">
        <v>44</v>
      </c>
      <c r="B37" s="557" t="s">
        <v>47</v>
      </c>
      <c r="C37" s="558" t="s">
        <v>179</v>
      </c>
      <c r="D37" s="559">
        <v>152</v>
      </c>
      <c r="E37" s="560" t="s">
        <v>150</v>
      </c>
      <c r="F37" s="555" t="s">
        <v>154</v>
      </c>
      <c r="G37" s="561">
        <v>152</v>
      </c>
      <c r="J37" s="562">
        <f t="shared" si="3"/>
        <v>152</v>
      </c>
      <c r="K37" s="554" t="s">
        <v>140</v>
      </c>
      <c r="L37" s="563">
        <v>250</v>
      </c>
      <c r="M37" s="564">
        <f t="shared" si="4"/>
        <v>-900</v>
      </c>
      <c r="N37" s="565">
        <f t="shared" si="5"/>
        <v>-64.473684210526315</v>
      </c>
      <c r="O37" s="566">
        <v>2</v>
      </c>
      <c r="P37" s="567">
        <v>3</v>
      </c>
      <c r="Q37" s="568" t="s">
        <v>180</v>
      </c>
      <c r="R37">
        <v>-622.89156626506031</v>
      </c>
      <c r="S37">
        <v>-1.3333333333333335</v>
      </c>
    </row>
    <row r="38" spans="1:19" s="569" customFormat="1" x14ac:dyDescent="0.25">
      <c r="A38" s="572" t="s">
        <v>48</v>
      </c>
      <c r="B38" s="573" t="s">
        <v>49</v>
      </c>
      <c r="C38" s="574" t="s">
        <v>169</v>
      </c>
      <c r="D38" s="575">
        <v>152</v>
      </c>
      <c r="E38" s="576" t="s">
        <v>150</v>
      </c>
      <c r="F38" s="571" t="s">
        <v>154</v>
      </c>
      <c r="G38" s="577">
        <v>152</v>
      </c>
      <c r="I38"/>
      <c r="J38" s="578">
        <f t="shared" si="3"/>
        <v>152</v>
      </c>
      <c r="K38" s="570" t="s">
        <v>165</v>
      </c>
      <c r="L38" s="579">
        <v>0</v>
      </c>
      <c r="M38" s="580">
        <f t="shared" si="4"/>
        <v>100</v>
      </c>
      <c r="N38" s="581">
        <f t="shared" si="5"/>
        <v>100</v>
      </c>
      <c r="O38" s="582">
        <v>2</v>
      </c>
      <c r="P38" s="583"/>
      <c r="Q38" s="584"/>
      <c r="R38"/>
      <c r="S38"/>
    </row>
    <row r="39" spans="1:19" x14ac:dyDescent="0.25">
      <c r="A39" s="587" t="s">
        <v>48</v>
      </c>
      <c r="B39" s="588" t="s">
        <v>50</v>
      </c>
      <c r="C39" s="589" t="s">
        <v>152</v>
      </c>
      <c r="D39" s="590">
        <v>152</v>
      </c>
      <c r="E39" s="591" t="s">
        <v>163</v>
      </c>
      <c r="F39" s="586" t="s">
        <v>162</v>
      </c>
      <c r="G39" s="592">
        <v>304</v>
      </c>
      <c r="J39" s="593">
        <f t="shared" si="3"/>
        <v>304</v>
      </c>
      <c r="K39" s="585" t="s">
        <v>140</v>
      </c>
      <c r="L39" s="594">
        <v>250</v>
      </c>
      <c r="M39" s="595">
        <f t="shared" si="4"/>
        <v>-657.57575757575762</v>
      </c>
      <c r="N39" s="596">
        <f t="shared" si="5"/>
        <v>17.763157894736842</v>
      </c>
      <c r="O39" s="597">
        <v>2</v>
      </c>
      <c r="P39" s="598"/>
      <c r="Q39" s="599"/>
    </row>
    <row r="40" spans="1:19" x14ac:dyDescent="0.25">
      <c r="A40" s="602" t="s">
        <v>48</v>
      </c>
      <c r="B40" s="603" t="s">
        <v>51</v>
      </c>
      <c r="C40" s="604" t="s">
        <v>152</v>
      </c>
      <c r="D40" s="605">
        <v>152</v>
      </c>
      <c r="E40" s="606" t="s">
        <v>150</v>
      </c>
      <c r="F40" s="601" t="s">
        <v>154</v>
      </c>
      <c r="G40" s="607">
        <v>152</v>
      </c>
      <c r="J40" s="608">
        <f t="shared" si="3"/>
        <v>152</v>
      </c>
      <c r="K40" s="600" t="s">
        <v>124</v>
      </c>
      <c r="L40" s="609">
        <v>350</v>
      </c>
      <c r="M40" s="610">
        <f t="shared" si="4"/>
        <v>-1300</v>
      </c>
      <c r="N40" s="611">
        <f t="shared" si="5"/>
        <v>-130.26315789473685</v>
      </c>
      <c r="O40" s="612">
        <v>3</v>
      </c>
      <c r="P40" s="613">
        <v>3</v>
      </c>
      <c r="Q40" s="614" t="s">
        <v>181</v>
      </c>
      <c r="R40">
        <v>-1044.5783132530121</v>
      </c>
      <c r="S40">
        <v>36</v>
      </c>
    </row>
    <row r="41" spans="1:19" x14ac:dyDescent="0.25">
      <c r="A41" s="617" t="s">
        <v>52</v>
      </c>
      <c r="B41" s="618" t="s">
        <v>53</v>
      </c>
      <c r="C41" s="619" t="s">
        <v>166</v>
      </c>
      <c r="D41" s="620">
        <v>152</v>
      </c>
      <c r="E41" s="621" t="s">
        <v>150</v>
      </c>
      <c r="F41" s="616" t="s">
        <v>154</v>
      </c>
      <c r="G41" s="622">
        <v>152</v>
      </c>
      <c r="J41" s="623">
        <f t="shared" si="3"/>
        <v>152</v>
      </c>
      <c r="K41" s="615" t="s">
        <v>124</v>
      </c>
      <c r="L41" s="624">
        <v>350</v>
      </c>
      <c r="M41" s="625">
        <f t="shared" si="4"/>
        <v>-1300</v>
      </c>
      <c r="N41" s="626">
        <f t="shared" si="5"/>
        <v>-130.26315789473685</v>
      </c>
      <c r="O41" s="627">
        <v>3</v>
      </c>
      <c r="P41" s="628">
        <v>1</v>
      </c>
      <c r="Q41" s="629" t="s">
        <v>156</v>
      </c>
      <c r="R41">
        <v>-900</v>
      </c>
      <c r="S41">
        <v>39.200000000000003</v>
      </c>
    </row>
    <row r="42" spans="1:19" x14ac:dyDescent="0.25">
      <c r="A42" s="632" t="s">
        <v>54</v>
      </c>
      <c r="B42" s="633" t="s">
        <v>55</v>
      </c>
      <c r="C42" s="634" t="s">
        <v>152</v>
      </c>
      <c r="D42" s="635">
        <v>152</v>
      </c>
      <c r="E42" s="636" t="s">
        <v>150</v>
      </c>
      <c r="F42" s="631" t="s">
        <v>154</v>
      </c>
      <c r="G42" s="637">
        <v>152</v>
      </c>
      <c r="J42" s="638">
        <f t="shared" si="3"/>
        <v>152</v>
      </c>
      <c r="K42" s="630" t="s">
        <v>140</v>
      </c>
      <c r="L42" s="639">
        <v>250</v>
      </c>
      <c r="M42" s="640">
        <f t="shared" si="4"/>
        <v>-900</v>
      </c>
      <c r="N42" s="641">
        <f t="shared" si="5"/>
        <v>-64.473684210526315</v>
      </c>
      <c r="O42" s="642">
        <v>2</v>
      </c>
      <c r="P42" s="643"/>
      <c r="Q42" s="644"/>
    </row>
    <row r="43" spans="1:19" x14ac:dyDescent="0.25">
      <c r="A43" s="647" t="s">
        <v>54</v>
      </c>
      <c r="B43" s="648" t="s">
        <v>56</v>
      </c>
      <c r="C43" s="649" t="s">
        <v>169</v>
      </c>
      <c r="D43" s="650">
        <v>152</v>
      </c>
      <c r="E43" s="651" t="s">
        <v>163</v>
      </c>
      <c r="F43" s="646" t="s">
        <v>162</v>
      </c>
      <c r="G43" s="652">
        <v>304</v>
      </c>
      <c r="J43" s="653">
        <f t="shared" si="3"/>
        <v>304</v>
      </c>
      <c r="K43" s="645" t="s">
        <v>124</v>
      </c>
      <c r="L43" s="654">
        <v>350</v>
      </c>
      <c r="M43" s="655">
        <f t="shared" si="4"/>
        <v>-960.60606060606051</v>
      </c>
      <c r="N43" s="656">
        <f t="shared" si="5"/>
        <v>-15.131578947368421</v>
      </c>
      <c r="O43" s="657">
        <v>3</v>
      </c>
      <c r="P43" s="658">
        <v>2</v>
      </c>
      <c r="Q43" s="659" t="s">
        <v>153</v>
      </c>
      <c r="R43">
        <v>-1106.8965517241379</v>
      </c>
      <c r="S43">
        <v>34.857142857142861</v>
      </c>
    </row>
    <row r="44" spans="1:19" x14ac:dyDescent="0.25">
      <c r="A44" s="662" t="s">
        <v>57</v>
      </c>
      <c r="B44" s="663" t="s">
        <v>58</v>
      </c>
      <c r="C44" s="664" t="s">
        <v>152</v>
      </c>
      <c r="D44" s="665">
        <v>152</v>
      </c>
      <c r="E44" s="666" t="s">
        <v>150</v>
      </c>
      <c r="F44" s="661" t="s">
        <v>154</v>
      </c>
      <c r="G44" s="667">
        <v>152</v>
      </c>
      <c r="J44" s="668">
        <f t="shared" si="3"/>
        <v>152</v>
      </c>
      <c r="K44" s="660" t="s">
        <v>124</v>
      </c>
      <c r="L44" s="669">
        <v>350</v>
      </c>
      <c r="M44" s="670">
        <f t="shared" si="4"/>
        <v>-1300</v>
      </c>
      <c r="N44" s="671">
        <f t="shared" si="5"/>
        <v>-130.26315789473685</v>
      </c>
      <c r="O44" s="672">
        <v>3</v>
      </c>
      <c r="P44" s="673"/>
      <c r="Q44" s="674"/>
    </row>
    <row r="45" spans="1:19" x14ac:dyDescent="0.25">
      <c r="A45" s="678" t="s">
        <v>57</v>
      </c>
      <c r="B45" s="679" t="s">
        <v>59</v>
      </c>
      <c r="C45" s="680" t="s">
        <v>152</v>
      </c>
      <c r="D45" s="681">
        <v>152</v>
      </c>
      <c r="E45" s="682" t="s">
        <v>163</v>
      </c>
      <c r="F45" s="677" t="s">
        <v>162</v>
      </c>
      <c r="G45" s="683">
        <v>304</v>
      </c>
      <c r="H45" s="675" t="s">
        <v>161</v>
      </c>
      <c r="J45" s="684">
        <f t="shared" si="3"/>
        <v>304</v>
      </c>
      <c r="K45" s="676" t="s">
        <v>140</v>
      </c>
      <c r="L45" s="685">
        <v>250</v>
      </c>
      <c r="M45" s="686">
        <f t="shared" si="4"/>
        <v>-657.57575757575762</v>
      </c>
      <c r="N45" s="687">
        <f t="shared" si="5"/>
        <v>17.763157894736842</v>
      </c>
      <c r="O45" s="688">
        <v>2</v>
      </c>
      <c r="P45" s="689"/>
      <c r="Q45" s="690"/>
    </row>
    <row r="46" spans="1:19" x14ac:dyDescent="0.25">
      <c r="A46" s="694" t="s">
        <v>57</v>
      </c>
      <c r="B46" s="695" t="s">
        <v>60</v>
      </c>
      <c r="C46" s="696" t="s">
        <v>155</v>
      </c>
      <c r="D46" s="697">
        <v>152</v>
      </c>
      <c r="E46" s="698" t="s">
        <v>150</v>
      </c>
      <c r="F46" s="693" t="s">
        <v>154</v>
      </c>
      <c r="G46" s="699">
        <v>152</v>
      </c>
      <c r="H46" s="691" t="s">
        <v>161</v>
      </c>
      <c r="J46" s="700">
        <f t="shared" si="3"/>
        <v>152</v>
      </c>
      <c r="K46" s="692" t="s">
        <v>140</v>
      </c>
      <c r="L46" s="701">
        <v>250</v>
      </c>
      <c r="M46" s="702">
        <f t="shared" si="4"/>
        <v>-900</v>
      </c>
      <c r="N46" s="703">
        <f t="shared" si="5"/>
        <v>-64.473684210526315</v>
      </c>
      <c r="O46" s="704">
        <v>2</v>
      </c>
      <c r="P46" s="705">
        <v>3</v>
      </c>
      <c r="Q46" s="706" t="s">
        <v>181</v>
      </c>
      <c r="R46">
        <v>-803.61445783132535</v>
      </c>
      <c r="S46">
        <v>18.933333333333334</v>
      </c>
    </row>
    <row r="47" spans="1:19" x14ac:dyDescent="0.25">
      <c r="A47" s="709" t="s">
        <v>61</v>
      </c>
      <c r="B47" s="710" t="s">
        <v>62</v>
      </c>
      <c r="C47" s="711" t="s">
        <v>182</v>
      </c>
      <c r="D47" s="712">
        <v>152</v>
      </c>
      <c r="E47" s="713" t="s">
        <v>150</v>
      </c>
      <c r="F47" s="708" t="s">
        <v>154</v>
      </c>
      <c r="G47" s="714">
        <v>152</v>
      </c>
      <c r="J47" s="715">
        <f t="shared" si="3"/>
        <v>152</v>
      </c>
      <c r="K47" s="707" t="s">
        <v>140</v>
      </c>
      <c r="L47" s="716">
        <v>250</v>
      </c>
      <c r="M47" s="717">
        <f t="shared" si="4"/>
        <v>-900</v>
      </c>
      <c r="N47" s="718">
        <f t="shared" si="5"/>
        <v>-64.473684210526315</v>
      </c>
      <c r="O47" s="719">
        <v>2</v>
      </c>
      <c r="P47" s="720">
        <v>1</v>
      </c>
      <c r="Q47" s="721" t="s">
        <v>178</v>
      </c>
      <c r="R47">
        <v>-900</v>
      </c>
      <c r="S47">
        <v>39.200000000000003</v>
      </c>
    </row>
    <row r="48" spans="1:19" x14ac:dyDescent="0.25">
      <c r="A48" s="724" t="s">
        <v>63</v>
      </c>
      <c r="B48" s="725" t="s">
        <v>64</v>
      </c>
      <c r="C48" s="726" t="s">
        <v>152</v>
      </c>
      <c r="D48" s="727">
        <v>152</v>
      </c>
      <c r="E48" s="728" t="s">
        <v>150</v>
      </c>
      <c r="F48" s="723" t="s">
        <v>154</v>
      </c>
      <c r="G48" s="729">
        <v>152</v>
      </c>
      <c r="J48" s="730">
        <f t="shared" si="3"/>
        <v>152</v>
      </c>
      <c r="K48" s="722" t="s">
        <v>140</v>
      </c>
      <c r="L48" s="731">
        <v>250</v>
      </c>
      <c r="M48" s="732">
        <f t="shared" si="4"/>
        <v>-900</v>
      </c>
      <c r="N48" s="733">
        <f t="shared" si="5"/>
        <v>-64.473684210526315</v>
      </c>
      <c r="O48" s="734">
        <v>2</v>
      </c>
      <c r="P48" s="735">
        <v>1</v>
      </c>
      <c r="Q48" s="736" t="s">
        <v>178</v>
      </c>
      <c r="R48">
        <v>-1300</v>
      </c>
      <c r="S48">
        <v>56.571428571428569</v>
      </c>
    </row>
    <row r="49" spans="1:19" x14ac:dyDescent="0.25">
      <c r="A49" s="739" t="s">
        <v>65</v>
      </c>
      <c r="B49" s="740" t="s">
        <v>66</v>
      </c>
      <c r="C49" s="741" t="s">
        <v>152</v>
      </c>
      <c r="D49" s="742">
        <v>152</v>
      </c>
      <c r="E49" s="743" t="s">
        <v>150</v>
      </c>
      <c r="F49" s="738" t="s">
        <v>154</v>
      </c>
      <c r="G49" s="744">
        <v>152</v>
      </c>
      <c r="J49" s="745">
        <f t="shared" si="3"/>
        <v>152</v>
      </c>
      <c r="K49" s="737" t="s">
        <v>124</v>
      </c>
      <c r="L49" s="746">
        <v>350</v>
      </c>
      <c r="M49" s="747">
        <f t="shared" si="4"/>
        <v>-1300</v>
      </c>
      <c r="N49" s="748">
        <f t="shared" si="5"/>
        <v>-130.26315789473685</v>
      </c>
      <c r="O49" s="749">
        <v>3</v>
      </c>
      <c r="P49" s="750"/>
      <c r="Q49" s="751"/>
    </row>
    <row r="50" spans="1:19" x14ac:dyDescent="0.25">
      <c r="A50" s="754" t="s">
        <v>65</v>
      </c>
      <c r="B50" s="755" t="s">
        <v>67</v>
      </c>
      <c r="C50" s="756" t="s">
        <v>152</v>
      </c>
      <c r="D50" s="757">
        <v>152</v>
      </c>
      <c r="E50" s="758" t="s">
        <v>150</v>
      </c>
      <c r="F50" s="753" t="s">
        <v>162</v>
      </c>
      <c r="G50" s="759">
        <v>304</v>
      </c>
      <c r="J50" s="760">
        <f t="shared" si="3"/>
        <v>304</v>
      </c>
      <c r="K50" s="752" t="s">
        <v>140</v>
      </c>
      <c r="L50" s="761">
        <v>250</v>
      </c>
      <c r="M50" s="762">
        <f t="shared" si="4"/>
        <v>-900</v>
      </c>
      <c r="N50" s="763">
        <f t="shared" si="5"/>
        <v>17.763157894736842</v>
      </c>
      <c r="O50" s="764">
        <v>2</v>
      </c>
      <c r="P50" s="765"/>
      <c r="Q50" s="766"/>
    </row>
    <row r="51" spans="1:19" x14ac:dyDescent="0.25">
      <c r="A51" s="769" t="s">
        <v>65</v>
      </c>
      <c r="B51" s="770" t="s">
        <v>68</v>
      </c>
      <c r="C51" s="771" t="s">
        <v>183</v>
      </c>
      <c r="D51" s="772">
        <v>152</v>
      </c>
      <c r="E51" s="773" t="s">
        <v>163</v>
      </c>
      <c r="F51" s="768" t="s">
        <v>154</v>
      </c>
      <c r="G51" s="774">
        <v>152</v>
      </c>
      <c r="J51" s="775">
        <f t="shared" si="3"/>
        <v>152</v>
      </c>
      <c r="K51" s="767" t="s">
        <v>141</v>
      </c>
      <c r="L51" s="776">
        <v>150</v>
      </c>
      <c r="M51" s="777">
        <f t="shared" si="4"/>
        <v>-354.54545454545456</v>
      </c>
      <c r="N51" s="778">
        <f t="shared" si="5"/>
        <v>1.3157894736842104</v>
      </c>
      <c r="O51" s="779">
        <v>1</v>
      </c>
      <c r="P51" s="780">
        <v>3</v>
      </c>
      <c r="Q51" s="781" t="s">
        <v>178</v>
      </c>
      <c r="R51">
        <v>-803.61445783132535</v>
      </c>
      <c r="S51">
        <v>39.200000000000003</v>
      </c>
    </row>
    <row r="52" spans="1:19" s="782" customFormat="1" x14ac:dyDescent="0.25">
      <c r="A52" s="786" t="s">
        <v>69</v>
      </c>
      <c r="B52" s="787" t="s">
        <v>70</v>
      </c>
      <c r="C52" s="788" t="s">
        <v>152</v>
      </c>
      <c r="D52" s="789">
        <v>152</v>
      </c>
      <c r="E52" s="790" t="s">
        <v>175</v>
      </c>
      <c r="F52" s="785" t="s">
        <v>184</v>
      </c>
      <c r="G52" s="791">
        <v>0</v>
      </c>
      <c r="H52" s="783">
        <f>152*U8</f>
        <v>76000</v>
      </c>
      <c r="I52"/>
      <c r="J52" s="792">
        <f t="shared" si="3"/>
        <v>0</v>
      </c>
      <c r="K52" s="784" t="s">
        <v>124</v>
      </c>
      <c r="L52" s="793">
        <v>350</v>
      </c>
      <c r="M52" s="794" t="e">
        <f t="shared" si="4"/>
        <v>#DIV/0!</v>
      </c>
      <c r="N52" s="795" t="e">
        <f t="shared" si="5"/>
        <v>#DIV/0!</v>
      </c>
      <c r="O52" s="796">
        <v>3</v>
      </c>
      <c r="P52" s="797"/>
      <c r="Q52" s="798"/>
      <c r="R52"/>
      <c r="S52"/>
    </row>
    <row r="53" spans="1:19" s="799" customFormat="1" x14ac:dyDescent="0.25">
      <c r="A53" s="803" t="s">
        <v>69</v>
      </c>
      <c r="B53" s="804" t="s">
        <v>71</v>
      </c>
      <c r="C53" s="805" t="s">
        <v>152</v>
      </c>
      <c r="D53" s="806">
        <v>152</v>
      </c>
      <c r="E53" s="807" t="s">
        <v>175</v>
      </c>
      <c r="F53" s="802" t="s">
        <v>184</v>
      </c>
      <c r="G53" s="808">
        <v>0</v>
      </c>
      <c r="H53" s="800">
        <f>152*U8</f>
        <v>76000</v>
      </c>
      <c r="I53"/>
      <c r="J53" s="809">
        <f t="shared" si="3"/>
        <v>0</v>
      </c>
      <c r="K53" s="801" t="s">
        <v>140</v>
      </c>
      <c r="L53" s="810">
        <v>250</v>
      </c>
      <c r="M53" s="811" t="e">
        <f t="shared" si="4"/>
        <v>#DIV/0!</v>
      </c>
      <c r="N53" s="812" t="e">
        <f t="shared" si="5"/>
        <v>#DIV/0!</v>
      </c>
      <c r="O53" s="813">
        <v>2</v>
      </c>
      <c r="P53" s="814">
        <v>2</v>
      </c>
      <c r="Q53" s="815" t="s">
        <v>153</v>
      </c>
      <c r="R53" t="e">
        <v>#DIV/0!</v>
      </c>
      <c r="S53">
        <v>74.666666666666671</v>
      </c>
    </row>
    <row r="54" spans="1:19" x14ac:dyDescent="0.25">
      <c r="A54" s="818" t="s">
        <v>72</v>
      </c>
      <c r="B54" s="819" t="s">
        <v>73</v>
      </c>
      <c r="C54" s="820" t="s">
        <v>152</v>
      </c>
      <c r="D54" s="821">
        <v>152</v>
      </c>
      <c r="E54" s="822" t="s">
        <v>150</v>
      </c>
      <c r="F54" s="817" t="s">
        <v>154</v>
      </c>
      <c r="G54" s="823">
        <v>152</v>
      </c>
      <c r="J54" s="824">
        <f t="shared" si="3"/>
        <v>152</v>
      </c>
      <c r="K54" s="816" t="s">
        <v>124</v>
      </c>
      <c r="L54" s="825">
        <v>350</v>
      </c>
      <c r="M54" s="826">
        <f t="shared" si="4"/>
        <v>-1300</v>
      </c>
      <c r="N54" s="827">
        <f t="shared" si="5"/>
        <v>-130.26315789473685</v>
      </c>
      <c r="O54" s="828">
        <v>3</v>
      </c>
      <c r="P54" s="829"/>
      <c r="Q54" s="830"/>
    </row>
    <row r="55" spans="1:19" x14ac:dyDescent="0.25">
      <c r="A55" s="834" t="s">
        <v>72</v>
      </c>
      <c r="B55" s="835" t="s">
        <v>74</v>
      </c>
      <c r="C55" s="836" t="s">
        <v>166</v>
      </c>
      <c r="D55" s="837">
        <v>152</v>
      </c>
      <c r="E55" s="838" t="s">
        <v>163</v>
      </c>
      <c r="F55" s="833" t="s">
        <v>162</v>
      </c>
      <c r="G55" s="839">
        <v>304</v>
      </c>
      <c r="H55" s="831" t="s">
        <v>161</v>
      </c>
      <c r="J55" s="840">
        <f t="shared" si="3"/>
        <v>304</v>
      </c>
      <c r="K55" s="832" t="s">
        <v>140</v>
      </c>
      <c r="L55" s="841">
        <v>250</v>
      </c>
      <c r="M55" s="842">
        <f t="shared" si="4"/>
        <v>-657.57575757575762</v>
      </c>
      <c r="N55" s="843">
        <f t="shared" si="5"/>
        <v>17.763157894736842</v>
      </c>
      <c r="O55" s="844">
        <v>2</v>
      </c>
      <c r="P55" s="845"/>
      <c r="Q55" s="846"/>
    </row>
    <row r="56" spans="1:19" x14ac:dyDescent="0.25">
      <c r="A56" s="850" t="s">
        <v>72</v>
      </c>
      <c r="B56" s="851" t="s">
        <v>75</v>
      </c>
      <c r="C56" s="852" t="s">
        <v>155</v>
      </c>
      <c r="D56" s="853">
        <v>152</v>
      </c>
      <c r="E56" s="854" t="s">
        <v>150</v>
      </c>
      <c r="F56" s="849" t="s">
        <v>154</v>
      </c>
      <c r="G56" s="855">
        <v>152</v>
      </c>
      <c r="H56" s="847" t="s">
        <v>161</v>
      </c>
      <c r="J56" s="856">
        <f t="shared" si="3"/>
        <v>152</v>
      </c>
      <c r="K56" s="848" t="s">
        <v>140</v>
      </c>
      <c r="L56" s="857">
        <v>250</v>
      </c>
      <c r="M56" s="858">
        <f t="shared" si="4"/>
        <v>-900</v>
      </c>
      <c r="N56" s="859">
        <f t="shared" si="5"/>
        <v>-64.473684210526315</v>
      </c>
      <c r="O56" s="860">
        <v>2</v>
      </c>
      <c r="P56" s="861"/>
      <c r="Q56" s="862"/>
    </row>
    <row r="57" spans="1:19" x14ac:dyDescent="0.25">
      <c r="A57" s="866" t="s">
        <v>72</v>
      </c>
      <c r="B57" s="867" t="s">
        <v>76</v>
      </c>
      <c r="C57" s="868" t="s">
        <v>155</v>
      </c>
      <c r="D57" s="869">
        <v>152</v>
      </c>
      <c r="E57" s="870" t="s">
        <v>163</v>
      </c>
      <c r="F57" s="865" t="s">
        <v>162</v>
      </c>
      <c r="G57" s="871">
        <v>304</v>
      </c>
      <c r="H57" s="863" t="s">
        <v>161</v>
      </c>
      <c r="J57" s="872">
        <f t="shared" si="3"/>
        <v>304</v>
      </c>
      <c r="K57" s="864" t="s">
        <v>140</v>
      </c>
      <c r="L57" s="873">
        <v>250</v>
      </c>
      <c r="M57" s="874">
        <f t="shared" si="4"/>
        <v>-657.57575757575762</v>
      </c>
      <c r="N57" s="875">
        <f t="shared" si="5"/>
        <v>17.763157894736842</v>
      </c>
      <c r="O57" s="876">
        <v>2</v>
      </c>
      <c r="P57" s="877"/>
      <c r="Q57" s="878"/>
    </row>
    <row r="58" spans="1:19" x14ac:dyDescent="0.25">
      <c r="A58" s="882" t="s">
        <v>72</v>
      </c>
      <c r="B58" s="883" t="s">
        <v>77</v>
      </c>
      <c r="C58" s="884" t="s">
        <v>155</v>
      </c>
      <c r="D58" s="885">
        <v>152</v>
      </c>
      <c r="E58" s="886" t="s">
        <v>150</v>
      </c>
      <c r="F58" s="881" t="s">
        <v>154</v>
      </c>
      <c r="G58" s="887">
        <v>152</v>
      </c>
      <c r="H58" s="879" t="s">
        <v>161</v>
      </c>
      <c r="J58" s="888">
        <f t="shared" si="3"/>
        <v>152</v>
      </c>
      <c r="K58" s="880" t="s">
        <v>140</v>
      </c>
      <c r="L58" s="889">
        <v>250</v>
      </c>
      <c r="M58" s="890">
        <f t="shared" si="4"/>
        <v>-900</v>
      </c>
      <c r="N58" s="891">
        <f t="shared" si="5"/>
        <v>-64.473684210526315</v>
      </c>
      <c r="O58" s="892">
        <v>2</v>
      </c>
      <c r="P58" s="893"/>
      <c r="Q58" s="894"/>
    </row>
    <row r="59" spans="1:19" x14ac:dyDescent="0.25">
      <c r="A59" s="897" t="s">
        <v>72</v>
      </c>
      <c r="B59" s="898" t="s">
        <v>78</v>
      </c>
      <c r="C59" s="899" t="s">
        <v>152</v>
      </c>
      <c r="D59" s="900">
        <v>152</v>
      </c>
      <c r="E59" s="901" t="s">
        <v>163</v>
      </c>
      <c r="F59" s="896" t="s">
        <v>162</v>
      </c>
      <c r="G59" s="902">
        <v>304</v>
      </c>
      <c r="J59" s="903">
        <f t="shared" si="3"/>
        <v>304</v>
      </c>
      <c r="K59" s="895" t="s">
        <v>143</v>
      </c>
      <c r="L59" s="904">
        <v>450</v>
      </c>
      <c r="M59" s="905">
        <f t="shared" si="4"/>
        <v>-1263.6363636363637</v>
      </c>
      <c r="N59" s="906">
        <f t="shared" si="5"/>
        <v>-48.026315789473685</v>
      </c>
      <c r="O59" s="907">
        <v>4</v>
      </c>
      <c r="P59" s="908"/>
      <c r="Q59" s="909"/>
    </row>
    <row r="60" spans="1:19" x14ac:dyDescent="0.25">
      <c r="A60" s="912" t="s">
        <v>72</v>
      </c>
      <c r="B60" s="913" t="s">
        <v>79</v>
      </c>
      <c r="C60" s="914" t="s">
        <v>152</v>
      </c>
      <c r="D60" s="915">
        <v>152</v>
      </c>
      <c r="E60" s="916" t="s">
        <v>150</v>
      </c>
      <c r="F60" s="911" t="s">
        <v>154</v>
      </c>
      <c r="G60" s="917">
        <v>152</v>
      </c>
      <c r="J60" s="918">
        <f t="shared" si="3"/>
        <v>152</v>
      </c>
      <c r="K60" s="910" t="s">
        <v>141</v>
      </c>
      <c r="L60" s="919">
        <v>150</v>
      </c>
      <c r="M60" s="920">
        <f t="shared" si="4"/>
        <v>-500</v>
      </c>
      <c r="N60" s="921">
        <f t="shared" si="5"/>
        <v>1.3157894736842104</v>
      </c>
      <c r="O60" s="922">
        <v>1</v>
      </c>
      <c r="P60" s="923">
        <v>7</v>
      </c>
      <c r="Q60" s="924" t="s">
        <v>185</v>
      </c>
      <c r="R60">
        <v>-829.64824120603021</v>
      </c>
      <c r="S60">
        <v>17.837837837837839</v>
      </c>
    </row>
    <row r="61" spans="1:19" x14ac:dyDescent="0.25">
      <c r="A61" s="928" t="s">
        <v>80</v>
      </c>
      <c r="B61" s="929" t="s">
        <v>81</v>
      </c>
      <c r="C61" s="930" t="s">
        <v>155</v>
      </c>
      <c r="D61" s="931">
        <v>152</v>
      </c>
      <c r="E61" s="932" t="s">
        <v>150</v>
      </c>
      <c r="F61" s="927" t="s">
        <v>154</v>
      </c>
      <c r="G61" s="933">
        <v>152</v>
      </c>
      <c r="H61" s="925" t="s">
        <v>161</v>
      </c>
      <c r="J61" s="934">
        <f t="shared" si="3"/>
        <v>152</v>
      </c>
      <c r="K61" s="926" t="s">
        <v>140</v>
      </c>
      <c r="L61" s="935">
        <v>250</v>
      </c>
      <c r="M61" s="936">
        <f t="shared" si="4"/>
        <v>-900</v>
      </c>
      <c r="N61" s="937">
        <f t="shared" si="5"/>
        <v>-64.473684210526315</v>
      </c>
      <c r="O61" s="938">
        <v>2</v>
      </c>
      <c r="P61" s="939"/>
      <c r="Q61" s="940"/>
    </row>
    <row r="62" spans="1:19" x14ac:dyDescent="0.25">
      <c r="A62" s="944" t="s">
        <v>80</v>
      </c>
      <c r="B62" s="945" t="s">
        <v>82</v>
      </c>
      <c r="C62" s="946" t="s">
        <v>155</v>
      </c>
      <c r="D62" s="947">
        <v>152</v>
      </c>
      <c r="E62" s="948" t="s">
        <v>163</v>
      </c>
      <c r="F62" s="943" t="s">
        <v>162</v>
      </c>
      <c r="G62" s="949">
        <v>304</v>
      </c>
      <c r="H62" s="941" t="s">
        <v>161</v>
      </c>
      <c r="J62" s="950">
        <f t="shared" si="3"/>
        <v>304</v>
      </c>
      <c r="K62" s="942" t="s">
        <v>140</v>
      </c>
      <c r="L62" s="951">
        <v>250</v>
      </c>
      <c r="M62" s="952">
        <f t="shared" si="4"/>
        <v>-657.57575757575762</v>
      </c>
      <c r="N62" s="953">
        <f t="shared" si="5"/>
        <v>17.763157894736842</v>
      </c>
      <c r="O62" s="954">
        <v>2</v>
      </c>
      <c r="P62" s="955"/>
      <c r="Q62" s="956"/>
    </row>
    <row r="63" spans="1:19" x14ac:dyDescent="0.25">
      <c r="A63" s="960" t="s">
        <v>80</v>
      </c>
      <c r="B63" s="961" t="s">
        <v>83</v>
      </c>
      <c r="C63" s="962" t="s">
        <v>166</v>
      </c>
      <c r="D63" s="963">
        <v>152</v>
      </c>
      <c r="E63" s="964" t="s">
        <v>150</v>
      </c>
      <c r="F63" s="959" t="s">
        <v>154</v>
      </c>
      <c r="G63" s="965">
        <v>152</v>
      </c>
      <c r="H63" s="957" t="s">
        <v>161</v>
      </c>
      <c r="J63" s="966">
        <f t="shared" si="3"/>
        <v>152</v>
      </c>
      <c r="K63" s="958" t="s">
        <v>140</v>
      </c>
      <c r="L63" s="967">
        <v>250</v>
      </c>
      <c r="M63" s="968">
        <f t="shared" si="4"/>
        <v>-900</v>
      </c>
      <c r="N63" s="969">
        <f t="shared" si="5"/>
        <v>-64.473684210526315</v>
      </c>
      <c r="O63" s="970">
        <v>2</v>
      </c>
      <c r="P63" s="971">
        <v>3</v>
      </c>
      <c r="Q63" s="972" t="s">
        <v>178</v>
      </c>
      <c r="R63">
        <v>-803.61445783132535</v>
      </c>
      <c r="S63">
        <v>18.933333333333334</v>
      </c>
    </row>
    <row r="64" spans="1:19" x14ac:dyDescent="0.25">
      <c r="A64" s="975" t="s">
        <v>84</v>
      </c>
      <c r="B64" s="976" t="s">
        <v>85</v>
      </c>
      <c r="C64" s="977" t="s">
        <v>152</v>
      </c>
      <c r="D64" s="978">
        <v>152</v>
      </c>
      <c r="E64" s="979" t="s">
        <v>150</v>
      </c>
      <c r="F64" s="974" t="s">
        <v>154</v>
      </c>
      <c r="G64" s="980">
        <v>152</v>
      </c>
      <c r="J64" s="981">
        <f t="shared" si="3"/>
        <v>152</v>
      </c>
      <c r="K64" s="973" t="s">
        <v>140</v>
      </c>
      <c r="L64" s="982">
        <v>250</v>
      </c>
      <c r="M64" s="983">
        <f t="shared" si="4"/>
        <v>-900</v>
      </c>
      <c r="N64" s="984">
        <f t="shared" si="5"/>
        <v>-64.473684210526315</v>
      </c>
      <c r="O64" s="985">
        <v>2</v>
      </c>
      <c r="P64" s="986">
        <v>1</v>
      </c>
      <c r="Q64" s="987" t="s">
        <v>178</v>
      </c>
      <c r="R64">
        <v>-900</v>
      </c>
      <c r="S64">
        <v>39.200000000000003</v>
      </c>
    </row>
    <row r="65" spans="1:19" x14ac:dyDescent="0.25">
      <c r="A65" s="991" t="s">
        <v>86</v>
      </c>
      <c r="B65" s="992" t="s">
        <v>87</v>
      </c>
      <c r="C65" s="993" t="s">
        <v>155</v>
      </c>
      <c r="D65" s="994">
        <v>152</v>
      </c>
      <c r="E65" s="995" t="s">
        <v>150</v>
      </c>
      <c r="F65" s="990" t="s">
        <v>154</v>
      </c>
      <c r="G65" s="996">
        <v>152</v>
      </c>
      <c r="H65" s="988" t="s">
        <v>161</v>
      </c>
      <c r="J65" s="997">
        <f t="shared" si="3"/>
        <v>152</v>
      </c>
      <c r="K65" s="989" t="s">
        <v>140</v>
      </c>
      <c r="L65" s="998">
        <v>250</v>
      </c>
      <c r="M65" s="999">
        <f t="shared" si="4"/>
        <v>-900</v>
      </c>
      <c r="N65" s="1000">
        <f t="shared" si="5"/>
        <v>-64.473684210526315</v>
      </c>
      <c r="O65" s="1001">
        <v>2</v>
      </c>
      <c r="P65" s="1002"/>
      <c r="Q65" s="1003"/>
    </row>
    <row r="66" spans="1:19" x14ac:dyDescent="0.25">
      <c r="A66" s="1007" t="s">
        <v>86</v>
      </c>
      <c r="B66" s="1008" t="s">
        <v>88</v>
      </c>
      <c r="C66" s="1009" t="s">
        <v>186</v>
      </c>
      <c r="D66" s="1010">
        <v>152</v>
      </c>
      <c r="E66" s="1011" t="s">
        <v>163</v>
      </c>
      <c r="F66" s="1006" t="s">
        <v>162</v>
      </c>
      <c r="G66" s="1012">
        <v>304</v>
      </c>
      <c r="H66" s="1004" t="s">
        <v>161</v>
      </c>
      <c r="J66" s="1013">
        <f t="shared" si="3"/>
        <v>304</v>
      </c>
      <c r="K66" s="1005" t="s">
        <v>140</v>
      </c>
      <c r="L66" s="1014">
        <v>250</v>
      </c>
      <c r="M66" s="1015">
        <f t="shared" ref="M66:M88" si="6">((E66-L66)/E66)*100</f>
        <v>-657.57575757575762</v>
      </c>
      <c r="N66" s="1016">
        <f t="shared" ref="N66:N88" si="7">((G66-L66)/G66)*100</f>
        <v>17.763157894736842</v>
      </c>
      <c r="O66" s="1017">
        <v>2</v>
      </c>
      <c r="P66" s="1018">
        <v>2</v>
      </c>
      <c r="Q66" s="1019" t="s">
        <v>178</v>
      </c>
      <c r="R66">
        <v>-934.48275862068965</v>
      </c>
      <c r="S66">
        <v>24</v>
      </c>
    </row>
    <row r="67" spans="1:19" x14ac:dyDescent="0.25">
      <c r="A67" s="1022" t="s">
        <v>89</v>
      </c>
      <c r="B67" s="1023" t="s">
        <v>90</v>
      </c>
      <c r="C67" s="1024" t="s">
        <v>152</v>
      </c>
      <c r="D67" s="1025">
        <v>152</v>
      </c>
      <c r="E67" s="1026" t="s">
        <v>150</v>
      </c>
      <c r="F67" s="1021" t="s">
        <v>154</v>
      </c>
      <c r="G67" s="1027">
        <v>152</v>
      </c>
      <c r="J67" s="1028">
        <f t="shared" si="3"/>
        <v>152</v>
      </c>
      <c r="K67" s="1020" t="s">
        <v>124</v>
      </c>
      <c r="L67" s="1029">
        <v>350</v>
      </c>
      <c r="M67" s="1030">
        <f t="shared" si="6"/>
        <v>-1300</v>
      </c>
      <c r="N67" s="1031">
        <f t="shared" si="7"/>
        <v>-130.26315789473685</v>
      </c>
      <c r="O67" s="1032">
        <v>3</v>
      </c>
      <c r="P67" s="1033">
        <v>1</v>
      </c>
      <c r="Q67" s="1034" t="s">
        <v>156</v>
      </c>
      <c r="R67">
        <v>100</v>
      </c>
      <c r="S67" t="e">
        <v>#DIV/0!</v>
      </c>
    </row>
    <row r="68" spans="1:19" s="1035" customFormat="1" x14ac:dyDescent="0.25">
      <c r="A68" s="1038" t="s">
        <v>91</v>
      </c>
      <c r="B68" s="1039" t="s">
        <v>92</v>
      </c>
      <c r="C68" s="1040" t="s">
        <v>152</v>
      </c>
      <c r="D68" s="1041">
        <v>152</v>
      </c>
      <c r="E68" s="1042" t="s">
        <v>150</v>
      </c>
      <c r="F68" s="1037" t="s">
        <v>154</v>
      </c>
      <c r="G68" s="1043">
        <v>152</v>
      </c>
      <c r="I68"/>
      <c r="J68" s="1044">
        <f t="shared" si="3"/>
        <v>152</v>
      </c>
      <c r="K68" s="1036" t="s">
        <v>165</v>
      </c>
      <c r="L68" s="1045">
        <v>0</v>
      </c>
      <c r="M68" s="1046">
        <f t="shared" si="6"/>
        <v>100</v>
      </c>
      <c r="N68" s="1047">
        <f t="shared" si="7"/>
        <v>100</v>
      </c>
      <c r="O68" s="1048">
        <v>3</v>
      </c>
      <c r="P68" s="1049"/>
      <c r="Q68" s="1050"/>
      <c r="R68"/>
      <c r="S68"/>
    </row>
    <row r="69" spans="1:19" x14ac:dyDescent="0.25">
      <c r="A69" s="1053" t="s">
        <v>91</v>
      </c>
      <c r="B69" s="1054" t="s">
        <v>93</v>
      </c>
      <c r="C69" s="1055" t="s">
        <v>152</v>
      </c>
      <c r="D69" s="1056">
        <v>152</v>
      </c>
      <c r="E69" s="1057" t="s">
        <v>150</v>
      </c>
      <c r="F69" s="1052" t="s">
        <v>154</v>
      </c>
      <c r="G69" s="1058">
        <v>152</v>
      </c>
      <c r="J69" s="1059">
        <f t="shared" si="3"/>
        <v>152</v>
      </c>
      <c r="K69" s="1051" t="s">
        <v>141</v>
      </c>
      <c r="L69" s="1060">
        <v>150</v>
      </c>
      <c r="M69" s="1061">
        <f t="shared" si="6"/>
        <v>-500</v>
      </c>
      <c r="N69" s="1062">
        <f t="shared" si="7"/>
        <v>1.3157894736842104</v>
      </c>
      <c r="O69" s="1063">
        <v>1</v>
      </c>
      <c r="P69" s="1064">
        <v>2</v>
      </c>
      <c r="Q69" s="1065" t="s">
        <v>178</v>
      </c>
      <c r="R69">
        <v>-700</v>
      </c>
      <c r="S69">
        <v>24</v>
      </c>
    </row>
    <row r="70" spans="1:19" x14ac:dyDescent="0.25">
      <c r="A70" s="1068" t="s">
        <v>94</v>
      </c>
      <c r="B70" s="1069" t="s">
        <v>95</v>
      </c>
      <c r="C70" s="1070" t="s">
        <v>166</v>
      </c>
      <c r="D70" s="1071">
        <v>152</v>
      </c>
      <c r="E70" s="1072" t="s">
        <v>150</v>
      </c>
      <c r="F70" s="1067" t="s">
        <v>154</v>
      </c>
      <c r="G70" s="1073">
        <v>152</v>
      </c>
      <c r="I70" s="1074" t="s">
        <v>187</v>
      </c>
      <c r="J70" s="1075" t="s">
        <v>150</v>
      </c>
      <c r="K70" s="1066" t="s">
        <v>140</v>
      </c>
      <c r="L70" s="1076">
        <v>250</v>
      </c>
      <c r="M70" s="1077">
        <f t="shared" si="6"/>
        <v>-900</v>
      </c>
      <c r="N70" s="1078">
        <f t="shared" si="7"/>
        <v>-64.473684210526315</v>
      </c>
      <c r="O70" s="1079">
        <v>2</v>
      </c>
      <c r="P70" s="1080"/>
      <c r="Q70" s="1081"/>
    </row>
    <row r="71" spans="1:19" x14ac:dyDescent="0.25">
      <c r="A71" s="1084" t="s">
        <v>94</v>
      </c>
      <c r="B71" s="1085" t="s">
        <v>96</v>
      </c>
      <c r="C71" s="1086" t="s">
        <v>155</v>
      </c>
      <c r="D71" s="1087">
        <v>152</v>
      </c>
      <c r="E71" s="1088" t="s">
        <v>150</v>
      </c>
      <c r="F71" s="1083" t="s">
        <v>154</v>
      </c>
      <c r="G71" s="1089">
        <v>152</v>
      </c>
      <c r="I71" s="1090" t="s">
        <v>187</v>
      </c>
      <c r="J71" s="1091" t="s">
        <v>150</v>
      </c>
      <c r="K71" s="1082" t="s">
        <v>140</v>
      </c>
      <c r="L71" s="1092">
        <v>250</v>
      </c>
      <c r="M71" s="1093">
        <f t="shared" si="6"/>
        <v>-900</v>
      </c>
      <c r="N71" s="1094">
        <f t="shared" si="7"/>
        <v>-64.473684210526315</v>
      </c>
      <c r="O71" s="1095">
        <v>2</v>
      </c>
      <c r="P71" s="1096">
        <v>2</v>
      </c>
      <c r="Q71" s="1097" t="s">
        <v>178</v>
      </c>
      <c r="R71">
        <v>-1100</v>
      </c>
      <c r="S71">
        <v>49.333333333333336</v>
      </c>
    </row>
    <row r="72" spans="1:19" x14ac:dyDescent="0.25">
      <c r="A72" s="1100" t="s">
        <v>97</v>
      </c>
      <c r="B72" s="1101" t="s">
        <v>98</v>
      </c>
      <c r="C72" s="1102" t="s">
        <v>155</v>
      </c>
      <c r="D72" s="1103">
        <v>152</v>
      </c>
      <c r="E72" s="1104" t="s">
        <v>150</v>
      </c>
      <c r="F72" s="1099" t="s">
        <v>154</v>
      </c>
      <c r="G72" s="1105">
        <v>152</v>
      </c>
      <c r="J72" s="1106">
        <f>G72</f>
        <v>152</v>
      </c>
      <c r="K72" s="1098" t="s">
        <v>124</v>
      </c>
      <c r="L72" s="1107">
        <v>350</v>
      </c>
      <c r="M72" s="1108">
        <f t="shared" si="6"/>
        <v>-1300</v>
      </c>
      <c r="N72" s="1109">
        <f t="shared" si="7"/>
        <v>-130.26315789473685</v>
      </c>
      <c r="O72" s="1110">
        <v>3</v>
      </c>
      <c r="P72" s="1111"/>
      <c r="Q72" s="1112"/>
    </row>
    <row r="73" spans="1:19" x14ac:dyDescent="0.25">
      <c r="A73" s="1115" t="s">
        <v>97</v>
      </c>
      <c r="B73" s="1116" t="s">
        <v>99</v>
      </c>
      <c r="C73" s="1117" t="s">
        <v>188</v>
      </c>
      <c r="D73" s="1118">
        <v>152</v>
      </c>
      <c r="E73" s="1119" t="s">
        <v>163</v>
      </c>
      <c r="F73" s="1114" t="s">
        <v>154</v>
      </c>
      <c r="G73" s="1120">
        <v>152</v>
      </c>
      <c r="J73" s="1121">
        <f>G73</f>
        <v>152</v>
      </c>
      <c r="K73" s="1113" t="s">
        <v>141</v>
      </c>
      <c r="L73" s="1122">
        <v>150</v>
      </c>
      <c r="M73" s="1123">
        <f t="shared" si="6"/>
        <v>-354.54545454545456</v>
      </c>
      <c r="N73" s="1124">
        <f t="shared" si="7"/>
        <v>1.3157894736842104</v>
      </c>
      <c r="O73" s="1125">
        <v>1</v>
      </c>
      <c r="P73" s="1126">
        <v>2</v>
      </c>
      <c r="Q73" s="1127" t="s">
        <v>178</v>
      </c>
      <c r="R73">
        <v>-589.65517241379303</v>
      </c>
      <c r="S73">
        <v>62</v>
      </c>
    </row>
    <row r="74" spans="1:19" s="1128" customFormat="1" x14ac:dyDescent="0.25">
      <c r="A74" s="1132" t="s">
        <v>100</v>
      </c>
      <c r="B74" s="1133" t="s">
        <v>101</v>
      </c>
      <c r="C74" s="1134" t="s">
        <v>189</v>
      </c>
      <c r="D74" s="1135">
        <v>152</v>
      </c>
      <c r="E74" s="1136" t="s">
        <v>175</v>
      </c>
      <c r="F74" s="1131" t="s">
        <v>184</v>
      </c>
      <c r="G74" s="1137">
        <v>0</v>
      </c>
      <c r="H74" s="1129">
        <f>152*U8</f>
        <v>76000</v>
      </c>
      <c r="I74"/>
      <c r="J74" s="1138">
        <f>G74</f>
        <v>0</v>
      </c>
      <c r="K74" s="1130" t="s">
        <v>140</v>
      </c>
      <c r="L74" s="1139">
        <v>250</v>
      </c>
      <c r="M74" s="1140" t="e">
        <f t="shared" si="6"/>
        <v>#DIV/0!</v>
      </c>
      <c r="N74" s="1141" t="e">
        <f t="shared" si="7"/>
        <v>#DIV/0!</v>
      </c>
      <c r="O74" s="1142">
        <v>2</v>
      </c>
      <c r="P74" s="1143"/>
      <c r="Q74" s="1144"/>
      <c r="R74"/>
      <c r="S74"/>
    </row>
    <row r="75" spans="1:19" x14ac:dyDescent="0.25">
      <c r="A75" s="1147" t="s">
        <v>100</v>
      </c>
      <c r="B75" s="1148" t="s">
        <v>102</v>
      </c>
      <c r="C75" s="1149" t="s">
        <v>166</v>
      </c>
      <c r="D75" s="1150">
        <v>152</v>
      </c>
      <c r="E75" s="1151" t="s">
        <v>150</v>
      </c>
      <c r="F75" s="1146" t="s">
        <v>154</v>
      </c>
      <c r="G75" s="1152">
        <v>152</v>
      </c>
      <c r="I75" s="1153" t="s">
        <v>187</v>
      </c>
      <c r="J75" s="1154" t="s">
        <v>150</v>
      </c>
      <c r="K75" s="1145" t="s">
        <v>141</v>
      </c>
      <c r="L75" s="1155">
        <v>150</v>
      </c>
      <c r="M75" s="1156">
        <f t="shared" si="6"/>
        <v>-500</v>
      </c>
      <c r="N75" s="1157">
        <f t="shared" si="7"/>
        <v>1.3157894736842104</v>
      </c>
      <c r="O75" s="1158">
        <v>1</v>
      </c>
      <c r="P75" s="1159"/>
      <c r="Q75" s="1160"/>
    </row>
    <row r="76" spans="1:19" x14ac:dyDescent="0.25">
      <c r="A76" s="1163" t="s">
        <v>100</v>
      </c>
      <c r="B76" s="1164" t="s">
        <v>103</v>
      </c>
      <c r="C76" s="1165" t="s">
        <v>155</v>
      </c>
      <c r="D76" s="1166">
        <v>152</v>
      </c>
      <c r="E76" s="1167" t="s">
        <v>150</v>
      </c>
      <c r="F76" s="1162" t="s">
        <v>154</v>
      </c>
      <c r="G76" s="1168">
        <v>152</v>
      </c>
      <c r="I76" s="1169" t="s">
        <v>187</v>
      </c>
      <c r="J76" s="1170" t="s">
        <v>150</v>
      </c>
      <c r="K76" s="1161" t="s">
        <v>141</v>
      </c>
      <c r="L76" s="1171">
        <v>150</v>
      </c>
      <c r="M76" s="1172">
        <f t="shared" si="6"/>
        <v>-500</v>
      </c>
      <c r="N76" s="1173">
        <f t="shared" si="7"/>
        <v>1.3157894736842104</v>
      </c>
      <c r="O76" s="1174">
        <v>1</v>
      </c>
      <c r="P76" s="1175">
        <v>3</v>
      </c>
      <c r="Q76" s="1176" t="s">
        <v>190</v>
      </c>
      <c r="R76">
        <v>-500</v>
      </c>
      <c r="S76">
        <v>-52</v>
      </c>
    </row>
    <row r="77" spans="1:19" s="1177" customFormat="1" x14ac:dyDescent="0.25">
      <c r="A77" s="1180" t="s">
        <v>104</v>
      </c>
      <c r="B77" s="1181" t="s">
        <v>105</v>
      </c>
      <c r="C77" s="1182" t="s">
        <v>152</v>
      </c>
      <c r="D77" s="1183">
        <v>152</v>
      </c>
      <c r="E77" s="1184" t="s">
        <v>150</v>
      </c>
      <c r="F77" s="1179" t="s">
        <v>154</v>
      </c>
      <c r="G77" s="1185">
        <v>152</v>
      </c>
      <c r="I77"/>
      <c r="J77" s="1186">
        <f t="shared" ref="J77:J88" si="8">G77</f>
        <v>152</v>
      </c>
      <c r="K77" s="1178" t="s">
        <v>165</v>
      </c>
      <c r="L77" s="1187">
        <v>0</v>
      </c>
      <c r="M77" s="1188">
        <f t="shared" si="6"/>
        <v>100</v>
      </c>
      <c r="N77" s="1189">
        <f t="shared" si="7"/>
        <v>100</v>
      </c>
      <c r="O77" s="1190">
        <v>1</v>
      </c>
      <c r="P77" s="1191"/>
      <c r="Q77" s="1192"/>
      <c r="R77"/>
      <c r="S77"/>
    </row>
    <row r="78" spans="1:19" x14ac:dyDescent="0.25">
      <c r="A78" s="1195" t="s">
        <v>104</v>
      </c>
      <c r="B78" s="1196" t="s">
        <v>106</v>
      </c>
      <c r="C78" s="1197" t="s">
        <v>155</v>
      </c>
      <c r="D78" s="1198">
        <v>152</v>
      </c>
      <c r="E78" s="1199" t="s">
        <v>150</v>
      </c>
      <c r="F78" s="1194" t="s">
        <v>154</v>
      </c>
      <c r="G78" s="1200">
        <v>152</v>
      </c>
      <c r="J78" s="1201">
        <f t="shared" si="8"/>
        <v>152</v>
      </c>
      <c r="K78" s="1193" t="s">
        <v>140</v>
      </c>
      <c r="L78" s="1202">
        <v>250</v>
      </c>
      <c r="M78" s="1203">
        <f t="shared" si="6"/>
        <v>-900</v>
      </c>
      <c r="N78" s="1204">
        <f t="shared" si="7"/>
        <v>-64.473684210526315</v>
      </c>
      <c r="O78" s="1205">
        <v>2</v>
      </c>
      <c r="P78" s="1206">
        <v>2</v>
      </c>
      <c r="Q78" s="1207" t="s">
        <v>176</v>
      </c>
      <c r="R78">
        <v>-900</v>
      </c>
      <c r="S78">
        <v>39.200000000000003</v>
      </c>
    </row>
    <row r="79" spans="1:19" x14ac:dyDescent="0.25">
      <c r="A79" s="1210" t="s">
        <v>107</v>
      </c>
      <c r="B79" s="1211" t="s">
        <v>108</v>
      </c>
      <c r="C79" s="1212" t="s">
        <v>155</v>
      </c>
      <c r="D79" s="1213">
        <v>152</v>
      </c>
      <c r="E79" s="1214" t="s">
        <v>150</v>
      </c>
      <c r="F79" s="1209" t="s">
        <v>154</v>
      </c>
      <c r="G79" s="1215">
        <v>152</v>
      </c>
      <c r="J79" s="1216">
        <f t="shared" si="8"/>
        <v>152</v>
      </c>
      <c r="K79" s="1208" t="s">
        <v>140</v>
      </c>
      <c r="L79" s="1217">
        <v>250</v>
      </c>
      <c r="M79" s="1218">
        <f t="shared" si="6"/>
        <v>-900</v>
      </c>
      <c r="N79" s="1219">
        <f t="shared" si="7"/>
        <v>-64.473684210526315</v>
      </c>
      <c r="O79" s="1220">
        <v>2</v>
      </c>
      <c r="P79" s="1221">
        <v>1</v>
      </c>
      <c r="Q79" s="1222" t="s">
        <v>178</v>
      </c>
      <c r="R79">
        <v>-900</v>
      </c>
      <c r="S79">
        <v>39.200000000000003</v>
      </c>
    </row>
    <row r="80" spans="1:19" x14ac:dyDescent="0.25">
      <c r="A80" s="1225" t="s">
        <v>109</v>
      </c>
      <c r="B80" s="1226" t="s">
        <v>110</v>
      </c>
      <c r="C80" s="1227" t="s">
        <v>155</v>
      </c>
      <c r="D80" s="1228">
        <v>152</v>
      </c>
      <c r="E80" s="1229" t="s">
        <v>150</v>
      </c>
      <c r="F80" s="1224" t="s">
        <v>154</v>
      </c>
      <c r="G80" s="1230">
        <v>152</v>
      </c>
      <c r="J80" s="1231">
        <f t="shared" si="8"/>
        <v>152</v>
      </c>
      <c r="K80" s="1223" t="s">
        <v>140</v>
      </c>
      <c r="L80" s="1232">
        <v>250</v>
      </c>
      <c r="M80" s="1233">
        <f t="shared" si="6"/>
        <v>-900</v>
      </c>
      <c r="N80" s="1234">
        <f t="shared" si="7"/>
        <v>-64.473684210526315</v>
      </c>
      <c r="O80" s="1235">
        <v>2</v>
      </c>
      <c r="P80" s="1236">
        <v>1</v>
      </c>
      <c r="Q80" s="1237" t="s">
        <v>178</v>
      </c>
      <c r="R80">
        <v>100</v>
      </c>
      <c r="S80" t="e">
        <v>#DIV/0!</v>
      </c>
    </row>
    <row r="81" spans="1:19" s="1238" customFormat="1" x14ac:dyDescent="0.25">
      <c r="A81" s="1241" t="s">
        <v>111</v>
      </c>
      <c r="B81" s="1242" t="s">
        <v>112</v>
      </c>
      <c r="C81" s="1243" t="s">
        <v>191</v>
      </c>
      <c r="D81" s="1244">
        <v>152</v>
      </c>
      <c r="E81" s="1245" t="s">
        <v>150</v>
      </c>
      <c r="F81" s="1240" t="s">
        <v>154</v>
      </c>
      <c r="G81" s="1246">
        <v>152</v>
      </c>
      <c r="I81"/>
      <c r="J81" s="1247">
        <f t="shared" si="8"/>
        <v>152</v>
      </c>
      <c r="K81" s="1239" t="s">
        <v>165</v>
      </c>
      <c r="L81" s="1248">
        <v>0</v>
      </c>
      <c r="M81" s="1249">
        <f t="shared" si="6"/>
        <v>100</v>
      </c>
      <c r="N81" s="1250">
        <f t="shared" si="7"/>
        <v>100</v>
      </c>
      <c r="O81" s="1251">
        <v>2</v>
      </c>
      <c r="P81" s="1252">
        <v>1</v>
      </c>
      <c r="Q81" s="1253" t="s">
        <v>178</v>
      </c>
      <c r="R81">
        <v>-1700</v>
      </c>
      <c r="S81">
        <v>100</v>
      </c>
    </row>
    <row r="82" spans="1:19" s="1254" customFormat="1" x14ac:dyDescent="0.25">
      <c r="A82" s="1258" t="s">
        <v>113</v>
      </c>
      <c r="B82" s="1259" t="s">
        <v>114</v>
      </c>
      <c r="C82" s="1260" t="s">
        <v>192</v>
      </c>
      <c r="D82" s="1261">
        <v>152</v>
      </c>
      <c r="E82" s="1262" t="s">
        <v>175</v>
      </c>
      <c r="F82" s="1257" t="s">
        <v>184</v>
      </c>
      <c r="G82" s="1263">
        <v>0</v>
      </c>
      <c r="H82" s="1255">
        <f>152*U8</f>
        <v>76000</v>
      </c>
      <c r="I82"/>
      <c r="J82" s="1264">
        <f t="shared" si="8"/>
        <v>0</v>
      </c>
      <c r="K82" s="1256" t="s">
        <v>143</v>
      </c>
      <c r="L82" s="1265">
        <v>450</v>
      </c>
      <c r="M82" s="1266" t="e">
        <f t="shared" si="6"/>
        <v>#DIV/0!</v>
      </c>
      <c r="N82" s="1267" t="e">
        <f t="shared" si="7"/>
        <v>#DIV/0!</v>
      </c>
      <c r="O82" s="1268">
        <v>4</v>
      </c>
      <c r="P82" s="1269"/>
      <c r="Q82" s="1270"/>
      <c r="R82"/>
      <c r="S82"/>
    </row>
    <row r="83" spans="1:19" s="1271" customFormat="1" x14ac:dyDescent="0.25">
      <c r="A83" s="1275" t="s">
        <v>113</v>
      </c>
      <c r="B83" s="1276" t="s">
        <v>115</v>
      </c>
      <c r="C83" s="1277" t="s">
        <v>192</v>
      </c>
      <c r="D83" s="1278">
        <v>152</v>
      </c>
      <c r="E83" s="1279" t="s">
        <v>175</v>
      </c>
      <c r="F83" s="1274" t="s">
        <v>184</v>
      </c>
      <c r="G83" s="1280">
        <v>0</v>
      </c>
      <c r="H83" s="1272">
        <f>152*U8</f>
        <v>76000</v>
      </c>
      <c r="I83"/>
      <c r="J83" s="1281">
        <f t="shared" si="8"/>
        <v>0</v>
      </c>
      <c r="K83" s="1273" t="s">
        <v>124</v>
      </c>
      <c r="L83" s="1282">
        <v>350</v>
      </c>
      <c r="M83" s="1283" t="e">
        <f t="shared" si="6"/>
        <v>#DIV/0!</v>
      </c>
      <c r="N83" s="1284" t="e">
        <f t="shared" si="7"/>
        <v>#DIV/0!</v>
      </c>
      <c r="O83" s="1285">
        <v>3</v>
      </c>
      <c r="P83" s="1286">
        <v>2</v>
      </c>
      <c r="Q83" s="1287" t="s">
        <v>193</v>
      </c>
      <c r="R83" t="e">
        <v>#DIV/0!</v>
      </c>
      <c r="S83">
        <v>81</v>
      </c>
    </row>
    <row r="84" spans="1:19" x14ac:dyDescent="0.25">
      <c r="A84" s="1290" t="s">
        <v>116</v>
      </c>
      <c r="B84" s="1291" t="s">
        <v>117</v>
      </c>
      <c r="C84" s="1292" t="s">
        <v>152</v>
      </c>
      <c r="D84" s="1293">
        <v>152</v>
      </c>
      <c r="E84" s="1294" t="s">
        <v>150</v>
      </c>
      <c r="F84" s="1289" t="s">
        <v>154</v>
      </c>
      <c r="G84" s="1295">
        <v>152</v>
      </c>
      <c r="J84" s="1296">
        <f t="shared" si="8"/>
        <v>152</v>
      </c>
      <c r="K84" s="1288" t="s">
        <v>143</v>
      </c>
      <c r="L84" s="1297">
        <v>450</v>
      </c>
      <c r="M84" s="1298">
        <f t="shared" si="6"/>
        <v>-1700</v>
      </c>
      <c r="N84" s="1299">
        <f t="shared" si="7"/>
        <v>-196.05263157894737</v>
      </c>
      <c r="O84" s="1300">
        <v>4</v>
      </c>
      <c r="P84" s="1301"/>
      <c r="Q84" s="1302"/>
    </row>
    <row r="85" spans="1:19" x14ac:dyDescent="0.25">
      <c r="A85" s="1305" t="s">
        <v>116</v>
      </c>
      <c r="B85" s="1306" t="s">
        <v>118</v>
      </c>
      <c r="C85" s="1307" t="s">
        <v>168</v>
      </c>
      <c r="D85" s="1308">
        <v>152</v>
      </c>
      <c r="E85" s="1309" t="s">
        <v>150</v>
      </c>
      <c r="F85" s="1304" t="s">
        <v>162</v>
      </c>
      <c r="G85" s="1310">
        <v>304</v>
      </c>
      <c r="J85" s="1311">
        <f t="shared" si="8"/>
        <v>304</v>
      </c>
      <c r="K85" s="1303" t="s">
        <v>140</v>
      </c>
      <c r="L85" s="1312">
        <v>250</v>
      </c>
      <c r="M85" s="1313">
        <f t="shared" si="6"/>
        <v>-900</v>
      </c>
      <c r="N85" s="1314">
        <f t="shared" si="7"/>
        <v>17.763157894736842</v>
      </c>
      <c r="O85" s="1315">
        <v>2</v>
      </c>
      <c r="P85" s="1316"/>
      <c r="Q85" s="1317"/>
    </row>
    <row r="86" spans="1:19" x14ac:dyDescent="0.25">
      <c r="A86" s="1320" t="s">
        <v>116</v>
      </c>
      <c r="B86" s="1321" t="s">
        <v>119</v>
      </c>
      <c r="C86" s="1322" t="s">
        <v>152</v>
      </c>
      <c r="D86" s="1323">
        <v>152</v>
      </c>
      <c r="E86" s="1324" t="s">
        <v>150</v>
      </c>
      <c r="F86" s="1319" t="s">
        <v>154</v>
      </c>
      <c r="G86" s="1325">
        <v>152</v>
      </c>
      <c r="J86" s="1326">
        <f t="shared" si="8"/>
        <v>152</v>
      </c>
      <c r="K86" s="1318" t="s">
        <v>141</v>
      </c>
      <c r="L86" s="1327">
        <v>150</v>
      </c>
      <c r="M86" s="1328">
        <f t="shared" si="6"/>
        <v>-500</v>
      </c>
      <c r="N86" s="1329">
        <f t="shared" si="7"/>
        <v>1.3157894736842104</v>
      </c>
      <c r="O86" s="1330">
        <v>1</v>
      </c>
      <c r="P86" s="1331">
        <v>3</v>
      </c>
      <c r="Q86" s="1332" t="s">
        <v>181</v>
      </c>
      <c r="R86">
        <v>-900</v>
      </c>
      <c r="S86">
        <v>18.933333333333334</v>
      </c>
    </row>
    <row r="87" spans="1:19" x14ac:dyDescent="0.25">
      <c r="A87" s="1335" t="s">
        <v>120</v>
      </c>
      <c r="B87" s="1336" t="s">
        <v>121</v>
      </c>
      <c r="C87" s="1337" t="s">
        <v>152</v>
      </c>
      <c r="D87" s="1338">
        <v>152</v>
      </c>
      <c r="E87" s="1339" t="s">
        <v>150</v>
      </c>
      <c r="F87" s="1334" t="s">
        <v>154</v>
      </c>
      <c r="G87" s="1340">
        <v>152</v>
      </c>
      <c r="J87" s="1341">
        <f t="shared" si="8"/>
        <v>152</v>
      </c>
      <c r="K87" s="1333" t="s">
        <v>124</v>
      </c>
      <c r="L87" s="1342">
        <v>350</v>
      </c>
      <c r="M87" s="1343">
        <f t="shared" si="6"/>
        <v>-1300</v>
      </c>
      <c r="N87" s="1344">
        <f t="shared" si="7"/>
        <v>-130.26315789473685</v>
      </c>
      <c r="O87" s="1345">
        <v>3</v>
      </c>
      <c r="P87" s="1346"/>
      <c r="Q87" s="1347"/>
    </row>
    <row r="88" spans="1:19" x14ac:dyDescent="0.25">
      <c r="A88" s="1350" t="s">
        <v>120</v>
      </c>
      <c r="B88" s="1351" t="s">
        <v>122</v>
      </c>
      <c r="C88" s="1352" t="s">
        <v>155</v>
      </c>
      <c r="D88" s="1353">
        <v>152</v>
      </c>
      <c r="E88" s="1354" t="s">
        <v>150</v>
      </c>
      <c r="F88" s="1349" t="s">
        <v>154</v>
      </c>
      <c r="G88" s="1355">
        <v>152</v>
      </c>
      <c r="J88" s="1356">
        <f t="shared" si="8"/>
        <v>152</v>
      </c>
      <c r="K88" s="1348" t="s">
        <v>140</v>
      </c>
      <c r="L88" s="1357">
        <v>250</v>
      </c>
      <c r="M88" s="1358">
        <f t="shared" si="6"/>
        <v>-900</v>
      </c>
      <c r="N88" s="1359">
        <f t="shared" si="7"/>
        <v>-64.473684210526315</v>
      </c>
      <c r="O88" s="1360">
        <v>2</v>
      </c>
      <c r="P88" s="1361">
        <v>2</v>
      </c>
      <c r="Q88" s="1362" t="s">
        <v>153</v>
      </c>
      <c r="R88">
        <v>-900</v>
      </c>
      <c r="S88">
        <v>69.599999999999994</v>
      </c>
    </row>
    <row r="89" spans="1:19" x14ac:dyDescent="0.25">
      <c r="A89" s="1363" t="s">
        <v>194</v>
      </c>
      <c r="B89" t="s">
        <v>62</v>
      </c>
      <c r="K89" s="1364" t="s">
        <v>140</v>
      </c>
      <c r="L89">
        <v>250</v>
      </c>
    </row>
    <row r="90" spans="1:19" x14ac:dyDescent="0.25">
      <c r="A90" s="1365" t="s">
        <v>194</v>
      </c>
      <c r="B90" t="s">
        <v>195</v>
      </c>
      <c r="K90" s="1366" t="s">
        <v>140</v>
      </c>
      <c r="L90">
        <f>IF(+K90=T3,W3,IF(K90=T4,W4,IF(K90=T5,W5,IF(K90=T6,W6,IF(K90=T7,W7)))))</f>
        <v>250</v>
      </c>
    </row>
    <row r="91" spans="1:19" x14ac:dyDescent="0.25">
      <c r="A91" s="1367" t="s">
        <v>194</v>
      </c>
      <c r="B91" t="s">
        <v>196</v>
      </c>
      <c r="K91" s="1368" t="s">
        <v>141</v>
      </c>
      <c r="L91">
        <f>IF(+K91=T3,W3,IF(K91=T4,W4,IF(K91=T5,W5,IF(K91=T6,W6,IF(K91=T7,W7)))))</f>
        <v>150</v>
      </c>
    </row>
    <row r="92" spans="1:19" x14ac:dyDescent="0.25">
      <c r="A92" s="1369" t="s">
        <v>194</v>
      </c>
      <c r="B92" t="s">
        <v>115</v>
      </c>
      <c r="K92" s="1370" t="s">
        <v>124</v>
      </c>
      <c r="L92">
        <f>IF(+K92=T3,W3,IF(K92=T4,W4,IF(K92=T5,W5,IF(K92=T6,W6,IF(K92=T7,W7)))))</f>
        <v>350</v>
      </c>
    </row>
    <row r="93" spans="1:19" x14ac:dyDescent="0.25">
      <c r="A93" s="1371" t="s">
        <v>197</v>
      </c>
      <c r="E93">
        <v>2151</v>
      </c>
      <c r="G93">
        <f>SUM(G2:G92)</f>
        <v>16568</v>
      </c>
      <c r="H93">
        <f>SUM(H2:H92)</f>
        <v>380000</v>
      </c>
      <c r="J93">
        <f>SUM(J2:J92)</f>
        <v>15960</v>
      </c>
      <c r="L93">
        <f>SUM(L2:L92)</f>
        <v>23950</v>
      </c>
      <c r="O93" t="s">
        <v>198</v>
      </c>
      <c r="P93">
        <v>87</v>
      </c>
    </row>
    <row r="98" spans="5:6" x14ac:dyDescent="0.25">
      <c r="E98" s="1372" t="s">
        <v>199</v>
      </c>
      <c r="F98">
        <v>2151</v>
      </c>
    </row>
    <row r="99" spans="5:6" x14ac:dyDescent="0.25">
      <c r="E99" s="1373" t="s">
        <v>200</v>
      </c>
      <c r="F99">
        <f>SUM(G2:G92)</f>
        <v>16568</v>
      </c>
    </row>
    <row r="100" spans="5:6" x14ac:dyDescent="0.25">
      <c r="E100" s="1374" t="s">
        <v>201</v>
      </c>
      <c r="F100">
        <f>SUM(H2:H92)</f>
        <v>380000</v>
      </c>
    </row>
    <row r="101" spans="5:6" ht="30" x14ac:dyDescent="0.25">
      <c r="E101" s="1375" t="s">
        <v>202</v>
      </c>
      <c r="F101">
        <f>SUM(J2:J92)</f>
        <v>15960</v>
      </c>
    </row>
    <row r="102" spans="5:6" x14ac:dyDescent="0.25">
      <c r="E102" s="1376" t="s">
        <v>203</v>
      </c>
      <c r="F102">
        <f>SUM(L2:L92)</f>
        <v>23950</v>
      </c>
    </row>
    <row r="103" spans="5:6" x14ac:dyDescent="0.25">
      <c r="E103" s="1377" t="s">
        <v>134</v>
      </c>
      <c r="F103">
        <f>(2151-SUM(L2:L92))/(2151)*100</f>
        <v>-1013.4356113435612</v>
      </c>
    </row>
    <row r="104" spans="5:6" x14ac:dyDescent="0.25">
      <c r="E104" s="1378" t="s">
        <v>204</v>
      </c>
      <c r="F104">
        <f>(SUM(G2:G92)-SUM(L2:L92))/(SUM(G2:G92))*100</f>
        <v>-44.555770159343311</v>
      </c>
    </row>
    <row r="105" spans="5:6" x14ac:dyDescent="0.25">
      <c r="E105" s="1379" t="s">
        <v>205</v>
      </c>
      <c r="F105">
        <f>(2151+SUM(H2:H92)-SUM(L2:L92))/(2151+SUM(H2:H92))*100</f>
        <v>93.732843823514784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CreatedSheet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2018-05-07T11:48:49Z</dcterms:modified>
</cp:coreProperties>
</file>