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4000" windowHeight="9000" activeTab="4"/>
  </bookViews>
  <sheets>
    <sheet name="Revenue" sheetId="10" r:id="rId1"/>
    <sheet name="Sheet2" sheetId="11" r:id="rId2"/>
    <sheet name="Sheet3" sheetId="12" r:id="rId3"/>
    <sheet name="Sheet4" sheetId="14" r:id="rId4"/>
    <sheet name="CreatedSheet" sheetId="15" r:id="rId5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2" l="1"/>
  <c r="J19" i="12"/>
  <c r="G19" i="12"/>
  <c r="L18" i="12"/>
  <c r="J18" i="12"/>
  <c r="G18" i="12"/>
  <c r="L17" i="12"/>
  <c r="J17" i="12"/>
  <c r="G17" i="12"/>
  <c r="L16" i="12"/>
  <c r="J16" i="12"/>
  <c r="G16" i="12"/>
  <c r="L15" i="12"/>
  <c r="J15" i="12"/>
  <c r="G15" i="12"/>
  <c r="L14" i="12"/>
  <c r="J14" i="12"/>
  <c r="G14" i="12"/>
  <c r="L13" i="12"/>
  <c r="J13" i="12"/>
  <c r="G13" i="12"/>
  <c r="L12" i="12"/>
  <c r="J12" i="12"/>
  <c r="G12" i="12"/>
  <c r="L10" i="12"/>
  <c r="J10" i="12"/>
  <c r="G10" i="12"/>
  <c r="L9" i="12"/>
  <c r="J9" i="12"/>
  <c r="G9" i="12"/>
  <c r="L8" i="12"/>
  <c r="J8" i="12"/>
  <c r="G8" i="12"/>
  <c r="AD7" i="12"/>
  <c r="Q7" i="12"/>
  <c r="P7" i="12"/>
  <c r="N7" i="12"/>
  <c r="M7" i="12"/>
  <c r="L7" i="12"/>
  <c r="J7" i="12"/>
  <c r="G7" i="12"/>
  <c r="AD6" i="12"/>
  <c r="Q6" i="12"/>
  <c r="P6" i="12"/>
  <c r="N6" i="12"/>
  <c r="M6" i="12"/>
  <c r="L6" i="12"/>
  <c r="J6" i="12"/>
  <c r="G6" i="12"/>
  <c r="AD5" i="12"/>
  <c r="Q5" i="12"/>
  <c r="P5" i="12"/>
  <c r="N5" i="12"/>
  <c r="M5" i="12"/>
  <c r="L5" i="12"/>
  <c r="J5" i="12"/>
  <c r="H5" i="12"/>
  <c r="AD4" i="12"/>
  <c r="Q4" i="12"/>
  <c r="P4" i="12"/>
  <c r="N4" i="12"/>
  <c r="M4" i="12"/>
  <c r="L4" i="12"/>
  <c r="J4" i="12"/>
  <c r="G4" i="12"/>
  <c r="AD3" i="12"/>
  <c r="L3" i="12"/>
  <c r="J3" i="12"/>
  <c r="G3" i="12"/>
  <c r="Q2" i="12"/>
  <c r="P2" i="12"/>
  <c r="N2" i="12"/>
  <c r="M2" i="12"/>
  <c r="L2" i="12"/>
  <c r="J2" i="12"/>
  <c r="G2" i="12"/>
  <c r="F100" i="15"/>
  <c r="F99" i="15"/>
  <c r="H93" i="15"/>
  <c r="G93" i="15"/>
  <c r="L92" i="15"/>
  <c r="L89" i="15"/>
  <c r="N88" i="15"/>
  <c r="M88" i="15"/>
  <c r="J88" i="15"/>
  <c r="N87" i="15"/>
  <c r="M87" i="15"/>
  <c r="J87" i="15"/>
  <c r="N86" i="15"/>
  <c r="M86" i="15"/>
  <c r="J86" i="15"/>
  <c r="N85" i="15"/>
  <c r="M85" i="15"/>
  <c r="J85" i="15"/>
  <c r="N84" i="15"/>
  <c r="M84" i="15"/>
  <c r="J84" i="15"/>
  <c r="N83" i="15"/>
  <c r="M83" i="15"/>
  <c r="J83" i="15"/>
  <c r="N82" i="15"/>
  <c r="M82" i="15"/>
  <c r="J82" i="15"/>
  <c r="N81" i="15"/>
  <c r="M81" i="15"/>
  <c r="J81" i="15"/>
  <c r="N80" i="15"/>
  <c r="M80" i="15"/>
  <c r="J80" i="15"/>
  <c r="N79" i="15"/>
  <c r="M79" i="15"/>
  <c r="J79" i="15"/>
  <c r="N78" i="15"/>
  <c r="M78" i="15"/>
  <c r="J78" i="15"/>
  <c r="N77" i="15"/>
  <c r="M77" i="15"/>
  <c r="J77" i="15"/>
  <c r="N76" i="15"/>
  <c r="M76" i="15"/>
  <c r="N75" i="15"/>
  <c r="M75" i="15"/>
  <c r="N74" i="15"/>
  <c r="M74" i="15"/>
  <c r="J74" i="15"/>
  <c r="N73" i="15"/>
  <c r="M73" i="15"/>
  <c r="J73" i="15"/>
  <c r="N72" i="15"/>
  <c r="M72" i="15"/>
  <c r="J72" i="15"/>
  <c r="N71" i="15"/>
  <c r="M71" i="15"/>
  <c r="N70" i="15"/>
  <c r="M70" i="15"/>
  <c r="N69" i="15"/>
  <c r="M69" i="15"/>
  <c r="J69" i="15"/>
  <c r="N68" i="15"/>
  <c r="M68" i="15"/>
  <c r="J68" i="15"/>
  <c r="N67" i="15"/>
  <c r="M67" i="15"/>
  <c r="J67" i="15"/>
  <c r="N66" i="15"/>
  <c r="M66" i="15"/>
  <c r="N65" i="15"/>
  <c r="M65" i="15"/>
  <c r="N64" i="15"/>
  <c r="M64" i="15"/>
  <c r="J64" i="15"/>
  <c r="N63" i="15"/>
  <c r="M63" i="15"/>
  <c r="N62" i="15"/>
  <c r="M62" i="15"/>
  <c r="N61" i="15"/>
  <c r="M61" i="15"/>
  <c r="J61" i="15"/>
  <c r="N60" i="15"/>
  <c r="M60" i="15"/>
  <c r="J60" i="15"/>
  <c r="N59" i="15"/>
  <c r="M59" i="15"/>
  <c r="J59" i="15"/>
  <c r="N58" i="15"/>
  <c r="M58" i="15"/>
  <c r="J58" i="15"/>
  <c r="N57" i="15"/>
  <c r="M57" i="15"/>
  <c r="J57" i="15"/>
  <c r="N56" i="15"/>
  <c r="M56" i="15"/>
  <c r="N55" i="15"/>
  <c r="M55" i="15"/>
  <c r="N54" i="15"/>
  <c r="M54" i="15"/>
  <c r="J54" i="15"/>
  <c r="N53" i="15"/>
  <c r="M53" i="15"/>
  <c r="J53" i="15"/>
  <c r="N52" i="15"/>
  <c r="M52" i="15"/>
  <c r="J52" i="15"/>
  <c r="N51" i="15"/>
  <c r="M51" i="15"/>
  <c r="J51" i="15"/>
  <c r="N50" i="15"/>
  <c r="M50" i="15"/>
  <c r="J50" i="15"/>
  <c r="N49" i="15"/>
  <c r="M49" i="15"/>
  <c r="J49" i="15"/>
  <c r="N48" i="15"/>
  <c r="M48" i="15"/>
  <c r="J48" i="15"/>
  <c r="N47" i="15"/>
  <c r="M47" i="15"/>
  <c r="J47" i="15"/>
  <c r="N46" i="15"/>
  <c r="M46" i="15"/>
  <c r="N45" i="15"/>
  <c r="M45" i="15"/>
  <c r="N44" i="15"/>
  <c r="M44" i="15"/>
  <c r="J44" i="15"/>
  <c r="N43" i="15"/>
  <c r="M43" i="15"/>
  <c r="J43" i="15"/>
  <c r="N42" i="15"/>
  <c r="M42" i="15"/>
  <c r="J42" i="15"/>
  <c r="N41" i="15"/>
  <c r="M41" i="15"/>
  <c r="J41" i="15"/>
  <c r="N40" i="15"/>
  <c r="M40" i="15"/>
  <c r="J40" i="15"/>
  <c r="N39" i="15"/>
  <c r="M39" i="15"/>
  <c r="J39" i="15"/>
  <c r="N38" i="15"/>
  <c r="M38" i="15"/>
  <c r="J38" i="15"/>
  <c r="N37" i="15"/>
  <c r="M37" i="15"/>
  <c r="J37" i="15"/>
  <c r="N36" i="15"/>
  <c r="M36" i="15"/>
  <c r="N35" i="15"/>
  <c r="M35" i="15"/>
  <c r="N34" i="15"/>
  <c r="M34" i="15"/>
  <c r="J34" i="15"/>
  <c r="N33" i="15"/>
  <c r="M33" i="15"/>
  <c r="J33" i="15"/>
  <c r="N32" i="15"/>
  <c r="M32" i="15"/>
  <c r="J32" i="15"/>
  <c r="N31" i="15"/>
  <c r="M31" i="15"/>
  <c r="J31" i="15"/>
  <c r="N30" i="15"/>
  <c r="M30" i="15"/>
  <c r="J30" i="15"/>
  <c r="N29" i="15"/>
  <c r="M29" i="15"/>
  <c r="J29" i="15"/>
  <c r="N28" i="15"/>
  <c r="M28" i="15"/>
  <c r="J28" i="15"/>
  <c r="N27" i="15"/>
  <c r="M27" i="15"/>
  <c r="J27" i="15"/>
  <c r="N26" i="15"/>
  <c r="M26" i="15"/>
  <c r="N25" i="15"/>
  <c r="M25" i="15"/>
  <c r="N24" i="15"/>
  <c r="M24" i="15"/>
  <c r="N23" i="15"/>
  <c r="M23" i="15"/>
  <c r="J23" i="15"/>
  <c r="N22" i="15"/>
  <c r="M22" i="15"/>
  <c r="J22" i="15"/>
  <c r="N21" i="15"/>
  <c r="M21" i="15"/>
  <c r="J21" i="15"/>
  <c r="N20" i="15"/>
  <c r="M20" i="15"/>
  <c r="J20" i="15"/>
  <c r="N19" i="15"/>
  <c r="M19" i="15"/>
  <c r="J19" i="15"/>
  <c r="N18" i="15"/>
  <c r="M18" i="15"/>
  <c r="J18" i="15"/>
  <c r="N17" i="15"/>
  <c r="M17" i="15"/>
  <c r="J17" i="15"/>
  <c r="N16" i="15"/>
  <c r="M16" i="15"/>
  <c r="J16" i="15"/>
  <c r="N15" i="15"/>
  <c r="M15" i="15"/>
  <c r="J15" i="15"/>
  <c r="N14" i="15"/>
  <c r="M14" i="15"/>
  <c r="J14" i="15"/>
  <c r="N13" i="15"/>
  <c r="M13" i="15"/>
  <c r="J13" i="15"/>
  <c r="N12" i="15"/>
  <c r="M12" i="15"/>
  <c r="J12" i="15"/>
  <c r="N11" i="15"/>
  <c r="M11" i="15"/>
  <c r="N10" i="15"/>
  <c r="M10" i="15"/>
  <c r="N9" i="15"/>
  <c r="M9" i="15"/>
  <c r="N8" i="15"/>
  <c r="M8" i="15"/>
  <c r="W7" i="15"/>
  <c r="N7" i="15"/>
  <c r="M7" i="15"/>
  <c r="J7" i="15"/>
  <c r="W6" i="15"/>
  <c r="N6" i="15"/>
  <c r="M6" i="15"/>
  <c r="J6" i="15"/>
  <c r="W5" i="15"/>
  <c r="L90" i="15" s="1"/>
  <c r="N5" i="15"/>
  <c r="M5" i="15"/>
  <c r="J5" i="15"/>
  <c r="W4" i="15"/>
  <c r="N4" i="15"/>
  <c r="M4" i="15"/>
  <c r="J4" i="15"/>
  <c r="W3" i="15"/>
  <c r="L91" i="15" s="1"/>
  <c r="N3" i="15"/>
  <c r="M3" i="15"/>
  <c r="J3" i="15"/>
  <c r="N2" i="15"/>
  <c r="M2" i="15"/>
  <c r="J2" i="15"/>
  <c r="F101" i="15" s="1"/>
  <c r="F105" i="15" l="1"/>
  <c r="L93" i="15"/>
  <c r="F102" i="15"/>
  <c r="F103" i="15"/>
  <c r="F104" i="15"/>
  <c r="J93" i="15"/>
</calcChain>
</file>

<file path=xl/sharedStrings.xml><?xml version="1.0" encoding="utf-8"?>
<sst xmlns="http://schemas.openxmlformats.org/spreadsheetml/2006/main" count="966" uniqueCount="231">
  <si>
    <t>Row Labels</t>
  </si>
  <si>
    <t>Reported Hours</t>
  </si>
  <si>
    <t>Revenue</t>
  </si>
  <si>
    <t xml:space="preserve">Effective rate </t>
  </si>
  <si>
    <t>adidas</t>
  </si>
  <si>
    <t>ADI-COM</t>
  </si>
  <si>
    <t>Threshold is not exceeded, calculated based on adjusted rates</t>
  </si>
  <si>
    <t>Mykola Fedechko</t>
  </si>
  <si>
    <t>Olga Luzhetska</t>
  </si>
  <si>
    <t>ADI-CMS</t>
  </si>
  <si>
    <t>Maksym Kozyrev</t>
  </si>
  <si>
    <t>ADI-PRT</t>
  </si>
  <si>
    <t>Andrii Hanzha</t>
  </si>
  <si>
    <t>ADI-FTW</t>
  </si>
  <si>
    <t>Iryna Alyeksyeyeva</t>
  </si>
  <si>
    <t>Aer Lingus</t>
  </si>
  <si>
    <t>AERL-ODC</t>
  </si>
  <si>
    <t>Khrystyna Shyian</t>
  </si>
  <si>
    <t>Mykola Stepovanyi</t>
  </si>
  <si>
    <t>Nataliia Stosyk</t>
  </si>
  <si>
    <t>Oleg Shchur</t>
  </si>
  <si>
    <t>Roman Pysmennyy</t>
  </si>
  <si>
    <t>Taras Horishniy</t>
  </si>
  <si>
    <t>Vitaliy Tsvihun</t>
  </si>
  <si>
    <t>Yuriy Kazan</t>
  </si>
  <si>
    <t>Taras Mysakovych</t>
  </si>
  <si>
    <t>Romanna Bonk</t>
  </si>
  <si>
    <t>Iryna Laitar</t>
  </si>
  <si>
    <t>Marko Holyk</t>
  </si>
  <si>
    <t>Oleksandr Zelinskyi</t>
  </si>
  <si>
    <t>Amway Corporation</t>
  </si>
  <si>
    <t>AMW-AMER</t>
  </si>
  <si>
    <t>Threshold is exceeded, Revenue per Employee model calculation</t>
  </si>
  <si>
    <t>Oksana Nytrebych</t>
  </si>
  <si>
    <t>Oleh Maksymuk</t>
  </si>
  <si>
    <t>Roman Bodak</t>
  </si>
  <si>
    <t>Sergii Voloshchenko</t>
  </si>
  <si>
    <t>Nazar Leshchuk1</t>
  </si>
  <si>
    <t>Roman Tsikailo</t>
  </si>
  <si>
    <t>Volodymyr Kovalenko2</t>
  </si>
  <si>
    <t>Volodymyr Lohvyniuk</t>
  </si>
  <si>
    <t>Canadian Tire Corporation Limited</t>
  </si>
  <si>
    <t>CTCO-SRCH</t>
  </si>
  <si>
    <t>Serhii Shnaider</t>
  </si>
  <si>
    <t>Ivan Masnyak</t>
  </si>
  <si>
    <t>Taras Rusynyak</t>
  </si>
  <si>
    <t>Yaroslav Vashchyshyn</t>
  </si>
  <si>
    <t>CTCO-ASCH</t>
  </si>
  <si>
    <t>Mykyta Ovsiannikov</t>
  </si>
  <si>
    <t>Volodymyr Khmaruk</t>
  </si>
  <si>
    <t>CTCO-FPPE</t>
  </si>
  <si>
    <t>Vitaliy Yakushenko</t>
  </si>
  <si>
    <t>CTCO-ROBO</t>
  </si>
  <si>
    <t>Anastasiia Kitlinska</t>
  </si>
  <si>
    <t>Yuriy Bryhas</t>
  </si>
  <si>
    <t>Vitalii Prykhid</t>
  </si>
  <si>
    <t>Cartera Commerce</t>
  </si>
  <si>
    <t>CART-COMM</t>
  </si>
  <si>
    <t>Based on original rates</t>
  </si>
  <si>
    <t>Bohdan Dupak</t>
  </si>
  <si>
    <t>Taras Krysiuk</t>
  </si>
  <si>
    <t>Volodymyr Demchyk</t>
  </si>
  <si>
    <t>Clarivate Analytics</t>
  </si>
  <si>
    <t>CLAR-TCM</t>
  </si>
  <si>
    <t>Andriy Chernyavskyy</t>
  </si>
  <si>
    <t>Datalex</t>
  </si>
  <si>
    <t>DLEX-ODC</t>
  </si>
  <si>
    <t>Roman Runkovskyy</t>
  </si>
  <si>
    <t>Serhiy Hurskyy</t>
  </si>
  <si>
    <t>eHarmony</t>
  </si>
  <si>
    <t>EHRM-TEST</t>
  </si>
  <si>
    <t>Orest Prytula</t>
  </si>
  <si>
    <t>Sergiy Beno</t>
  </si>
  <si>
    <t>Ivan Shahov</t>
  </si>
  <si>
    <t>eMoney Advisor</t>
  </si>
  <si>
    <t>MADV-ALRT</t>
  </si>
  <si>
    <t>Oleksandr Shyian</t>
  </si>
  <si>
    <t>MADV-INTP</t>
  </si>
  <si>
    <t>Vasyl Kozar</t>
  </si>
  <si>
    <t>Fidor</t>
  </si>
  <si>
    <t>FIDO-INT2</t>
  </si>
  <si>
    <t>Yaroslav Ubozhenko</t>
  </si>
  <si>
    <t>Kateryna Bohush</t>
  </si>
  <si>
    <t>Mykhailo Tsyhanko</t>
  </si>
  <si>
    <t>FIDO-BNCH</t>
  </si>
  <si>
    <t>Olena Bufan</t>
  </si>
  <si>
    <t>Maryna Pashchenko</t>
  </si>
  <si>
    <t>GIS (GenInfoServices)</t>
  </si>
  <si>
    <t>GIS-STRA</t>
  </si>
  <si>
    <t>Oleh Kramar</t>
  </si>
  <si>
    <t>Maksym Postolatii</t>
  </si>
  <si>
    <t>Ruslan Urazaliyev</t>
  </si>
  <si>
    <t>Mykola Zomchak</t>
  </si>
  <si>
    <t>Valerii Synenko</t>
  </si>
  <si>
    <t>Volodymyr Golub</t>
  </si>
  <si>
    <t>Volodymyr Oleksa</t>
  </si>
  <si>
    <t>Kofile, Inc.</t>
  </si>
  <si>
    <t>KFL-SCAN</t>
  </si>
  <si>
    <t>Artur Havel</t>
  </si>
  <si>
    <t>Mykola Svyshch</t>
  </si>
  <si>
    <t>Yaroslav Buts</t>
  </si>
  <si>
    <t>NASDAQ</t>
  </si>
  <si>
    <t>NASD-WCST</t>
  </si>
  <si>
    <t>Dmytro Dehtiarov1</t>
  </si>
  <si>
    <t>photobox Ltd</t>
  </si>
  <si>
    <t>PTBX-NDC</t>
  </si>
  <si>
    <t>Petro-Pavlo Andrushchak</t>
  </si>
  <si>
    <t>Volodymyr Lominskyi</t>
  </si>
  <si>
    <t>SAP SE</t>
  </si>
  <si>
    <t>SAP-CQ5</t>
  </si>
  <si>
    <t>Yuriy Zdvizhkov</t>
  </si>
  <si>
    <t>Thomson Reuters</t>
  </si>
  <si>
    <t>TRI-AUC</t>
  </si>
  <si>
    <t>Nataliia Voloshyn</t>
  </si>
  <si>
    <t>Olha Vyshnevska</t>
  </si>
  <si>
    <t>TRI-NEWS</t>
  </si>
  <si>
    <t>Oleksandr Kryzhanovskyi</t>
  </si>
  <si>
    <t>Serhii Sheptytskyi</t>
  </si>
  <si>
    <t>TRI-EDS</t>
  </si>
  <si>
    <t>Andrii Valkovskyi</t>
  </si>
  <si>
    <t>Mariia Galai</t>
  </si>
  <si>
    <t>TRI-MLN</t>
  </si>
  <si>
    <t>Uliana Pizhanska</t>
  </si>
  <si>
    <t>Mykola Kliuchkovskyy</t>
  </si>
  <si>
    <t>Igor Hurskyi</t>
  </si>
  <si>
    <t>TRI-CHPT</t>
  </si>
  <si>
    <t>Oleh Kovalyshyn</t>
  </si>
  <si>
    <t>Viktoriia Makarukha</t>
  </si>
  <si>
    <t>TRI-TSCL</t>
  </si>
  <si>
    <t>Vadym Drybas</t>
  </si>
  <si>
    <t>TRI-LINQ</t>
  </si>
  <si>
    <t>Nazar Gorodenchuk</t>
  </si>
  <si>
    <t>Ticketmaster</t>
  </si>
  <si>
    <t>TKM-DATA</t>
  </si>
  <si>
    <t>Oleg Kostiuk</t>
  </si>
  <si>
    <t>TMX Group</t>
  </si>
  <si>
    <t>TMXG-QAA</t>
  </si>
  <si>
    <t>Ihor Lemchuk</t>
  </si>
  <si>
    <t>Yevhen Veklyn</t>
  </si>
  <si>
    <t>Unify</t>
  </si>
  <si>
    <t>UNIF-CIRC</t>
  </si>
  <si>
    <t>Roman Labyk</t>
  </si>
  <si>
    <t>Svitlana Rytkina</t>
  </si>
  <si>
    <t>Taras Matsyshyn</t>
  </si>
  <si>
    <t>Wolters Kluwer</t>
  </si>
  <si>
    <t>WKLC-CMLS</t>
  </si>
  <si>
    <t>Vitalii Zalevskyi</t>
  </si>
  <si>
    <t>Volodymyr Zdvizhkov</t>
  </si>
  <si>
    <t>Grand Total</t>
  </si>
  <si>
    <t>Person</t>
  </si>
  <si>
    <t>Level</t>
  </si>
  <si>
    <t>Adi-Com</t>
  </si>
  <si>
    <t>Senior</t>
  </si>
  <si>
    <t>Aer-Lin</t>
  </si>
  <si>
    <t>Project</t>
  </si>
  <si>
    <t>TA Name</t>
  </si>
  <si>
    <t>Base Hours</t>
  </si>
  <si>
    <t>Revenue based on 152 h</t>
  </si>
  <si>
    <t>Lost revenue/0 rate</t>
  </si>
  <si>
    <t>Fixed Revenue</t>
  </si>
  <si>
    <t>Final Revenue</t>
  </si>
  <si>
    <t>Seniority Level</t>
  </si>
  <si>
    <t>Cost</t>
  </si>
  <si>
    <t>PM Real</t>
  </si>
  <si>
    <t>PM 152 HOURS without 0 rates</t>
  </si>
  <si>
    <t>Seniority per person</t>
  </si>
  <si>
    <t>Employee count</t>
  </si>
  <si>
    <t xml:space="preserve">Seniority per project
</t>
  </si>
  <si>
    <t>Salary</t>
  </si>
  <si>
    <t>Overhead</t>
  </si>
  <si>
    <t>Intermediate</t>
  </si>
  <si>
    <t>Junior</t>
  </si>
  <si>
    <t>AboveLead</t>
  </si>
  <si>
    <t>Lead</t>
  </si>
  <si>
    <t>Effective rate</t>
  </si>
  <si>
    <t>Seniority per project</t>
  </si>
  <si>
    <t>Project PM</t>
  </si>
  <si>
    <t>Project PM 152</t>
  </si>
  <si>
    <t>30.0</t>
  </si>
  <si>
    <t>156.0</t>
  </si>
  <si>
    <t>7000</t>
  </si>
  <si>
    <t>160.0</t>
  </si>
  <si>
    <t>2.5</t>
  </si>
  <si>
    <t>152.0</t>
  </si>
  <si>
    <t>3</t>
  </si>
  <si>
    <t>73.0</t>
  </si>
  <si>
    <t>5</t>
  </si>
  <si>
    <t>137.0</t>
  </si>
  <si>
    <t>1</t>
  </si>
  <si>
    <t>True</t>
  </si>
  <si>
    <t>124.0</t>
  </si>
  <si>
    <t>doesn't found employee</t>
  </si>
  <si>
    <t>136.0</t>
  </si>
  <si>
    <t>32.0</t>
  </si>
  <si>
    <t>120.0</t>
  </si>
  <si>
    <t>144.0</t>
  </si>
  <si>
    <t>2.77</t>
  </si>
  <si>
    <t>140.0</t>
  </si>
  <si>
    <t>108.0</t>
  </si>
  <si>
    <t>112.0</t>
  </si>
  <si>
    <t>2.25</t>
  </si>
  <si>
    <t>1.5</t>
  </si>
  <si>
    <t>116.0</t>
  </si>
  <si>
    <t>2</t>
  </si>
  <si>
    <t>80.0</t>
  </si>
  <si>
    <t>2.67</t>
  </si>
  <si>
    <t>2.33</t>
  </si>
  <si>
    <t>150.0</t>
  </si>
  <si>
    <t>146.0</t>
  </si>
  <si>
    <t>2.29</t>
  </si>
  <si>
    <t>104.0</t>
  </si>
  <si>
    <t>158.0</t>
  </si>
  <si>
    <t>128.0</t>
  </si>
  <si>
    <t>1.33</t>
  </si>
  <si>
    <t>88.0</t>
  </si>
  <si>
    <t>64.0</t>
  </si>
  <si>
    <t>3.5</t>
  </si>
  <si>
    <t>Bench</t>
  </si>
  <si>
    <t>Nazar Khimin</t>
  </si>
  <si>
    <t>Oleg Dudar</t>
  </si>
  <si>
    <t>TOTAL</t>
  </si>
  <si>
    <t>2.3</t>
  </si>
  <si>
    <t>Real Revenue as per report</t>
  </si>
  <si>
    <t>Revenue based on 152 hours</t>
  </si>
  <si>
    <t>Lost revenue (0 rate)</t>
  </si>
  <si>
    <t>Ideal Revenue, based on 152 hours and no 0 rates</t>
  </si>
  <si>
    <t>Total cost</t>
  </si>
  <si>
    <t>PM Ideal</t>
  </si>
  <si>
    <t>PM Real +lost</t>
  </si>
  <si>
    <t>50</t>
  </si>
  <si>
    <t xml:space="preserve">Average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</si>
</sst>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"/>
    <numFmt numFmtId="165" formatCode="#"/>
    <numFmt numFmtId="166" formatCode="#.##"/>
  </numFmts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9"/>
      </patternFill>
    </fill>
    <fill>
      <patternFill patternType="solid">
        <fgColor indexed="10"/>
      </patternFill>
    </fill>
  </fills>
  <borders count="27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521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2" borderId="1" xfId="0" applyFont="1" applyFill="1" applyBorder="1"/>
    <xf numFmtId="3" fontId="1" fillId="2" borderId="2" xfId="0" applyNumberFormat="1" applyFont="1" applyFill="1" applyBorder="1"/>
    <xf numFmtId="0" fontId="1" fillId="2" borderId="0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top"/>
    </xf>
    <xf numFmtId="0" fontId="3" fillId="0" borderId="3" xfId="0" applyFont="1" applyBorder="1" applyAlignment="1">
      <alignment vertical="top"/>
    </xf>
    <xf numFmtId="0" fontId="0" fillId="0" borderId="6" xfId="0" applyBorder="1" applyAlignment="1">
      <alignment horizontal="left" indent="3"/>
    </xf>
    <xf numFmtId="0" fontId="0" fillId="0" borderId="7" xfId="0" applyBorder="1" applyAlignment="1">
      <alignment horizontal="left" indent="3"/>
    </xf>
    <xf numFmtId="0" fontId="0" fillId="0" borderId="8" xfId="0" applyBorder="1" applyAlignment="1">
      <alignment horizontal="left" indent="3"/>
    </xf>
    <xf numFmtId="0" fontId="0" fillId="0" borderId="9" xfId="0" applyBorder="1" applyAlignment="1">
      <alignment horizontal="left" indent="3"/>
    </xf>
    <xf numFmtId="0" fontId="2" fillId="0" borderId="9" xfId="0" applyFont="1" applyBorder="1" applyAlignment="1">
      <alignment horizontal="left" indent="3"/>
    </xf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9" xfId="0" applyNumberFormat="1" applyBorder="1"/>
    <xf numFmtId="3" fontId="2" fillId="0" borderId="9" xfId="0" applyNumberFormat="1" applyFon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2" fillId="0" borderId="9" xfId="0" applyNumberFormat="1" applyFont="1" applyBorder="1"/>
    <xf numFmtId="0" fontId="1" fillId="2" borderId="0" xfId="0" applyFont="1" applyFill="1" applyBorder="1" applyAlignment="1">
      <alignment horizontal="center" vertical="center" wrapText="1" shrinkToFit="1"/>
    </xf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3" borderId="8" xfId="0" applyNumberFormat="1" applyFill="1" applyBorder="1"/>
    <xf numFmtId="1" fontId="0" fillId="0" borderId="9" xfId="0" applyNumberFormat="1" applyBorder="1"/>
    <xf numFmtId="1" fontId="2" fillId="0" borderId="9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9" xfId="0" applyFont="1" applyBorder="1"/>
    <xf numFmtId="1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13" xfId="0" applyFont="1" applyBorder="1"/>
    <xf numFmtId="2" fontId="1" fillId="2" borderId="0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3" xfId="0" applyNumberFormat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3" borderId="20" xfId="0" applyNumberFormat="1" applyFill="1" applyBorder="1" applyAlignment="1">
      <alignment horizontal="center" vertical="center"/>
    </xf>
    <xf numFmtId="1" fontId="1" fillId="2" borderId="0" xfId="0" applyNumberFormat="1" applyFont="1" applyFill="1" applyBorder="1" applyAlignment="1">
      <alignment horizontal="center" vertical="center" wrapText="1" shrinkToFit="1"/>
    </xf>
    <xf numFmtId="2" fontId="0" fillId="4" borderId="17" xfId="0" applyNumberFormat="1" applyFill="1" applyBorder="1" applyAlignment="1">
      <alignment horizontal="center" vertical="center"/>
    </xf>
    <xf numFmtId="2" fontId="0" fillId="4" borderId="19" xfId="0" applyNumberFormat="1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2" fontId="0" fillId="4" borderId="18" xfId="0" applyNumberForma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 wrapText="1" shrinkToFit="1"/>
    </xf>
    <xf numFmtId="2" fontId="1" fillId="0" borderId="13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6" borderId="23" xfId="0" applyFill="1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165" fontId="0" fillId="0" borderId="0" xfId="0" applyNumberFormat="1"/>
    <xf numFmtId="0" fontId="0" fillId="6" borderId="23" xfId="0" applyFill="1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6" borderId="23" xfId="0" applyFill="1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165" fontId="0" fillId="0" borderId="0" xfId="0" applyNumberFormat="1"/>
    <xf numFmtId="0" fontId="0" fillId="6" borderId="23" xfId="0" applyFill="1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6" borderId="23" xfId="0" applyFill="1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165" fontId="0" fillId="0" borderId="0" xfId="0" applyNumberFormat="1"/>
    <xf numFmtId="0" fontId="0" fillId="6" borderId="23" xfId="0" applyFill="1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6" borderId="23" xfId="0" applyFill="1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165" fontId="0" fillId="0" borderId="0" xfId="0" applyNumberFormat="1"/>
    <xf numFmtId="0" fontId="0" fillId="6" borderId="23" xfId="0" applyFill="1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6" borderId="23" xfId="0" applyFill="1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5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left"/>
    </xf>
    <xf numFmtId="0" fontId="0" fillId="5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left"/>
    </xf>
    <xf numFmtId="0" fontId="0" fillId="5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left"/>
    </xf>
    <xf numFmtId="0" fontId="0" fillId="5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left"/>
    </xf>
    <xf numFmtId="0" fontId="0" fillId="5" borderId="23" xfId="0" applyFill="1" applyBorder="1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0" fontId="0" fillId="5" borderId="23" xfId="0" applyFill="1" applyBorder="1" applyAlignment="1">
      <alignment horizontal="center" vertical="center" wrapText="1"/>
    </xf>
    <xf numFmtId="165" fontId="0" fillId="0" borderId="0" xfId="0" applyNumberFormat="1"/>
    <xf numFmtId="0" fontId="0" fillId="5" borderId="23" xfId="0" applyFill="1" applyBorder="1" applyAlignment="1">
      <alignment horizontal="center" vertical="center" wrapText="1"/>
    </xf>
    <xf numFmtId="165" fontId="0" fillId="0" borderId="0" xfId="0" applyNumberFormat="1"/>
    <xf numFmtId="0" fontId="0" fillId="5" borderId="23" xfId="0" applyFill="1" applyBorder="1" applyAlignment="1">
      <alignment horizontal="center" vertical="center" wrapText="1"/>
    </xf>
    <xf numFmtId="165" fontId="0" fillId="0" borderId="0" xfId="0" applyNumberFormat="1"/>
    <xf numFmtId="0" fontId="0" fillId="5" borderId="23" xfId="0" applyFill="1" applyBorder="1" applyAlignment="1">
      <alignment horizontal="center" vertical="center" wrapText="1"/>
    </xf>
    <xf numFmtId="165" fontId="0" fillId="0" borderId="0" xfId="0" applyNumberFormat="1"/>
    <xf numFmtId="0" fontId="0" fillId="5" borderId="23" xfId="0" applyFill="1" applyBorder="1" applyAlignment="1">
      <alignment horizontal="center" vertical="center" wrapText="1"/>
    </xf>
    <xf numFmtId="165" fontId="0" fillId="0" borderId="0" xfId="0" applyNumberFormat="1"/>
    <xf numFmtId="0" fontId="0" fillId="5" borderId="23" xfId="0" applyFill="1" applyBorder="1" applyAlignment="1">
      <alignment horizontal="center" vertical="center" wrapText="1"/>
    </xf>
    <xf numFmtId="165" fontId="0" fillId="0" borderId="0" xfId="0" applyNumberFormat="1"/>
    <xf numFmtId="0" fontId="0" fillId="5" borderId="23" xfId="0" applyFill="1" applyBorder="1" applyAlignment="1">
      <alignment horizontal="center" vertical="center" wrapText="1"/>
    </xf>
    <xf numFmtId="165" fontId="0" fillId="0" borderId="0" xfId="0" applyNumberFormat="1"/>
    <xf numFmtId="0" fontId="0" fillId="5" borderId="23" xfId="0" applyFill="1" applyBorder="1" applyAlignment="1">
      <alignment horizontal="center" vertical="center" wrapText="1"/>
    </xf>
    <xf numFmtId="165" fontId="0" fillId="0" borderId="0" xfId="0" applyNumberFormat="1"/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166" fontId="0" fillId="0" borderId="25" xfId="0" applyNumberFormat="1" applyBorder="1" applyAlignment="1">
      <alignment horizontal="center" vertical="center"/>
    </xf>
    <xf numFmtId="166" fontId="0" fillId="0" borderId="25" xfId="0" applyNumberFormat="1" applyBorder="1" applyAlignment="1">
      <alignment horizontal="center" vertical="center"/>
    </xf>
    <xf numFmtId="166" fontId="0" fillId="0" borderId="25" xfId="0" applyNumberFormat="1" applyBorder="1" applyAlignment="1">
      <alignment horizontal="center" vertical="center"/>
    </xf>
    <xf numFmtId="166" fontId="0" fillId="0" borderId="25" xfId="0" applyNumberFormat="1" applyBorder="1" applyAlignment="1">
      <alignment horizontal="center" vertical="center"/>
    </xf>
    <xf numFmtId="166" fontId="0" fillId="0" borderId="25" xfId="0" applyNumberFormat="1" applyBorder="1" applyAlignment="1">
      <alignment horizontal="center" vertical="center"/>
    </xf>
    <xf numFmtId="166" fontId="0" fillId="0" borderId="25" xfId="0" applyNumberFormat="1" applyBorder="1" applyAlignment="1">
      <alignment horizontal="center" vertical="center"/>
    </xf>
    <xf numFmtId="166" fontId="0" fillId="0" borderId="25" xfId="0" applyNumberFormat="1" applyBorder="1" applyAlignment="1">
      <alignment horizontal="center" vertical="center"/>
    </xf>
    <xf numFmtId="166" fontId="0" fillId="0" borderId="25" xfId="0" applyNumberFormat="1" applyBorder="1" applyAlignment="1">
      <alignment horizontal="center" vertical="center"/>
    </xf>
    <xf numFmtId="166" fontId="0" fillId="0" borderId="25" xfId="0" applyNumberFormat="1" applyBorder="1" applyAlignment="1">
      <alignment horizontal="center" vertical="center"/>
    </xf>
    <xf numFmtId="166" fontId="0" fillId="0" borderId="25" xfId="0" applyNumberFormat="1" applyBorder="1" applyAlignment="1">
      <alignment horizontal="center" vertical="center"/>
    </xf>
    <xf numFmtId="166" fontId="0" fillId="0" borderId="25" xfId="0" applyNumberFormat="1" applyBorder="1" applyAlignment="1">
      <alignment horizontal="center" vertical="center"/>
    </xf>
    <xf numFmtId="166" fontId="0" fillId="0" borderId="25" xfId="0" applyNumberFormat="1" applyBorder="1" applyAlignment="1">
      <alignment horizontal="center" vertical="center"/>
    </xf>
    <xf numFmtId="166" fontId="0" fillId="0" borderId="25" xfId="0" applyNumberFormat="1" applyBorder="1" applyAlignment="1">
      <alignment horizontal="center" vertical="center"/>
    </xf>
    <xf numFmtId="166" fontId="0" fillId="0" borderId="25" xfId="0" applyNumberFormat="1" applyBorder="1" applyAlignment="1">
      <alignment horizontal="center" vertical="center"/>
    </xf>
    <xf numFmtId="166" fontId="0" fillId="0" borderId="25" xfId="0" applyNumberFormat="1" applyBorder="1" applyAlignment="1">
      <alignment horizontal="center" vertical="center"/>
    </xf>
    <xf numFmtId="166" fontId="0" fillId="0" borderId="25" xfId="0" applyNumberFormat="1" applyBorder="1" applyAlignment="1">
      <alignment horizontal="center" vertical="center"/>
    </xf>
    <xf numFmtId="166" fontId="0" fillId="0" borderId="25" xfId="0" applyNumberFormat="1" applyBorder="1" applyAlignment="1">
      <alignment horizontal="center" vertical="center"/>
    </xf>
    <xf numFmtId="166" fontId="0" fillId="0" borderId="25" xfId="0" applyNumberFormat="1" applyBorder="1" applyAlignment="1">
      <alignment horizontal="center" vertical="center"/>
    </xf>
    <xf numFmtId="166" fontId="0" fillId="0" borderId="25" xfId="0" applyNumberFormat="1" applyBorder="1" applyAlignment="1">
      <alignment horizontal="center" vertical="center"/>
    </xf>
    <xf numFmtId="166" fontId="0" fillId="0" borderId="25" xfId="0" applyNumberFormat="1" applyBorder="1" applyAlignment="1">
      <alignment horizontal="center" vertical="center"/>
    </xf>
    <xf numFmtId="166" fontId="0" fillId="0" borderId="25" xfId="0" applyNumberFormat="1" applyBorder="1" applyAlignment="1">
      <alignment horizontal="center" vertical="center"/>
    </xf>
    <xf numFmtId="166" fontId="0" fillId="0" borderId="25" xfId="0" applyNumberFormat="1" applyBorder="1" applyAlignment="1">
      <alignment horizontal="center" vertical="center"/>
    </xf>
    <xf numFmtId="166" fontId="0" fillId="0" borderId="25" xfId="0" applyNumberFormat="1" applyBorder="1" applyAlignment="1">
      <alignment horizontal="center" vertical="center"/>
    </xf>
    <xf numFmtId="166" fontId="0" fillId="0" borderId="25" xfId="0" applyNumberForma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35" fillId="0" borderId="26" xfId="0" applyFont="1" applyBorder="1" applyAlignment="1">
      <alignment horizontal="center" vertical="center"/>
    </xf>
    <xf numFmtId="0" fontId="42" fillId="0" borderId="26" xfId="0" applyFont="1" applyBorder="1" applyAlignment="1">
      <alignment horizontal="center" vertical="center"/>
    </xf>
    <xf numFmtId="0" fontId="48" fillId="0" borderId="26" xfId="0" applyFont="1" applyBorder="1" applyAlignment="1">
      <alignment horizontal="center" vertical="center"/>
    </xf>
    <xf numFmtId="0" fontId="49" fillId="0" borderId="26" xfId="0" applyFont="1" applyBorder="1" applyAlignment="1">
      <alignment horizontal="center" vertical="center"/>
    </xf>
    <xf numFmtId="0" fontId="65" fillId="0" borderId="26" xfId="0" applyFont="1" applyBorder="1" applyAlignment="1">
      <alignment horizontal="center" vertical="center"/>
    </xf>
    <xf numFmtId="0" fontId="68" fillId="0" borderId="26" xfId="0" applyFont="1" applyBorder="1" applyAlignment="1">
      <alignment horizontal="center" vertical="center"/>
    </xf>
    <xf numFmtId="0" fontId="80" fillId="0" borderId="26" xfId="0" applyFont="1" applyBorder="1" applyAlignment="1">
      <alignment horizontal="center" vertical="center"/>
    </xf>
    <xf numFmtId="0" fontId="81" fillId="0" borderId="26" xfId="0" applyFont="1" applyBorder="1" applyAlignment="1">
      <alignment horizontal="center" vertical="center"/>
    </xf>
    <xf numFmtId="0" fontId="82" fillId="0" borderId="2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" fillId="0" borderId="2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90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6" fontId="0" fillId="0" borderId="25" xfId="0" applyNumberForma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6" fillId="0" borderId="26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0" fontId="34" fillId="0" borderId="26" xfId="0" applyFont="1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9" fillId="0" borderId="26" xfId="0" applyFont="1" applyBorder="1" applyAlignment="1">
      <alignment horizontal="center" vertical="center"/>
    </xf>
    <xf numFmtId="0" fontId="40" fillId="0" borderId="26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3" fillId="0" borderId="26" xfId="0" applyFont="1" applyBorder="1" applyAlignment="1">
      <alignment horizontal="center" vertical="center"/>
    </xf>
    <xf numFmtId="0" fontId="44" fillId="0" borderId="26" xfId="0" applyFont="1" applyBorder="1" applyAlignment="1">
      <alignment horizontal="center" vertical="center"/>
    </xf>
    <xf numFmtId="0" fontId="45" fillId="0" borderId="26" xfId="0" applyFont="1" applyBorder="1" applyAlignment="1">
      <alignment horizontal="center" vertical="center"/>
    </xf>
    <xf numFmtId="0" fontId="46" fillId="0" borderId="26" xfId="0" applyFont="1" applyBorder="1" applyAlignment="1">
      <alignment horizontal="center" vertical="center"/>
    </xf>
    <xf numFmtId="0" fontId="47" fillId="0" borderId="26" xfId="0" applyFont="1" applyBorder="1" applyAlignment="1">
      <alignment horizontal="center" vertical="center"/>
    </xf>
    <xf numFmtId="0" fontId="50" fillId="0" borderId="26" xfId="0" applyFont="1" applyBorder="1" applyAlignment="1">
      <alignment horizontal="center" vertical="center"/>
    </xf>
    <xf numFmtId="0" fontId="51" fillId="0" borderId="26" xfId="0" applyFont="1" applyBorder="1" applyAlignment="1">
      <alignment horizontal="center" vertical="center"/>
    </xf>
    <xf numFmtId="0" fontId="52" fillId="0" borderId="26" xfId="0" applyFont="1" applyBorder="1" applyAlignment="1">
      <alignment horizontal="center" vertical="center"/>
    </xf>
    <xf numFmtId="0" fontId="53" fillId="0" borderId="26" xfId="0" applyFont="1" applyBorder="1" applyAlignment="1">
      <alignment horizontal="center" vertical="center"/>
    </xf>
    <xf numFmtId="0" fontId="54" fillId="0" borderId="26" xfId="0" applyFont="1" applyBorder="1" applyAlignment="1">
      <alignment horizontal="center" vertical="center"/>
    </xf>
    <xf numFmtId="0" fontId="55" fillId="0" borderId="26" xfId="0" applyFont="1" applyBorder="1" applyAlignment="1">
      <alignment horizontal="center" vertical="center"/>
    </xf>
    <xf numFmtId="0" fontId="56" fillId="0" borderId="26" xfId="0" applyFont="1" applyBorder="1" applyAlignment="1">
      <alignment horizontal="center" vertical="center"/>
    </xf>
    <xf numFmtId="0" fontId="57" fillId="0" borderId="26" xfId="0" applyFont="1" applyBorder="1" applyAlignment="1">
      <alignment horizontal="center" vertical="center"/>
    </xf>
    <xf numFmtId="0" fontId="58" fillId="0" borderId="26" xfId="0" applyFont="1" applyBorder="1" applyAlignment="1">
      <alignment horizontal="center" vertical="center"/>
    </xf>
    <xf numFmtId="0" fontId="59" fillId="0" borderId="26" xfId="0" applyFont="1" applyBorder="1" applyAlignment="1">
      <alignment horizontal="center" vertical="center"/>
    </xf>
    <xf numFmtId="0" fontId="60" fillId="0" borderId="26" xfId="0" applyFont="1" applyBorder="1" applyAlignment="1">
      <alignment horizontal="center" vertical="center"/>
    </xf>
    <xf numFmtId="0" fontId="61" fillId="0" borderId="26" xfId="0" applyFont="1" applyBorder="1" applyAlignment="1">
      <alignment horizontal="center" vertical="center"/>
    </xf>
    <xf numFmtId="0" fontId="62" fillId="0" borderId="26" xfId="0" applyFont="1" applyBorder="1" applyAlignment="1">
      <alignment horizontal="center" vertical="center"/>
    </xf>
    <xf numFmtId="0" fontId="63" fillId="0" borderId="26" xfId="0" applyFont="1" applyBorder="1" applyAlignment="1">
      <alignment horizontal="center" vertical="center"/>
    </xf>
    <xf numFmtId="0" fontId="64" fillId="0" borderId="26" xfId="0" applyFont="1" applyBorder="1" applyAlignment="1">
      <alignment horizontal="center" vertical="center"/>
    </xf>
    <xf numFmtId="0" fontId="66" fillId="0" borderId="26" xfId="0" applyFont="1" applyBorder="1" applyAlignment="1">
      <alignment horizontal="center" vertical="center"/>
    </xf>
    <xf numFmtId="0" fontId="67" fillId="0" borderId="26" xfId="0" applyFont="1" applyBorder="1" applyAlignment="1">
      <alignment horizontal="center" vertical="center"/>
    </xf>
    <xf numFmtId="0" fontId="69" fillId="0" borderId="26" xfId="0" applyFont="1" applyBorder="1" applyAlignment="1">
      <alignment horizontal="center" vertical="center"/>
    </xf>
    <xf numFmtId="0" fontId="70" fillId="0" borderId="26" xfId="0" applyFont="1" applyBorder="1" applyAlignment="1">
      <alignment horizontal="center" vertical="center"/>
    </xf>
    <xf numFmtId="0" fontId="71" fillId="0" borderId="26" xfId="0" applyFont="1" applyBorder="1" applyAlignment="1">
      <alignment horizontal="center" vertical="center"/>
    </xf>
    <xf numFmtId="0" fontId="72" fillId="0" borderId="26" xfId="0" applyFont="1" applyBorder="1" applyAlignment="1">
      <alignment horizontal="center" vertical="center"/>
    </xf>
    <xf numFmtId="0" fontId="73" fillId="0" borderId="26" xfId="0" applyFont="1" applyBorder="1" applyAlignment="1">
      <alignment horizontal="center" vertical="center"/>
    </xf>
    <xf numFmtId="0" fontId="74" fillId="0" borderId="26" xfId="0" applyFont="1" applyBorder="1" applyAlignment="1">
      <alignment horizontal="center" vertical="center"/>
    </xf>
    <xf numFmtId="0" fontId="75" fillId="0" borderId="26" xfId="0" applyFont="1" applyBorder="1" applyAlignment="1">
      <alignment horizontal="center" vertical="center"/>
    </xf>
    <xf numFmtId="0" fontId="76" fillId="0" borderId="26" xfId="0" applyFont="1" applyBorder="1" applyAlignment="1">
      <alignment horizontal="center" vertical="center"/>
    </xf>
    <xf numFmtId="0" fontId="77" fillId="0" borderId="26" xfId="0" applyFont="1" applyBorder="1" applyAlignment="1">
      <alignment horizontal="center" vertical="center"/>
    </xf>
    <xf numFmtId="0" fontId="78" fillId="0" borderId="26" xfId="0" applyFont="1" applyBorder="1" applyAlignment="1">
      <alignment horizontal="center" vertical="center"/>
    </xf>
    <xf numFmtId="0" fontId="79" fillId="0" borderId="26" xfId="0" applyFont="1" applyBorder="1" applyAlignment="1">
      <alignment horizontal="center" vertical="center"/>
    </xf>
    <xf numFmtId="0" fontId="83" fillId="0" borderId="26" xfId="0" applyFont="1" applyBorder="1" applyAlignment="1">
      <alignment horizontal="center" vertical="center"/>
    </xf>
    <xf numFmtId="0" fontId="84" fillId="0" borderId="26" xfId="0" applyFont="1" applyBorder="1" applyAlignment="1">
      <alignment horizontal="center" vertical="center"/>
    </xf>
    <xf numFmtId="0" fontId="85" fillId="0" borderId="26" xfId="0" applyFont="1" applyBorder="1" applyAlignment="1">
      <alignment horizontal="center" vertical="center"/>
    </xf>
    <xf numFmtId="0" fontId="86" fillId="0" borderId="26" xfId="0" applyFont="1" applyBorder="1" applyAlignment="1">
      <alignment horizontal="center" vertical="center"/>
    </xf>
    <xf numFmtId="0" fontId="87" fillId="0" borderId="26" xfId="0" applyFont="1" applyBorder="1" applyAlignment="1">
      <alignment horizontal="center" vertical="center"/>
    </xf>
    <xf numFmtId="0" fontId="88" fillId="0" borderId="26" xfId="0" applyFont="1" applyBorder="1" applyAlignment="1">
      <alignment horizontal="center" vertical="center"/>
    </xf>
    <xf numFmtId="0" fontId="89" fillId="0" borderId="26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159183455518088E-2"/>
          <c:y val="8.6469037996017364E-2"/>
          <c:w val="0.94529416809966149"/>
          <c:h val="0.89855476654375255"/>
        </c:manualLayout>
      </c:layout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(#REF!,#REF!)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7-30C5-445F-B2E1-D907485BD4C8}"/>
            </c:ext>
          </c:extLst>
        </c:ser>
        <c:ser>
          <c:idx val="1"/>
          <c:order val="1"/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#REF!</c:f>
              <c:extLst xmlns:c15="http://schemas.microsoft.com/office/drawing/2012/chart"/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bubbleSize>
          <c:bubble3D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8-30C5-445F-B2E1-D907485BD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03404512"/>
        <c:axId val="403402848"/>
        <c:extLst/>
      </c:bubbleChart>
      <c:valAx>
        <c:axId val="40340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02848"/>
        <c:crosses val="autoZero"/>
        <c:crossBetween val="midCat"/>
      </c:valAx>
      <c:valAx>
        <c:axId val="4034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0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3</xdr:row>
      <xdr:rowOff>19050</xdr:rowOff>
    </xdr:from>
    <xdr:to>
      <xdr:col>21</xdr:col>
      <xdr:colOff>309564</xdr:colOff>
      <xdr:row>27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D182"/>
  <sheetViews>
    <sheetView topLeftCell="A146" workbookViewId="0">
      <selection activeCell="H170" sqref="H170"/>
    </sheetView>
  </sheetViews>
  <sheetFormatPr defaultRowHeight="15" x14ac:dyDescent="0.25"/>
  <cols>
    <col min="1" max="1" width="63.42578125" customWidth="1" collapsed="1"/>
    <col min="2" max="2" width="22.42578125" customWidth="1" collapsed="1"/>
    <col min="3" max="3" width="12.7109375" customWidth="1" collapsed="1"/>
    <col min="4" max="4" width="17.28515625" customWidth="1" collapsed="1"/>
  </cols>
  <sheetData>
    <row r="10" spans="1:4" x14ac:dyDescent="0.25">
      <c r="A10" s="7" t="s">
        <v>0</v>
      </c>
      <c r="B10" s="7" t="s">
        <v>1</v>
      </c>
      <c r="C10" s="7" t="s">
        <v>2</v>
      </c>
      <c r="D10" s="7" t="s">
        <v>3</v>
      </c>
    </row>
    <row r="11" spans="1:4" x14ac:dyDescent="0.25">
      <c r="A11" s="1" t="s">
        <v>4</v>
      </c>
      <c r="B11" s="2">
        <v>678</v>
      </c>
      <c r="C11" s="3">
        <v>7000</v>
      </c>
      <c r="D11" s="3">
        <v>30</v>
      </c>
    </row>
    <row r="12" spans="1:4" x14ac:dyDescent="0.25">
      <c r="A12" s="4" t="s">
        <v>5</v>
      </c>
      <c r="B12" s="2">
        <v>316</v>
      </c>
      <c r="C12" s="3">
        <v>7000</v>
      </c>
      <c r="D12" s="3">
        <v>30</v>
      </c>
    </row>
    <row r="13" spans="1:4" x14ac:dyDescent="0.25">
      <c r="A13" s="5" t="s">
        <v>6</v>
      </c>
      <c r="B13" s="2"/>
      <c r="C13" s="3">
        <v>7000</v>
      </c>
      <c r="D13" s="3">
        <v>30</v>
      </c>
    </row>
    <row r="14" spans="1:4" x14ac:dyDescent="0.25">
      <c r="A14" s="6" t="s">
        <v>7</v>
      </c>
      <c r="B14" s="2">
        <v>156</v>
      </c>
      <c r="C14" s="3">
        <v>7000</v>
      </c>
      <c r="D14" s="3">
        <v>30</v>
      </c>
    </row>
    <row r="15" spans="1:4" x14ac:dyDescent="0.25">
      <c r="A15" s="6" t="s">
        <v>8</v>
      </c>
      <c r="B15" s="2">
        <v>160</v>
      </c>
      <c r="C15" s="3">
        <v>7000</v>
      </c>
      <c r="D15" s="3">
        <v>30</v>
      </c>
    </row>
    <row r="16" spans="1:4" x14ac:dyDescent="0.25">
      <c r="A16" s="4" t="s">
        <v>9</v>
      </c>
      <c r="B16" s="2">
        <v>152</v>
      </c>
      <c r="C16" s="3">
        <v>7000</v>
      </c>
      <c r="D16" s="3">
        <v>30</v>
      </c>
    </row>
    <row r="17" spans="1:4" x14ac:dyDescent="0.25">
      <c r="A17" s="5" t="s">
        <v>6</v>
      </c>
      <c r="B17" s="2"/>
      <c r="C17" s="3">
        <v>7000</v>
      </c>
      <c r="D17" s="3">
        <v>30</v>
      </c>
    </row>
    <row r="18" spans="1:4" x14ac:dyDescent="0.25">
      <c r="A18" s="6" t="s">
        <v>10</v>
      </c>
      <c r="B18" s="2">
        <v>152</v>
      </c>
      <c r="C18" s="3">
        <v>7000</v>
      </c>
      <c r="D18" s="3">
        <v>30</v>
      </c>
    </row>
    <row r="19" spans="1:4" x14ac:dyDescent="0.25">
      <c r="A19" s="4" t="s">
        <v>11</v>
      </c>
      <c r="B19" s="2">
        <v>73</v>
      </c>
      <c r="C19" s="3">
        <v>7000</v>
      </c>
      <c r="D19" s="3">
        <v>30</v>
      </c>
    </row>
    <row r="20" spans="1:4" x14ac:dyDescent="0.25">
      <c r="A20" s="6" t="s">
        <v>12</v>
      </c>
      <c r="B20" s="2">
        <v>73</v>
      </c>
      <c r="C20" s="3">
        <v>7000</v>
      </c>
      <c r="D20" s="3">
        <v>30</v>
      </c>
    </row>
    <row r="21" spans="1:4" x14ac:dyDescent="0.25">
      <c r="A21" s="4" t="s">
        <v>13</v>
      </c>
      <c r="B21" s="2">
        <v>137</v>
      </c>
      <c r="C21" s="3">
        <v>7000</v>
      </c>
      <c r="D21" s="3">
        <v>30</v>
      </c>
    </row>
    <row r="22" spans="1:4" x14ac:dyDescent="0.25">
      <c r="A22" s="5" t="s">
        <v>6</v>
      </c>
      <c r="B22" s="2"/>
      <c r="C22" s="3">
        <v>7000</v>
      </c>
      <c r="D22" s="3">
        <v>30</v>
      </c>
    </row>
    <row r="23" spans="1:4" x14ac:dyDescent="0.25">
      <c r="A23" s="6" t="s">
        <v>14</v>
      </c>
      <c r="B23" s="2">
        <v>137</v>
      </c>
      <c r="C23" s="3">
        <v>7000</v>
      </c>
      <c r="D23" s="3">
        <v>30</v>
      </c>
    </row>
    <row r="24" spans="1:4" x14ac:dyDescent="0.25">
      <c r="A24" s="1" t="s">
        <v>15</v>
      </c>
      <c r="B24" s="2">
        <v>1796</v>
      </c>
      <c r="C24" s="3">
        <v>7000</v>
      </c>
      <c r="D24" s="3">
        <v>30</v>
      </c>
    </row>
    <row r="25" spans="1:4" x14ac:dyDescent="0.25">
      <c r="A25" s="4" t="s">
        <v>16</v>
      </c>
      <c r="B25" s="2">
        <v>1796</v>
      </c>
      <c r="C25" s="3">
        <v>7000</v>
      </c>
      <c r="D25" s="3">
        <v>30</v>
      </c>
    </row>
    <row r="26" spans="1:4" x14ac:dyDescent="0.25">
      <c r="A26" s="5" t="s">
        <v>6</v>
      </c>
      <c r="B26" s="2"/>
      <c r="C26" s="3">
        <v>7000</v>
      </c>
      <c r="D26" s="3">
        <v>30</v>
      </c>
    </row>
    <row r="27" spans="1:4" x14ac:dyDescent="0.25">
      <c r="A27" s="6" t="s">
        <v>17</v>
      </c>
      <c r="B27" s="2">
        <v>160</v>
      </c>
      <c r="C27" s="3">
        <v>7000</v>
      </c>
      <c r="D27" s="3">
        <v>30</v>
      </c>
    </row>
    <row r="28" spans="1:4" x14ac:dyDescent="0.25">
      <c r="A28" s="6" t="s">
        <v>18</v>
      </c>
      <c r="B28" s="2">
        <v>160</v>
      </c>
      <c r="C28" s="3">
        <v>7000</v>
      </c>
      <c r="D28" s="3">
        <v>30</v>
      </c>
    </row>
    <row r="29" spans="1:4" x14ac:dyDescent="0.25">
      <c r="A29" s="6" t="s">
        <v>19</v>
      </c>
      <c r="B29" s="2">
        <v>124</v>
      </c>
      <c r="C29" s="3">
        <v>7000</v>
      </c>
      <c r="D29" s="3">
        <v>30</v>
      </c>
    </row>
    <row r="30" spans="1:4" x14ac:dyDescent="0.25">
      <c r="A30" s="6" t="s">
        <v>20</v>
      </c>
      <c r="B30" s="2">
        <v>136</v>
      </c>
      <c r="C30" s="3">
        <v>7000</v>
      </c>
      <c r="D30" s="3">
        <v>30</v>
      </c>
    </row>
    <row r="31" spans="1:4" x14ac:dyDescent="0.25">
      <c r="A31" s="6" t="s">
        <v>21</v>
      </c>
      <c r="B31" s="2">
        <v>32</v>
      </c>
      <c r="C31" s="3">
        <v>7000</v>
      </c>
      <c r="D31" s="3">
        <v>30</v>
      </c>
    </row>
    <row r="32" spans="1:4" x14ac:dyDescent="0.25">
      <c r="A32" s="6" t="s">
        <v>22</v>
      </c>
      <c r="B32" s="2">
        <v>160</v>
      </c>
      <c r="C32" s="3">
        <v>7000</v>
      </c>
      <c r="D32" s="3">
        <v>30</v>
      </c>
    </row>
    <row r="33" spans="1:4" x14ac:dyDescent="0.25">
      <c r="A33" s="6" t="s">
        <v>23</v>
      </c>
      <c r="B33" s="2">
        <v>120</v>
      </c>
      <c r="C33" s="3">
        <v>7000</v>
      </c>
      <c r="D33" s="3">
        <v>30</v>
      </c>
    </row>
    <row r="34" spans="1:4" x14ac:dyDescent="0.25">
      <c r="A34" s="6" t="s">
        <v>24</v>
      </c>
      <c r="B34" s="2">
        <v>160</v>
      </c>
      <c r="C34" s="3">
        <v>7000</v>
      </c>
      <c r="D34" s="3">
        <v>30</v>
      </c>
    </row>
    <row r="35" spans="1:4" x14ac:dyDescent="0.25">
      <c r="A35" s="6" t="s">
        <v>25</v>
      </c>
      <c r="B35" s="2">
        <v>160</v>
      </c>
      <c r="C35" s="3">
        <v>7000</v>
      </c>
      <c r="D35" s="3">
        <v>30</v>
      </c>
    </row>
    <row r="36" spans="1:4" x14ac:dyDescent="0.25">
      <c r="A36" s="6" t="s">
        <v>26</v>
      </c>
      <c r="B36" s="2">
        <v>144</v>
      </c>
      <c r="C36" s="3">
        <v>7000</v>
      </c>
      <c r="D36" s="3">
        <v>30</v>
      </c>
    </row>
    <row r="37" spans="1:4" x14ac:dyDescent="0.25">
      <c r="A37" s="6" t="s">
        <v>27</v>
      </c>
      <c r="B37" s="2">
        <v>152</v>
      </c>
      <c r="C37" s="3">
        <v>7000</v>
      </c>
      <c r="D37" s="3">
        <v>30</v>
      </c>
    </row>
    <row r="38" spans="1:4" x14ac:dyDescent="0.25">
      <c r="A38" s="6" t="s">
        <v>28</v>
      </c>
      <c r="B38" s="2">
        <v>144</v>
      </c>
      <c r="C38" s="3">
        <v>7000</v>
      </c>
      <c r="D38" s="3">
        <v>30</v>
      </c>
    </row>
    <row r="39" spans="1:4" x14ac:dyDescent="0.25">
      <c r="A39" s="6" t="s">
        <v>29</v>
      </c>
      <c r="B39" s="2">
        <v>144</v>
      </c>
      <c r="C39" s="3">
        <v>7000</v>
      </c>
      <c r="D39" s="3">
        <v>30</v>
      </c>
    </row>
    <row r="40" spans="1:4" x14ac:dyDescent="0.25">
      <c r="A40" s="1" t="s">
        <v>30</v>
      </c>
      <c r="B40" s="2">
        <v>1076</v>
      </c>
      <c r="C40" s="3">
        <v>7000</v>
      </c>
      <c r="D40" s="3">
        <v>30</v>
      </c>
    </row>
    <row r="41" spans="1:4" x14ac:dyDescent="0.25">
      <c r="A41" s="4" t="s">
        <v>31</v>
      </c>
      <c r="B41" s="2">
        <v>1076</v>
      </c>
      <c r="C41" s="3">
        <v>7000</v>
      </c>
      <c r="D41" s="3">
        <v>30</v>
      </c>
    </row>
    <row r="42" spans="1:4" x14ac:dyDescent="0.25">
      <c r="A42" s="5" t="s">
        <v>32</v>
      </c>
      <c r="B42" s="2"/>
      <c r="C42" s="3">
        <v>7000</v>
      </c>
      <c r="D42" s="3">
        <v>30</v>
      </c>
    </row>
    <row r="43" spans="1:4" x14ac:dyDescent="0.25">
      <c r="A43" s="6" t="s">
        <v>33</v>
      </c>
      <c r="B43" s="2">
        <v>144</v>
      </c>
      <c r="C43" s="3">
        <v>7000</v>
      </c>
      <c r="D43" s="3">
        <v>30</v>
      </c>
    </row>
    <row r="44" spans="1:4" x14ac:dyDescent="0.25">
      <c r="A44" s="6" t="s">
        <v>34</v>
      </c>
      <c r="B44" s="2">
        <v>152</v>
      </c>
      <c r="C44" s="3">
        <v>7000</v>
      </c>
      <c r="D44" s="3">
        <v>30</v>
      </c>
    </row>
    <row r="45" spans="1:4" x14ac:dyDescent="0.25">
      <c r="A45" s="6" t="s">
        <v>35</v>
      </c>
      <c r="B45" s="2">
        <v>160</v>
      </c>
      <c r="C45" s="3">
        <v>7000</v>
      </c>
      <c r="D45" s="3">
        <v>30</v>
      </c>
    </row>
    <row r="46" spans="1:4" x14ac:dyDescent="0.25">
      <c r="A46" s="6" t="s">
        <v>36</v>
      </c>
      <c r="B46" s="2">
        <v>140</v>
      </c>
      <c r="C46" s="3">
        <v>7000</v>
      </c>
      <c r="D46" s="3">
        <v>30</v>
      </c>
    </row>
    <row r="47" spans="1:4" x14ac:dyDescent="0.25">
      <c r="A47" s="6" t="s">
        <v>37</v>
      </c>
      <c r="B47" s="2">
        <v>108</v>
      </c>
      <c r="C47" s="3">
        <v>7000</v>
      </c>
      <c r="D47" s="3">
        <v>30</v>
      </c>
    </row>
    <row r="48" spans="1:4" x14ac:dyDescent="0.25">
      <c r="A48" s="6" t="s">
        <v>38</v>
      </c>
      <c r="B48" s="2">
        <v>112</v>
      </c>
      <c r="C48" s="3">
        <v>7000</v>
      </c>
      <c r="D48" s="3">
        <v>30</v>
      </c>
    </row>
    <row r="49" spans="1:4" x14ac:dyDescent="0.25">
      <c r="A49" s="6" t="s">
        <v>39</v>
      </c>
      <c r="B49" s="2">
        <v>108</v>
      </c>
      <c r="C49" s="3">
        <v>7000</v>
      </c>
      <c r="D49" s="3">
        <v>30</v>
      </c>
    </row>
    <row r="50" spans="1:4" x14ac:dyDescent="0.25">
      <c r="A50" s="6" t="s">
        <v>40</v>
      </c>
      <c r="B50" s="2">
        <v>152</v>
      </c>
      <c r="C50" s="3">
        <v>7000</v>
      </c>
      <c r="D50" s="3">
        <v>30</v>
      </c>
    </row>
    <row r="51" spans="1:4" x14ac:dyDescent="0.25">
      <c r="A51" s="1" t="s">
        <v>41</v>
      </c>
      <c r="B51" s="2">
        <v>1404</v>
      </c>
      <c r="C51" s="3">
        <v>7000</v>
      </c>
      <c r="D51" s="3">
        <v>30</v>
      </c>
    </row>
    <row r="52" spans="1:4" x14ac:dyDescent="0.25">
      <c r="A52" s="4" t="s">
        <v>42</v>
      </c>
      <c r="B52" s="2">
        <v>624</v>
      </c>
      <c r="C52" s="3">
        <v>7000</v>
      </c>
      <c r="D52" s="3">
        <v>30</v>
      </c>
    </row>
    <row r="53" spans="1:4" x14ac:dyDescent="0.25">
      <c r="A53" s="6" t="s">
        <v>43</v>
      </c>
      <c r="B53" s="2">
        <v>152</v>
      </c>
      <c r="C53" s="3">
        <v>7000</v>
      </c>
      <c r="D53" s="3">
        <v>30</v>
      </c>
    </row>
    <row r="54" spans="1:4" x14ac:dyDescent="0.25">
      <c r="A54" s="5" t="s">
        <v>6</v>
      </c>
      <c r="B54" s="2"/>
      <c r="C54" s="3">
        <v>7000</v>
      </c>
      <c r="D54" s="3">
        <v>30</v>
      </c>
    </row>
    <row r="55" spans="1:4" x14ac:dyDescent="0.25">
      <c r="A55" s="6" t="s">
        <v>44</v>
      </c>
      <c r="B55" s="2">
        <v>152</v>
      </c>
      <c r="C55" s="3">
        <v>7000</v>
      </c>
      <c r="D55" s="3">
        <v>30</v>
      </c>
    </row>
    <row r="56" spans="1:4" x14ac:dyDescent="0.25">
      <c r="A56" s="6" t="s">
        <v>45</v>
      </c>
      <c r="B56" s="2">
        <v>160</v>
      </c>
      <c r="C56" s="3">
        <v>7000</v>
      </c>
      <c r="D56" s="3">
        <v>30</v>
      </c>
    </row>
    <row r="57" spans="1:4" x14ac:dyDescent="0.25">
      <c r="A57" s="6" t="s">
        <v>46</v>
      </c>
      <c r="B57" s="2">
        <v>160</v>
      </c>
      <c r="C57" s="3">
        <v>7000</v>
      </c>
      <c r="D57" s="3">
        <v>30</v>
      </c>
    </row>
    <row r="58" spans="1:4" x14ac:dyDescent="0.25">
      <c r="A58" s="4" t="s">
        <v>47</v>
      </c>
      <c r="B58" s="2">
        <v>304</v>
      </c>
      <c r="C58" s="3">
        <v>7000</v>
      </c>
      <c r="D58" s="3">
        <v>30</v>
      </c>
    </row>
    <row r="59" spans="1:4" x14ac:dyDescent="0.25">
      <c r="A59" s="6" t="s">
        <v>48</v>
      </c>
      <c r="B59" s="2">
        <v>144</v>
      </c>
      <c r="C59" s="3">
        <v>7000</v>
      </c>
      <c r="D59" s="3">
        <v>30</v>
      </c>
    </row>
    <row r="60" spans="1:4" x14ac:dyDescent="0.25">
      <c r="A60" s="6" t="s">
        <v>49</v>
      </c>
      <c r="B60" s="2">
        <v>160</v>
      </c>
      <c r="C60" s="3">
        <v>7000</v>
      </c>
      <c r="D60" s="3">
        <v>30</v>
      </c>
    </row>
    <row r="61" spans="1:4" x14ac:dyDescent="0.25">
      <c r="A61" s="4" t="s">
        <v>50</v>
      </c>
      <c r="B61" s="2">
        <v>116</v>
      </c>
      <c r="C61" s="3">
        <v>7000</v>
      </c>
      <c r="D61" s="3">
        <v>30</v>
      </c>
    </row>
    <row r="62" spans="1:4" x14ac:dyDescent="0.25">
      <c r="A62" s="5" t="s">
        <v>6</v>
      </c>
      <c r="B62" s="2"/>
      <c r="C62" s="3">
        <v>7000</v>
      </c>
      <c r="D62" s="3">
        <v>30</v>
      </c>
    </row>
    <row r="63" spans="1:4" x14ac:dyDescent="0.25">
      <c r="A63" s="6" t="s">
        <v>51</v>
      </c>
      <c r="B63" s="2">
        <v>116</v>
      </c>
      <c r="C63" s="3">
        <v>7000</v>
      </c>
      <c r="D63" s="3">
        <v>30</v>
      </c>
    </row>
    <row r="64" spans="1:4" x14ac:dyDescent="0.25">
      <c r="A64" s="4" t="s">
        <v>52</v>
      </c>
      <c r="B64" s="2">
        <v>360</v>
      </c>
      <c r="C64" s="3">
        <v>7000</v>
      </c>
      <c r="D64" s="3">
        <v>30</v>
      </c>
    </row>
    <row r="65" spans="1:4" x14ac:dyDescent="0.25">
      <c r="A65" s="5" t="s">
        <v>6</v>
      </c>
      <c r="B65" s="2"/>
      <c r="C65" s="3">
        <v>7000</v>
      </c>
      <c r="D65" s="3">
        <v>30</v>
      </c>
    </row>
    <row r="66" spans="1:4" x14ac:dyDescent="0.25">
      <c r="A66" s="6" t="s">
        <v>53</v>
      </c>
      <c r="B66" s="2">
        <v>120</v>
      </c>
      <c r="C66" s="3">
        <v>7000</v>
      </c>
      <c r="D66" s="3">
        <v>30</v>
      </c>
    </row>
    <row r="67" spans="1:4" x14ac:dyDescent="0.25">
      <c r="A67" s="6" t="s">
        <v>54</v>
      </c>
      <c r="B67" s="2">
        <v>160</v>
      </c>
      <c r="C67" s="3">
        <v>7000</v>
      </c>
      <c r="D67" s="3">
        <v>30</v>
      </c>
    </row>
    <row r="68" spans="1:4" x14ac:dyDescent="0.25">
      <c r="A68" s="6" t="s">
        <v>55</v>
      </c>
      <c r="B68" s="2">
        <v>80</v>
      </c>
      <c r="C68" s="3">
        <v>7000</v>
      </c>
      <c r="D68" s="3">
        <v>30</v>
      </c>
    </row>
    <row r="69" spans="1:4" x14ac:dyDescent="0.25">
      <c r="A69" s="1" t="s">
        <v>56</v>
      </c>
      <c r="B69" s="2">
        <v>464</v>
      </c>
      <c r="C69" s="3">
        <v>7000</v>
      </c>
      <c r="D69" s="3">
        <v>30</v>
      </c>
    </row>
    <row r="70" spans="1:4" x14ac:dyDescent="0.25">
      <c r="A70" s="4" t="s">
        <v>57</v>
      </c>
      <c r="B70" s="2">
        <v>464</v>
      </c>
      <c r="C70" s="3">
        <v>7000</v>
      </c>
      <c r="D70" s="3">
        <v>30</v>
      </c>
    </row>
    <row r="71" spans="1:4" x14ac:dyDescent="0.25">
      <c r="A71" s="5" t="s">
        <v>58</v>
      </c>
      <c r="B71" s="2"/>
      <c r="C71" s="3">
        <v>7000</v>
      </c>
      <c r="D71" s="3">
        <v>30</v>
      </c>
    </row>
    <row r="72" spans="1:4" x14ac:dyDescent="0.25">
      <c r="A72" s="6" t="s">
        <v>59</v>
      </c>
      <c r="B72" s="2">
        <v>144</v>
      </c>
      <c r="C72" s="3">
        <v>7000</v>
      </c>
      <c r="D72" s="3">
        <v>30</v>
      </c>
    </row>
    <row r="73" spans="1:4" x14ac:dyDescent="0.25">
      <c r="A73" s="6" t="s">
        <v>60</v>
      </c>
      <c r="B73" s="2">
        <v>160</v>
      </c>
      <c r="C73" s="3">
        <v>7000</v>
      </c>
      <c r="D73" s="3">
        <v>30</v>
      </c>
    </row>
    <row r="74" spans="1:4" x14ac:dyDescent="0.25">
      <c r="A74" s="6" t="s">
        <v>61</v>
      </c>
      <c r="B74" s="2">
        <v>160</v>
      </c>
      <c r="C74" s="3">
        <v>7000</v>
      </c>
      <c r="D74" s="3">
        <v>30</v>
      </c>
    </row>
    <row r="75" spans="1:4" x14ac:dyDescent="0.25">
      <c r="A75" s="1" t="s">
        <v>62</v>
      </c>
      <c r="B75" s="2">
        <v>136</v>
      </c>
      <c r="C75" s="3">
        <v>7000</v>
      </c>
      <c r="D75" s="3">
        <v>30</v>
      </c>
    </row>
    <row r="76" spans="1:4" x14ac:dyDescent="0.25">
      <c r="A76" s="4" t="s">
        <v>63</v>
      </c>
      <c r="B76" s="2">
        <v>136</v>
      </c>
      <c r="C76" s="3">
        <v>7000</v>
      </c>
      <c r="D76" s="3">
        <v>30</v>
      </c>
    </row>
    <row r="77" spans="1:4" x14ac:dyDescent="0.25">
      <c r="A77" s="5" t="s">
        <v>58</v>
      </c>
      <c r="B77" s="2"/>
      <c r="C77" s="3">
        <v>7000</v>
      </c>
      <c r="D77" s="3">
        <v>30</v>
      </c>
    </row>
    <row r="78" spans="1:4" x14ac:dyDescent="0.25">
      <c r="A78" s="6" t="s">
        <v>64</v>
      </c>
      <c r="B78" s="2">
        <v>136</v>
      </c>
      <c r="C78" s="3">
        <v>7000</v>
      </c>
      <c r="D78" s="3">
        <v>30</v>
      </c>
    </row>
    <row r="79" spans="1:4" x14ac:dyDescent="0.25">
      <c r="A79" s="1" t="s">
        <v>65</v>
      </c>
      <c r="B79" s="2">
        <v>304</v>
      </c>
      <c r="C79" s="3">
        <v>7000</v>
      </c>
      <c r="D79" s="3">
        <v>30</v>
      </c>
    </row>
    <row r="80" spans="1:4" x14ac:dyDescent="0.25">
      <c r="A80" s="4" t="s">
        <v>66</v>
      </c>
      <c r="B80" s="2">
        <v>304</v>
      </c>
      <c r="C80" s="3">
        <v>7000</v>
      </c>
      <c r="D80" s="3">
        <v>30</v>
      </c>
    </row>
    <row r="81" spans="1:4" x14ac:dyDescent="0.25">
      <c r="A81" s="5" t="s">
        <v>32</v>
      </c>
      <c r="B81" s="2"/>
      <c r="C81" s="3">
        <v>7000</v>
      </c>
      <c r="D81" s="3">
        <v>30</v>
      </c>
    </row>
    <row r="82" spans="1:4" x14ac:dyDescent="0.25">
      <c r="A82" s="6" t="s">
        <v>67</v>
      </c>
      <c r="B82" s="2">
        <v>160</v>
      </c>
      <c r="C82" s="3">
        <v>7000</v>
      </c>
      <c r="D82" s="3">
        <v>30</v>
      </c>
    </row>
    <row r="83" spans="1:4" x14ac:dyDescent="0.25">
      <c r="A83" s="6" t="s">
        <v>68</v>
      </c>
      <c r="B83" s="2">
        <v>144</v>
      </c>
      <c r="C83" s="3">
        <v>7000</v>
      </c>
      <c r="D83" s="3">
        <v>30</v>
      </c>
    </row>
    <row r="84" spans="1:4" x14ac:dyDescent="0.25">
      <c r="A84" s="1" t="s">
        <v>69</v>
      </c>
      <c r="B84" s="2">
        <v>472</v>
      </c>
      <c r="C84" s="3">
        <v>7000</v>
      </c>
      <c r="D84" s="3">
        <v>30</v>
      </c>
    </row>
    <row r="85" spans="1:4" x14ac:dyDescent="0.25">
      <c r="A85" s="4" t="s">
        <v>70</v>
      </c>
      <c r="B85" s="2">
        <v>472</v>
      </c>
      <c r="C85" s="3">
        <v>7000</v>
      </c>
      <c r="D85" s="3">
        <v>30</v>
      </c>
    </row>
    <row r="86" spans="1:4" x14ac:dyDescent="0.25">
      <c r="A86" s="5" t="s">
        <v>58</v>
      </c>
      <c r="B86" s="2"/>
      <c r="C86" s="3">
        <v>7000</v>
      </c>
      <c r="D86" s="3">
        <v>30</v>
      </c>
    </row>
    <row r="87" spans="1:4" x14ac:dyDescent="0.25">
      <c r="A87" s="6" t="s">
        <v>71</v>
      </c>
      <c r="B87" s="2">
        <v>160</v>
      </c>
      <c r="C87" s="3">
        <v>7000</v>
      </c>
      <c r="D87" s="3">
        <v>30</v>
      </c>
    </row>
    <row r="88" spans="1:4" x14ac:dyDescent="0.25">
      <c r="A88" s="6" t="s">
        <v>72</v>
      </c>
      <c r="B88" s="2">
        <v>160</v>
      </c>
      <c r="C88" s="3">
        <v>7000</v>
      </c>
      <c r="D88" s="3">
        <v>30</v>
      </c>
    </row>
    <row r="89" spans="1:4" x14ac:dyDescent="0.25">
      <c r="A89" s="6" t="s">
        <v>73</v>
      </c>
      <c r="B89" s="2">
        <v>152</v>
      </c>
      <c r="C89" s="3">
        <v>7000</v>
      </c>
      <c r="D89" s="3">
        <v>30</v>
      </c>
    </row>
    <row r="90" spans="1:4" x14ac:dyDescent="0.25">
      <c r="A90" s="1" t="s">
        <v>74</v>
      </c>
      <c r="B90" s="2">
        <v>310</v>
      </c>
      <c r="C90" s="3">
        <v>7000</v>
      </c>
      <c r="D90" s="3">
        <v>30</v>
      </c>
    </row>
    <row r="91" spans="1:4" x14ac:dyDescent="0.25">
      <c r="A91" s="4" t="s">
        <v>75</v>
      </c>
      <c r="B91" s="2">
        <v>150</v>
      </c>
      <c r="C91" s="3">
        <v>7000</v>
      </c>
      <c r="D91" s="3">
        <v>30</v>
      </c>
    </row>
    <row r="92" spans="1:4" x14ac:dyDescent="0.25">
      <c r="A92" s="5" t="s">
        <v>58</v>
      </c>
      <c r="B92" s="2"/>
      <c r="C92" s="3">
        <v>7000</v>
      </c>
      <c r="D92" s="3">
        <v>30</v>
      </c>
    </row>
    <row r="93" spans="1:4" x14ac:dyDescent="0.25">
      <c r="A93" s="6" t="s">
        <v>76</v>
      </c>
      <c r="B93" s="2">
        <v>150</v>
      </c>
      <c r="C93" s="3">
        <v>7000</v>
      </c>
      <c r="D93" s="3">
        <v>30</v>
      </c>
    </row>
    <row r="94" spans="1:4" x14ac:dyDescent="0.25">
      <c r="A94" s="4" t="s">
        <v>77</v>
      </c>
      <c r="B94" s="2">
        <v>160</v>
      </c>
      <c r="C94" s="3">
        <v>7000</v>
      </c>
      <c r="D94" s="3">
        <v>30</v>
      </c>
    </row>
    <row r="95" spans="1:4" x14ac:dyDescent="0.25">
      <c r="A95" s="5" t="s">
        <v>58</v>
      </c>
      <c r="B95" s="2"/>
      <c r="C95" s="3">
        <v>7000</v>
      </c>
      <c r="D95" s="3">
        <v>30</v>
      </c>
    </row>
    <row r="96" spans="1:4" x14ac:dyDescent="0.25">
      <c r="A96" s="6" t="s">
        <v>78</v>
      </c>
      <c r="B96" s="2">
        <v>160</v>
      </c>
      <c r="C96" s="3">
        <v>7000</v>
      </c>
      <c r="D96" s="3">
        <v>30</v>
      </c>
    </row>
    <row r="97" spans="1:4" x14ac:dyDescent="0.25">
      <c r="A97" s="1" t="s">
        <v>79</v>
      </c>
      <c r="B97" s="2">
        <v>786</v>
      </c>
      <c r="C97" s="3">
        <v>7000</v>
      </c>
      <c r="D97" s="3">
        <v>30</v>
      </c>
    </row>
    <row r="98" spans="1:4" x14ac:dyDescent="0.25">
      <c r="A98" s="4" t="s">
        <v>80</v>
      </c>
      <c r="B98" s="2">
        <v>466</v>
      </c>
      <c r="C98" s="3">
        <v>7000</v>
      </c>
      <c r="D98" s="3">
        <v>30</v>
      </c>
    </row>
    <row r="99" spans="1:4" x14ac:dyDescent="0.25">
      <c r="A99" s="5" t="s">
        <v>58</v>
      </c>
      <c r="B99" s="2"/>
      <c r="C99" s="3">
        <v>7000</v>
      </c>
      <c r="D99" s="3">
        <v>30</v>
      </c>
    </row>
    <row r="100" spans="1:4" x14ac:dyDescent="0.25">
      <c r="A100" s="6" t="s">
        <v>81</v>
      </c>
      <c r="B100" s="2">
        <v>160</v>
      </c>
      <c r="C100" s="3">
        <v>7000</v>
      </c>
      <c r="D100" s="3">
        <v>30</v>
      </c>
    </row>
    <row r="101" spans="1:4" x14ac:dyDescent="0.25">
      <c r="A101" s="6" t="s">
        <v>82</v>
      </c>
      <c r="B101" s="2">
        <v>160</v>
      </c>
      <c r="C101" s="3">
        <v>7000</v>
      </c>
      <c r="D101" s="3">
        <v>30</v>
      </c>
    </row>
    <row r="102" spans="1:4" x14ac:dyDescent="0.25">
      <c r="A102" s="6" t="s">
        <v>83</v>
      </c>
      <c r="B102" s="2">
        <v>146</v>
      </c>
      <c r="C102" s="3">
        <v>7000</v>
      </c>
      <c r="D102" s="3">
        <v>30</v>
      </c>
    </row>
    <row r="103" spans="1:4" x14ac:dyDescent="0.25">
      <c r="A103" s="4" t="s">
        <v>84</v>
      </c>
      <c r="B103" s="2">
        <v>320</v>
      </c>
      <c r="C103" s="3">
        <v>7000</v>
      </c>
      <c r="D103" s="3">
        <v>30</v>
      </c>
    </row>
    <row r="104" spans="1:4" x14ac:dyDescent="0.25">
      <c r="A104" s="6" t="s">
        <v>85</v>
      </c>
      <c r="B104" s="2">
        <v>160</v>
      </c>
      <c r="C104" s="3">
        <v>7000</v>
      </c>
      <c r="D104" s="3">
        <v>30</v>
      </c>
    </row>
    <row r="105" spans="1:4" x14ac:dyDescent="0.25">
      <c r="A105" s="6" t="s">
        <v>86</v>
      </c>
      <c r="B105" s="2">
        <v>160</v>
      </c>
      <c r="C105" s="3">
        <v>7000</v>
      </c>
      <c r="D105" s="3">
        <v>30</v>
      </c>
    </row>
    <row r="106" spans="1:4" x14ac:dyDescent="0.25">
      <c r="A106" s="1" t="s">
        <v>87</v>
      </c>
      <c r="B106" s="2">
        <v>1072</v>
      </c>
      <c r="C106" s="3">
        <v>7000</v>
      </c>
      <c r="D106" s="3">
        <v>30</v>
      </c>
    </row>
    <row r="107" spans="1:4" x14ac:dyDescent="0.25">
      <c r="A107" s="4" t="s">
        <v>88</v>
      </c>
      <c r="B107" s="2">
        <v>1072</v>
      </c>
      <c r="C107" s="3">
        <v>7000</v>
      </c>
      <c r="D107" s="3">
        <v>30</v>
      </c>
    </row>
    <row r="108" spans="1:4" x14ac:dyDescent="0.25">
      <c r="A108" s="5" t="s">
        <v>6</v>
      </c>
      <c r="B108" s="2"/>
      <c r="C108" s="3">
        <v>7000</v>
      </c>
      <c r="D108" s="3">
        <v>30</v>
      </c>
    </row>
    <row r="109" spans="1:4" x14ac:dyDescent="0.25">
      <c r="A109" s="6" t="s">
        <v>89</v>
      </c>
      <c r="B109" s="2">
        <v>160</v>
      </c>
      <c r="C109" s="3">
        <v>7000</v>
      </c>
      <c r="D109" s="3">
        <v>30</v>
      </c>
    </row>
    <row r="110" spans="1:4" x14ac:dyDescent="0.25">
      <c r="A110" s="6" t="s">
        <v>90</v>
      </c>
      <c r="B110" s="2">
        <v>136</v>
      </c>
      <c r="C110" s="3">
        <v>7000</v>
      </c>
      <c r="D110" s="3">
        <v>30</v>
      </c>
    </row>
    <row r="111" spans="1:4" x14ac:dyDescent="0.25">
      <c r="A111" s="6" t="s">
        <v>91</v>
      </c>
      <c r="B111" s="2">
        <v>152</v>
      </c>
      <c r="C111" s="3">
        <v>7000</v>
      </c>
      <c r="D111" s="3">
        <v>30</v>
      </c>
    </row>
    <row r="112" spans="1:4" x14ac:dyDescent="0.25">
      <c r="A112" s="6" t="s">
        <v>92</v>
      </c>
      <c r="B112" s="2">
        <v>152</v>
      </c>
      <c r="C112" s="3">
        <v>7000</v>
      </c>
      <c r="D112" s="3">
        <v>30</v>
      </c>
    </row>
    <row r="113" spans="1:4" x14ac:dyDescent="0.25">
      <c r="A113" s="6" t="s">
        <v>93</v>
      </c>
      <c r="B113" s="2">
        <v>152</v>
      </c>
      <c r="C113" s="3">
        <v>7000</v>
      </c>
      <c r="D113" s="3">
        <v>30</v>
      </c>
    </row>
    <row r="114" spans="1:4" x14ac:dyDescent="0.25">
      <c r="A114" s="6" t="s">
        <v>94</v>
      </c>
      <c r="B114" s="2">
        <v>160</v>
      </c>
      <c r="C114" s="3">
        <v>7000</v>
      </c>
      <c r="D114" s="3">
        <v>30</v>
      </c>
    </row>
    <row r="115" spans="1:4" x14ac:dyDescent="0.25">
      <c r="A115" s="6" t="s">
        <v>95</v>
      </c>
      <c r="B115" s="2">
        <v>160</v>
      </c>
      <c r="C115" s="3">
        <v>7000</v>
      </c>
      <c r="D115" s="3">
        <v>30</v>
      </c>
    </row>
    <row r="116" spans="1:4" x14ac:dyDescent="0.25">
      <c r="A116" s="1" t="s">
        <v>96</v>
      </c>
      <c r="B116" s="2">
        <v>440</v>
      </c>
      <c r="C116" s="3">
        <v>7000</v>
      </c>
      <c r="D116" s="3">
        <v>30</v>
      </c>
    </row>
    <row r="117" spans="1:4" x14ac:dyDescent="0.25">
      <c r="A117" s="4" t="s">
        <v>97</v>
      </c>
      <c r="B117" s="2">
        <v>440</v>
      </c>
      <c r="C117" s="3">
        <v>7000</v>
      </c>
      <c r="D117" s="3">
        <v>30</v>
      </c>
    </row>
    <row r="118" spans="1:4" x14ac:dyDescent="0.25">
      <c r="A118" s="5" t="s">
        <v>58</v>
      </c>
      <c r="B118" s="2"/>
      <c r="C118" s="3">
        <v>7000</v>
      </c>
      <c r="D118" s="3">
        <v>30</v>
      </c>
    </row>
    <row r="119" spans="1:4" x14ac:dyDescent="0.25">
      <c r="A119" s="6" t="s">
        <v>98</v>
      </c>
      <c r="B119" s="2">
        <v>152</v>
      </c>
      <c r="C119" s="3">
        <v>7000</v>
      </c>
      <c r="D119" s="3">
        <v>30</v>
      </c>
    </row>
    <row r="120" spans="1:4" x14ac:dyDescent="0.25">
      <c r="A120" s="6" t="s">
        <v>99</v>
      </c>
      <c r="B120" s="2">
        <v>152</v>
      </c>
      <c r="C120" s="3">
        <v>7000</v>
      </c>
      <c r="D120" s="3">
        <v>30</v>
      </c>
    </row>
    <row r="121" spans="1:4" x14ac:dyDescent="0.25">
      <c r="A121" s="6" t="s">
        <v>100</v>
      </c>
      <c r="B121" s="2">
        <v>136</v>
      </c>
      <c r="C121" s="3">
        <v>7000</v>
      </c>
      <c r="D121" s="3">
        <v>30</v>
      </c>
    </row>
    <row r="122" spans="1:4" x14ac:dyDescent="0.25">
      <c r="A122" s="1" t="s">
        <v>101</v>
      </c>
      <c r="B122" s="2">
        <v>160</v>
      </c>
      <c r="C122" s="3">
        <v>7000</v>
      </c>
      <c r="D122" s="3">
        <v>30</v>
      </c>
    </row>
    <row r="123" spans="1:4" x14ac:dyDescent="0.25">
      <c r="A123" s="4" t="s">
        <v>102</v>
      </c>
      <c r="B123" s="2">
        <v>160</v>
      </c>
      <c r="C123" s="3">
        <v>7000</v>
      </c>
      <c r="D123" s="3">
        <v>30</v>
      </c>
    </row>
    <row r="124" spans="1:4" x14ac:dyDescent="0.25">
      <c r="A124" s="5" t="s">
        <v>6</v>
      </c>
      <c r="B124" s="2"/>
      <c r="C124" s="3">
        <v>7000</v>
      </c>
      <c r="D124" s="3">
        <v>30</v>
      </c>
    </row>
    <row r="125" spans="1:4" x14ac:dyDescent="0.25">
      <c r="A125" s="6" t="s">
        <v>103</v>
      </c>
      <c r="B125" s="2">
        <v>160</v>
      </c>
      <c r="C125" s="3">
        <v>7000</v>
      </c>
      <c r="D125" s="3">
        <v>30</v>
      </c>
    </row>
    <row r="126" spans="1:4" x14ac:dyDescent="0.25">
      <c r="A126" s="1" t="s">
        <v>104</v>
      </c>
      <c r="B126" s="2">
        <v>256</v>
      </c>
      <c r="C126" s="3">
        <v>7000</v>
      </c>
      <c r="D126" s="3">
        <v>30</v>
      </c>
    </row>
    <row r="127" spans="1:4" x14ac:dyDescent="0.25">
      <c r="A127" s="4" t="s">
        <v>105</v>
      </c>
      <c r="B127" s="2">
        <v>256</v>
      </c>
      <c r="C127" s="3">
        <v>7000</v>
      </c>
      <c r="D127" s="3">
        <v>30</v>
      </c>
    </row>
    <row r="128" spans="1:4" x14ac:dyDescent="0.25">
      <c r="A128" s="5" t="s">
        <v>6</v>
      </c>
      <c r="B128" s="2"/>
      <c r="C128" s="3">
        <v>7000</v>
      </c>
      <c r="D128" s="3">
        <v>30</v>
      </c>
    </row>
    <row r="129" spans="1:4" x14ac:dyDescent="0.25">
      <c r="A129" s="6" t="s">
        <v>106</v>
      </c>
      <c r="B129" s="2">
        <v>152</v>
      </c>
      <c r="C129" s="3">
        <v>7000</v>
      </c>
      <c r="D129" s="3">
        <v>30</v>
      </c>
    </row>
    <row r="130" spans="1:4" x14ac:dyDescent="0.25">
      <c r="A130" s="6" t="s">
        <v>107</v>
      </c>
      <c r="B130" s="2">
        <v>104</v>
      </c>
      <c r="C130" s="3">
        <v>7000</v>
      </c>
      <c r="D130" s="3">
        <v>30</v>
      </c>
    </row>
    <row r="131" spans="1:4" x14ac:dyDescent="0.25">
      <c r="A131" s="1" t="s">
        <v>108</v>
      </c>
      <c r="B131" s="2">
        <v>160</v>
      </c>
      <c r="C131" s="3">
        <v>7000</v>
      </c>
      <c r="D131" s="3">
        <v>30</v>
      </c>
    </row>
    <row r="132" spans="1:4" x14ac:dyDescent="0.25">
      <c r="A132" s="4" t="s">
        <v>109</v>
      </c>
      <c r="B132" s="2">
        <v>160</v>
      </c>
      <c r="C132" s="3">
        <v>7000</v>
      </c>
      <c r="D132" s="3">
        <v>30</v>
      </c>
    </row>
    <row r="133" spans="1:4" x14ac:dyDescent="0.25">
      <c r="A133" s="5" t="s">
        <v>6</v>
      </c>
      <c r="B133" s="2"/>
      <c r="C133" s="3">
        <v>7000</v>
      </c>
      <c r="D133" s="3">
        <v>30</v>
      </c>
    </row>
    <row r="134" spans="1:4" x14ac:dyDescent="0.25">
      <c r="A134" s="6" t="s">
        <v>110</v>
      </c>
      <c r="B134" s="2">
        <v>160</v>
      </c>
      <c r="C134" s="3">
        <v>7000</v>
      </c>
      <c r="D134" s="3">
        <v>30</v>
      </c>
    </row>
    <row r="135" spans="1:4" x14ac:dyDescent="0.25">
      <c r="A135" s="1" t="s">
        <v>111</v>
      </c>
      <c r="B135" s="2">
        <v>1950</v>
      </c>
      <c r="C135" s="3">
        <v>7000</v>
      </c>
      <c r="D135" s="3">
        <v>30</v>
      </c>
    </row>
    <row r="136" spans="1:4" x14ac:dyDescent="0.25">
      <c r="A136" s="4" t="s">
        <v>112</v>
      </c>
      <c r="B136" s="2">
        <v>320</v>
      </c>
      <c r="C136" s="3">
        <v>7000</v>
      </c>
      <c r="D136" s="3">
        <v>30</v>
      </c>
    </row>
    <row r="137" spans="1:4" x14ac:dyDescent="0.25">
      <c r="A137" s="5" t="s">
        <v>6</v>
      </c>
      <c r="B137" s="2"/>
      <c r="C137" s="3">
        <v>7000</v>
      </c>
      <c r="D137" s="3">
        <v>30</v>
      </c>
    </row>
    <row r="138" spans="1:4" x14ac:dyDescent="0.25">
      <c r="A138" s="6" t="s">
        <v>113</v>
      </c>
      <c r="B138" s="2">
        <v>160</v>
      </c>
      <c r="C138" s="3">
        <v>7000</v>
      </c>
      <c r="D138" s="3">
        <v>30</v>
      </c>
    </row>
    <row r="139" spans="1:4" x14ac:dyDescent="0.25">
      <c r="A139" s="6" t="s">
        <v>114</v>
      </c>
      <c r="B139" s="2">
        <v>160</v>
      </c>
      <c r="C139" s="3">
        <v>7000</v>
      </c>
      <c r="D139" s="3">
        <v>30</v>
      </c>
    </row>
    <row r="140" spans="1:4" x14ac:dyDescent="0.25">
      <c r="A140" s="4" t="s">
        <v>115</v>
      </c>
      <c r="B140" s="2">
        <v>288</v>
      </c>
      <c r="C140" s="3">
        <v>7000</v>
      </c>
      <c r="D140" s="3">
        <v>30</v>
      </c>
    </row>
    <row r="141" spans="1:4" x14ac:dyDescent="0.25">
      <c r="A141" s="5" t="s">
        <v>6</v>
      </c>
      <c r="B141" s="2"/>
      <c r="C141" s="3">
        <v>7000</v>
      </c>
      <c r="D141" s="3">
        <v>30</v>
      </c>
    </row>
    <row r="142" spans="1:4" x14ac:dyDescent="0.25">
      <c r="A142" s="6" t="s">
        <v>116</v>
      </c>
      <c r="B142" s="2">
        <v>136</v>
      </c>
      <c r="C142" s="3">
        <v>7000</v>
      </c>
      <c r="D142" s="3">
        <v>30</v>
      </c>
    </row>
    <row r="143" spans="1:4" x14ac:dyDescent="0.25">
      <c r="A143" s="6" t="s">
        <v>117</v>
      </c>
      <c r="B143" s="2">
        <v>152</v>
      </c>
      <c r="C143" s="3">
        <v>7000</v>
      </c>
      <c r="D143" s="3">
        <v>30</v>
      </c>
    </row>
    <row r="144" spans="1:4" x14ac:dyDescent="0.25">
      <c r="A144" s="4" t="s">
        <v>118</v>
      </c>
      <c r="B144" s="2">
        <v>310</v>
      </c>
      <c r="C144" s="3">
        <v>7000</v>
      </c>
      <c r="D144" s="3">
        <v>30</v>
      </c>
    </row>
    <row r="145" spans="1:4" x14ac:dyDescent="0.25">
      <c r="A145" s="5" t="s">
        <v>58</v>
      </c>
      <c r="B145" s="2"/>
      <c r="C145" s="3">
        <v>7000</v>
      </c>
      <c r="D145" s="3">
        <v>30</v>
      </c>
    </row>
    <row r="146" spans="1:4" x14ac:dyDescent="0.25">
      <c r="A146" s="6" t="s">
        <v>119</v>
      </c>
      <c r="B146" s="2">
        <v>152</v>
      </c>
      <c r="C146" s="3">
        <v>7000</v>
      </c>
      <c r="D146" s="3">
        <v>30</v>
      </c>
    </row>
    <row r="147" spans="1:4" x14ac:dyDescent="0.25">
      <c r="A147" s="6" t="s">
        <v>120</v>
      </c>
      <c r="B147" s="2">
        <v>158</v>
      </c>
      <c r="C147" s="3">
        <v>7000</v>
      </c>
      <c r="D147" s="3">
        <v>30</v>
      </c>
    </row>
    <row r="148" spans="1:4" x14ac:dyDescent="0.25">
      <c r="A148" s="4" t="s">
        <v>121</v>
      </c>
      <c r="B148" s="2">
        <v>416</v>
      </c>
      <c r="C148" s="3">
        <v>7000</v>
      </c>
      <c r="D148" s="3">
        <v>30</v>
      </c>
    </row>
    <row r="149" spans="1:4" x14ac:dyDescent="0.25">
      <c r="A149" s="6" t="s">
        <v>122</v>
      </c>
      <c r="B149" s="2">
        <v>128</v>
      </c>
      <c r="C149" s="3">
        <v>7000</v>
      </c>
      <c r="D149" s="3">
        <v>30</v>
      </c>
    </row>
    <row r="150" spans="1:4" x14ac:dyDescent="0.25">
      <c r="A150" s="5" t="s">
        <v>6</v>
      </c>
      <c r="B150" s="2"/>
      <c r="C150" s="3">
        <v>7000</v>
      </c>
      <c r="D150" s="3">
        <v>30</v>
      </c>
    </row>
    <row r="151" spans="1:4" x14ac:dyDescent="0.25">
      <c r="A151" s="6" t="s">
        <v>123</v>
      </c>
      <c r="B151" s="2">
        <v>136</v>
      </c>
      <c r="C151" s="3">
        <v>7000</v>
      </c>
      <c r="D151" s="3">
        <v>30</v>
      </c>
    </row>
    <row r="152" spans="1:4" x14ac:dyDescent="0.25">
      <c r="A152" s="6" t="s">
        <v>124</v>
      </c>
      <c r="B152" s="2">
        <v>152</v>
      </c>
      <c r="C152" s="3">
        <v>7000</v>
      </c>
      <c r="D152" s="3">
        <v>30</v>
      </c>
    </row>
    <row r="153" spans="1:4" x14ac:dyDescent="0.25">
      <c r="A153" s="4" t="s">
        <v>125</v>
      </c>
      <c r="B153" s="2">
        <v>312</v>
      </c>
      <c r="C153" s="3">
        <v>7000</v>
      </c>
      <c r="D153" s="3">
        <v>30</v>
      </c>
    </row>
    <row r="154" spans="1:4" x14ac:dyDescent="0.25">
      <c r="A154" s="5" t="s">
        <v>6</v>
      </c>
      <c r="B154" s="2"/>
      <c r="C154" s="3">
        <v>7000</v>
      </c>
      <c r="D154" s="3">
        <v>30</v>
      </c>
    </row>
    <row r="155" spans="1:4" x14ac:dyDescent="0.25">
      <c r="A155" s="6" t="s">
        <v>126</v>
      </c>
      <c r="B155" s="2">
        <v>160</v>
      </c>
      <c r="C155" s="3">
        <v>7000</v>
      </c>
      <c r="D155" s="3">
        <v>30</v>
      </c>
    </row>
    <row r="156" spans="1:4" x14ac:dyDescent="0.25">
      <c r="A156" s="6" t="s">
        <v>127</v>
      </c>
      <c r="B156" s="2">
        <v>152</v>
      </c>
      <c r="C156" s="3">
        <v>7000</v>
      </c>
      <c r="D156" s="3">
        <v>30</v>
      </c>
    </row>
    <row r="157" spans="1:4" x14ac:dyDescent="0.25">
      <c r="A157" s="4" t="s">
        <v>128</v>
      </c>
      <c r="B157" s="2">
        <v>152</v>
      </c>
      <c r="C157" s="3">
        <v>7000</v>
      </c>
      <c r="D157" s="3">
        <v>30</v>
      </c>
    </row>
    <row r="158" spans="1:4" x14ac:dyDescent="0.25">
      <c r="A158" s="5" t="s">
        <v>58</v>
      </c>
      <c r="B158" s="2"/>
      <c r="C158" s="3">
        <v>7000</v>
      </c>
      <c r="D158" s="3">
        <v>30</v>
      </c>
    </row>
    <row r="159" spans="1:4" x14ac:dyDescent="0.25">
      <c r="A159" s="6" t="s">
        <v>129</v>
      </c>
      <c r="B159" s="2">
        <v>152</v>
      </c>
      <c r="C159" s="3">
        <v>7000</v>
      </c>
      <c r="D159" s="3">
        <v>30</v>
      </c>
    </row>
    <row r="160" spans="1:4" x14ac:dyDescent="0.25">
      <c r="A160" s="4" t="s">
        <v>130</v>
      </c>
      <c r="B160" s="2">
        <v>152</v>
      </c>
      <c r="C160" s="3">
        <v>7000</v>
      </c>
      <c r="D160" s="3">
        <v>30</v>
      </c>
    </row>
    <row r="161" spans="1:4" x14ac:dyDescent="0.25">
      <c r="A161" s="5" t="s">
        <v>58</v>
      </c>
      <c r="B161" s="2"/>
      <c r="C161" s="3">
        <v>7000</v>
      </c>
      <c r="D161" s="3">
        <v>30</v>
      </c>
    </row>
    <row r="162" spans="1:4" x14ac:dyDescent="0.25">
      <c r="A162" s="6" t="s">
        <v>131</v>
      </c>
      <c r="B162" s="2">
        <v>152</v>
      </c>
      <c r="C162" s="3">
        <v>7000</v>
      </c>
      <c r="D162" s="3">
        <v>30</v>
      </c>
    </row>
    <row r="163" spans="1:4" x14ac:dyDescent="0.25">
      <c r="A163" s="1" t="s">
        <v>132</v>
      </c>
      <c r="B163" s="2">
        <v>88</v>
      </c>
      <c r="C163" s="3">
        <v>7000</v>
      </c>
      <c r="D163" s="3">
        <v>30</v>
      </c>
    </row>
    <row r="164" spans="1:4" x14ac:dyDescent="0.25">
      <c r="A164" s="4" t="s">
        <v>133</v>
      </c>
      <c r="B164" s="2">
        <v>88</v>
      </c>
      <c r="C164" s="3">
        <v>7000</v>
      </c>
      <c r="D164" s="3">
        <v>30</v>
      </c>
    </row>
    <row r="165" spans="1:4" x14ac:dyDescent="0.25">
      <c r="A165" s="5" t="s">
        <v>32</v>
      </c>
      <c r="B165" s="2"/>
      <c r="C165" s="3">
        <v>7000</v>
      </c>
      <c r="D165" s="3">
        <v>30</v>
      </c>
    </row>
    <row r="166" spans="1:4" x14ac:dyDescent="0.25">
      <c r="A166" s="6" t="s">
        <v>134</v>
      </c>
      <c r="B166" s="2">
        <v>88</v>
      </c>
      <c r="C166" s="3">
        <v>7000</v>
      </c>
      <c r="D166" s="3">
        <v>30</v>
      </c>
    </row>
    <row r="167" spans="1:4" x14ac:dyDescent="0.25">
      <c r="A167" s="1" t="s">
        <v>135</v>
      </c>
      <c r="B167" s="2">
        <v>128</v>
      </c>
      <c r="C167" s="3">
        <v>7000</v>
      </c>
      <c r="D167" s="3">
        <v>30</v>
      </c>
    </row>
    <row r="168" spans="1:4" x14ac:dyDescent="0.25">
      <c r="A168" s="4" t="s">
        <v>136</v>
      </c>
      <c r="B168" s="2">
        <v>128</v>
      </c>
      <c r="C168" s="3">
        <v>7000</v>
      </c>
      <c r="D168" s="3">
        <v>30</v>
      </c>
    </row>
    <row r="169" spans="1:4" x14ac:dyDescent="0.25">
      <c r="A169" s="6" t="s">
        <v>137</v>
      </c>
      <c r="B169" s="2">
        <v>64</v>
      </c>
      <c r="C169" s="3">
        <v>7000</v>
      </c>
      <c r="D169" s="3">
        <v>30</v>
      </c>
    </row>
    <row r="170" spans="1:4" x14ac:dyDescent="0.25">
      <c r="A170" s="6" t="s">
        <v>138</v>
      </c>
      <c r="B170" s="2">
        <v>64</v>
      </c>
      <c r="C170" s="3">
        <v>7000</v>
      </c>
      <c r="D170" s="3">
        <v>30</v>
      </c>
    </row>
    <row r="171" spans="1:4" x14ac:dyDescent="0.25">
      <c r="A171" s="1" t="s">
        <v>139</v>
      </c>
      <c r="B171" s="2">
        <v>440</v>
      </c>
      <c r="C171" s="3">
        <v>7000</v>
      </c>
      <c r="D171" s="3">
        <v>30</v>
      </c>
    </row>
    <row r="172" spans="1:4" x14ac:dyDescent="0.25">
      <c r="A172" s="4" t="s">
        <v>140</v>
      </c>
      <c r="B172" s="2">
        <v>440</v>
      </c>
      <c r="C172" s="3">
        <v>7000</v>
      </c>
      <c r="D172" s="3">
        <v>30</v>
      </c>
    </row>
    <row r="173" spans="1:4" x14ac:dyDescent="0.25">
      <c r="A173" s="5" t="s">
        <v>6</v>
      </c>
      <c r="B173" s="2"/>
      <c r="C173" s="3">
        <v>7000</v>
      </c>
      <c r="D173" s="3">
        <v>30</v>
      </c>
    </row>
    <row r="174" spans="1:4" x14ac:dyDescent="0.25">
      <c r="A174" s="6" t="s">
        <v>141</v>
      </c>
      <c r="B174" s="2">
        <v>160</v>
      </c>
      <c r="C174" s="3">
        <v>7000</v>
      </c>
      <c r="D174" s="3">
        <v>30</v>
      </c>
    </row>
    <row r="175" spans="1:4" x14ac:dyDescent="0.25">
      <c r="A175" s="6" t="s">
        <v>142</v>
      </c>
      <c r="B175" s="2">
        <v>120</v>
      </c>
      <c r="C175" s="3">
        <v>7000</v>
      </c>
      <c r="D175" s="3">
        <v>30</v>
      </c>
    </row>
    <row r="176" spans="1:4" x14ac:dyDescent="0.25">
      <c r="A176" s="6" t="s">
        <v>143</v>
      </c>
      <c r="B176" s="2">
        <v>160</v>
      </c>
      <c r="C176" s="3">
        <v>7000</v>
      </c>
      <c r="D176" s="3">
        <v>30</v>
      </c>
    </row>
    <row r="177" spans="1:4" x14ac:dyDescent="0.25">
      <c r="A177" s="1" t="s">
        <v>144</v>
      </c>
      <c r="B177" s="2">
        <v>312</v>
      </c>
      <c r="C177" s="3">
        <v>7000</v>
      </c>
      <c r="D177" s="3">
        <v>30</v>
      </c>
    </row>
    <row r="178" spans="1:4" x14ac:dyDescent="0.25">
      <c r="A178" s="4" t="s">
        <v>145</v>
      </c>
      <c r="B178" s="2">
        <v>312</v>
      </c>
      <c r="C178" s="3">
        <v>7000</v>
      </c>
      <c r="D178" s="3">
        <v>30</v>
      </c>
    </row>
    <row r="179" spans="1:4" x14ac:dyDescent="0.25">
      <c r="A179" s="5" t="s">
        <v>6</v>
      </c>
      <c r="B179" s="2"/>
      <c r="C179" s="3">
        <v>7000</v>
      </c>
      <c r="D179" s="3">
        <v>30</v>
      </c>
    </row>
    <row r="180" spans="1:4" x14ac:dyDescent="0.25">
      <c r="A180" s="6" t="s">
        <v>146</v>
      </c>
      <c r="B180" s="2">
        <v>160</v>
      </c>
      <c r="C180" s="3">
        <v>7000</v>
      </c>
      <c r="D180" s="3">
        <v>30</v>
      </c>
    </row>
    <row r="181" spans="1:4" x14ac:dyDescent="0.25">
      <c r="A181" s="6" t="s">
        <v>147</v>
      </c>
      <c r="B181" s="2">
        <v>152</v>
      </c>
      <c r="C181" s="3">
        <v>7000</v>
      </c>
      <c r="D181" s="3">
        <v>30</v>
      </c>
    </row>
    <row r="182" spans="1:4" x14ac:dyDescent="0.25">
      <c r="A182" s="1" t="s">
        <v>148</v>
      </c>
      <c r="B182" s="2">
        <v>12432</v>
      </c>
      <c r="C182" s="8">
        <v>25</v>
      </c>
      <c r="D182" s="8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"/>
  <sheetViews>
    <sheetView workbookViewId="0">
      <selection activeCell="B39" sqref="B39"/>
    </sheetView>
  </sheetViews>
  <sheetFormatPr defaultRowHeight="15" x14ac:dyDescent="0.25"/>
  <cols>
    <col min="5" max="5" width="12.140625" customWidth="1" collapsed="1"/>
  </cols>
  <sheetData>
    <row r="2" spans="1:7" x14ac:dyDescent="0.25">
      <c r="B2" t="s">
        <v>149</v>
      </c>
      <c r="C2" t="s">
        <v>1</v>
      </c>
      <c r="D2" s="7" t="s">
        <v>2</v>
      </c>
      <c r="E2" s="7" t="s">
        <v>3</v>
      </c>
      <c r="G2" t="s">
        <v>150</v>
      </c>
    </row>
    <row r="3" spans="1:7" x14ac:dyDescent="0.25">
      <c r="A3" s="1425" t="s">
        <v>151</v>
      </c>
      <c r="B3" s="6" t="s">
        <v>7</v>
      </c>
      <c r="C3" s="2">
        <v>156</v>
      </c>
      <c r="D3" s="3">
        <v>25</v>
      </c>
      <c r="E3" s="3">
        <v>3</v>
      </c>
      <c r="F3" s="3"/>
      <c r="G3" t="s">
        <v>152</v>
      </c>
    </row>
    <row r="4" spans="1:7" x14ac:dyDescent="0.25">
      <c r="A4" s="1425"/>
      <c r="B4" s="6" t="s">
        <v>8</v>
      </c>
      <c r="C4" s="2">
        <v>160</v>
      </c>
      <c r="D4" s="3">
        <v>25</v>
      </c>
      <c r="E4" s="3">
        <v>4</v>
      </c>
    </row>
    <row r="5" spans="1:7" x14ac:dyDescent="0.25">
      <c r="A5" t="s">
        <v>153</v>
      </c>
    </row>
  </sheetData>
  <mergeCells count="1"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workbookViewId="0">
      <selection activeCell="O15" sqref="O15"/>
    </sheetView>
  </sheetViews>
  <sheetFormatPr defaultRowHeight="15" x14ac:dyDescent="0.25"/>
  <sheetData>
    <row r="1" spans="1:31" ht="60.75" thickBot="1" x14ac:dyDescent="0.3">
      <c r="A1" s="9" t="s">
        <v>154</v>
      </c>
      <c r="B1" s="9" t="s">
        <v>155</v>
      </c>
      <c r="C1" s="9" t="s">
        <v>1</v>
      </c>
      <c r="D1" s="9" t="s">
        <v>156</v>
      </c>
      <c r="E1" s="9" t="s">
        <v>2</v>
      </c>
      <c r="F1" s="9" t="s">
        <v>3</v>
      </c>
      <c r="G1" s="27" t="s">
        <v>157</v>
      </c>
      <c r="H1" s="27" t="s">
        <v>158</v>
      </c>
      <c r="I1" s="27" t="s">
        <v>159</v>
      </c>
      <c r="J1" s="27" t="s">
        <v>160</v>
      </c>
      <c r="K1" s="27" t="s">
        <v>161</v>
      </c>
      <c r="L1" s="44" t="s">
        <v>162</v>
      </c>
      <c r="M1" s="9" t="s">
        <v>163</v>
      </c>
      <c r="N1" s="9" t="s">
        <v>164</v>
      </c>
      <c r="O1" s="53" t="s">
        <v>165</v>
      </c>
      <c r="P1" s="59" t="s">
        <v>166</v>
      </c>
      <c r="Q1" s="59" t="s">
        <v>167</v>
      </c>
      <c r="R1" s="64"/>
      <c r="S1" s="64"/>
      <c r="T1" s="64"/>
      <c r="U1" s="64"/>
      <c r="V1" s="64"/>
      <c r="W1" s="64"/>
      <c r="X1" s="64"/>
      <c r="Y1" s="64"/>
      <c r="Z1" s="64"/>
      <c r="AA1" t="s">
        <v>150</v>
      </c>
      <c r="AB1" t="s">
        <v>168</v>
      </c>
      <c r="AC1" t="s">
        <v>169</v>
      </c>
      <c r="AD1" t="s">
        <v>162</v>
      </c>
      <c r="AE1" s="64"/>
    </row>
    <row r="2" spans="1:31" ht="15.75" thickBot="1" x14ac:dyDescent="0.3">
      <c r="A2" s="1438" t="s">
        <v>5</v>
      </c>
      <c r="B2" s="12" t="s">
        <v>7</v>
      </c>
      <c r="C2" s="17">
        <v>156</v>
      </c>
      <c r="D2" s="17">
        <v>152</v>
      </c>
      <c r="E2" s="22">
        <v>300</v>
      </c>
      <c r="F2" s="22">
        <v>10</v>
      </c>
      <c r="G2" s="28">
        <f>F2*D2</f>
        <v>1520</v>
      </c>
      <c r="H2" s="28"/>
      <c r="I2" s="34"/>
      <c r="J2" s="39">
        <f>G2+I2</f>
        <v>1520</v>
      </c>
      <c r="K2" s="40" t="s">
        <v>152</v>
      </c>
      <c r="L2" s="45">
        <f>_xlfn.IFS(K2=$AA$2, $AD$2, K2=$AA$3, $AD$3, K2=$AA$4, $AD$4,K2=$AA$5, $AD$5,K2=$AA$6, $AD$6,K2=$AA$7, $AD$7 )</f>
        <v>350</v>
      </c>
      <c r="M2" s="1440">
        <f>100*(1-SUM(L2:L3)/SUM(E2:E3))</f>
        <v>-19.999999999999996</v>
      </c>
      <c r="N2" s="1442">
        <f>100*(1-SUM(L2:L3)/(SUM(H2:H3)+SUM(J2:J3)))</f>
        <v>73.684210526315795</v>
      </c>
      <c r="O2" s="54">
        <v>3</v>
      </c>
      <c r="P2" s="1432">
        <f>COUNT(O2:O3)</f>
        <v>2</v>
      </c>
      <c r="Q2" s="1435">
        <f>AVERAGE(O2:O3)</f>
        <v>2.5</v>
      </c>
      <c r="AD2">
        <v>50</v>
      </c>
    </row>
    <row r="3" spans="1:31" ht="15.75" thickBot="1" x14ac:dyDescent="0.3">
      <c r="A3" s="1439"/>
      <c r="B3" s="13" t="s">
        <v>8</v>
      </c>
      <c r="C3" s="18">
        <v>160</v>
      </c>
      <c r="D3" s="18">
        <v>152</v>
      </c>
      <c r="E3" s="23">
        <v>200</v>
      </c>
      <c r="F3" s="23">
        <v>5</v>
      </c>
      <c r="G3" s="29">
        <f t="shared" ref="G3:G19" si="0">D3*F3</f>
        <v>760</v>
      </c>
      <c r="H3" s="29"/>
      <c r="I3" s="35"/>
      <c r="J3" s="39">
        <f t="shared" ref="J3:J19" si="1">G3+I3</f>
        <v>760</v>
      </c>
      <c r="K3" s="41" t="s">
        <v>170</v>
      </c>
      <c r="L3" s="45">
        <f>_xlfn.IFS(K3=$AA$2, $AD$2, K3=$AA$3, $AD$3, K3=$AA$4, $AD$4,K3=$AA$5, $AD$5,K3=$AA$6, $AD$6,K3=$AA$7, $AD$7 )</f>
        <v>250</v>
      </c>
      <c r="M3" s="1441"/>
      <c r="N3" s="1443"/>
      <c r="O3" s="55">
        <v>2</v>
      </c>
      <c r="P3" s="1434"/>
      <c r="Q3" s="1437"/>
      <c r="AA3" t="s">
        <v>171</v>
      </c>
      <c r="AB3">
        <v>100</v>
      </c>
      <c r="AC3">
        <v>50</v>
      </c>
      <c r="AD3">
        <f>AB3+AC3</f>
        <v>150</v>
      </c>
    </row>
    <row r="4" spans="1:31" ht="15.75" thickBot="1" x14ac:dyDescent="0.3">
      <c r="A4" s="10" t="s">
        <v>9</v>
      </c>
      <c r="B4" s="14" t="s">
        <v>10</v>
      </c>
      <c r="C4" s="19">
        <v>152</v>
      </c>
      <c r="D4" s="19">
        <v>152</v>
      </c>
      <c r="E4" s="24">
        <v>150</v>
      </c>
      <c r="F4" s="24">
        <v>10</v>
      </c>
      <c r="G4" s="30">
        <f t="shared" si="0"/>
        <v>1520</v>
      </c>
      <c r="H4" s="30"/>
      <c r="I4" s="36"/>
      <c r="J4" s="39">
        <f t="shared" si="1"/>
        <v>1520</v>
      </c>
      <c r="K4" s="42" t="s">
        <v>152</v>
      </c>
      <c r="L4" s="45">
        <f>_xlfn.IFS(K4=$AA$2, $AD$2, K4=$AA$3, $AD$3, K4=$AA$4, $AD$4,K4=$AA$5, $AD$5,K4=$AA$6, $AD$6,K4=$AA$7, $AD$7 )</f>
        <v>350</v>
      </c>
      <c r="M4" s="49">
        <f>100*(1-L4/E4)</f>
        <v>-133.33333333333334</v>
      </c>
      <c r="N4" s="51">
        <f>100*(1-L4/G4)</f>
        <v>76.973684210526315</v>
      </c>
      <c r="O4" s="56">
        <v>3</v>
      </c>
      <c r="P4" s="60">
        <f>1</f>
        <v>1</v>
      </c>
      <c r="Q4" s="62">
        <f>O4</f>
        <v>3</v>
      </c>
      <c r="AA4" t="s">
        <v>170</v>
      </c>
      <c r="AB4">
        <v>200</v>
      </c>
      <c r="AC4">
        <v>50</v>
      </c>
      <c r="AD4">
        <f>AB4+AC4</f>
        <v>250</v>
      </c>
    </row>
    <row r="5" spans="1:31" ht="15.75" thickBot="1" x14ac:dyDescent="0.3">
      <c r="A5" s="10" t="s">
        <v>11</v>
      </c>
      <c r="B5" s="14" t="s">
        <v>12</v>
      </c>
      <c r="C5" s="19">
        <v>73</v>
      </c>
      <c r="D5" s="19">
        <v>152</v>
      </c>
      <c r="E5" s="24">
        <v>0</v>
      </c>
      <c r="F5" s="24">
        <v>0</v>
      </c>
      <c r="G5" s="31">
        <v>0</v>
      </c>
      <c r="H5" s="31">
        <f>73*44</f>
        <v>3212</v>
      </c>
      <c r="I5" s="36"/>
      <c r="J5" s="39">
        <f t="shared" si="1"/>
        <v>0</v>
      </c>
      <c r="K5" s="42" t="s">
        <v>172</v>
      </c>
      <c r="L5" s="45">
        <f>_xlfn.IFS(K5=$AA$2, $AD$2, K5=$AA$3, $AD$3, K5=$AA$4, $AD$4,K5=$AA$5, $AD$5,K5=$AA$6, $AD$6,K5=$AA$7, $AD$7 )</f>
        <v>550</v>
      </c>
      <c r="M5" s="50" t="e">
        <f>100*(1-L5/E5)</f>
        <v>#DIV/0!</v>
      </c>
      <c r="N5" s="52">
        <f>100*(1-L5/H5)</f>
        <v>82.876712328767127</v>
      </c>
      <c r="O5" s="54">
        <v>5</v>
      </c>
      <c r="P5" s="61">
        <f>1</f>
        <v>1</v>
      </c>
      <c r="Q5" s="63">
        <f>O5</f>
        <v>5</v>
      </c>
      <c r="AA5" t="s">
        <v>152</v>
      </c>
      <c r="AB5">
        <v>300</v>
      </c>
      <c r="AC5">
        <v>50</v>
      </c>
      <c r="AD5">
        <f>AB5+AC5</f>
        <v>350</v>
      </c>
    </row>
    <row r="6" spans="1:31" ht="15.75" thickBot="1" x14ac:dyDescent="0.3">
      <c r="A6" s="10" t="s">
        <v>13</v>
      </c>
      <c r="B6" s="14" t="s">
        <v>14</v>
      </c>
      <c r="C6" s="19">
        <v>137</v>
      </c>
      <c r="D6" s="19">
        <v>152</v>
      </c>
      <c r="E6" s="24">
        <v>400</v>
      </c>
      <c r="F6" s="24">
        <v>5</v>
      </c>
      <c r="G6" s="30">
        <f t="shared" si="0"/>
        <v>760</v>
      </c>
      <c r="H6" s="30"/>
      <c r="I6" s="36"/>
      <c r="J6" s="39">
        <f t="shared" si="1"/>
        <v>760</v>
      </c>
      <c r="K6" s="42" t="s">
        <v>171</v>
      </c>
      <c r="L6" s="45">
        <f>_xlfn.IFS(K6=$AA$2, $AD$2, K6=$AA$3, $AD$3, K6=$AA$4, $AD$4,K6=$AA$5, $AD$5,K6=$AA$6, $AD$6,K6=$AA$7, $AD$7 )</f>
        <v>150</v>
      </c>
      <c r="M6" s="49">
        <f>100*(1-L6/E6)</f>
        <v>62.5</v>
      </c>
      <c r="N6" s="51">
        <f>100*(1-L6/G6)</f>
        <v>80.263157894736835</v>
      </c>
      <c r="O6" s="57">
        <v>1</v>
      </c>
      <c r="P6" s="60">
        <f>1</f>
        <v>1</v>
      </c>
      <c r="Q6" s="62">
        <f>O6</f>
        <v>1</v>
      </c>
      <c r="AA6" t="s">
        <v>173</v>
      </c>
      <c r="AB6">
        <v>400</v>
      </c>
      <c r="AC6">
        <v>50</v>
      </c>
      <c r="AD6">
        <f>AB6+AC6</f>
        <v>450</v>
      </c>
    </row>
    <row r="7" spans="1:31" ht="15.75" thickBot="1" x14ac:dyDescent="0.3">
      <c r="A7" s="11" t="s">
        <v>16</v>
      </c>
      <c r="B7" s="12" t="s">
        <v>17</v>
      </c>
      <c r="C7" s="17">
        <v>160</v>
      </c>
      <c r="D7" s="17">
        <v>152</v>
      </c>
      <c r="E7" s="22">
        <v>150</v>
      </c>
      <c r="F7" s="22">
        <v>7</v>
      </c>
      <c r="G7" s="28">
        <f t="shared" si="0"/>
        <v>1064</v>
      </c>
      <c r="H7" s="28"/>
      <c r="I7" s="34"/>
      <c r="J7" s="28">
        <f t="shared" si="1"/>
        <v>1064</v>
      </c>
      <c r="K7" s="42" t="s">
        <v>173</v>
      </c>
      <c r="L7" s="46">
        <f t="shared" ref="L7:L19" si="2">_xlfn.IFS(K7=$AA$2, $AD$2, K7=$AA$3, $AD$3, K7=$AA$4, $AD$4,K7=$AA$5, $AD$5,K7=$AA$6, $AD$6,K7=$AA$7, $AD$7 )</f>
        <v>450</v>
      </c>
      <c r="M7" s="1426">
        <f>100*(1-SUM(L7:L19)/SUM(E7:E19))</f>
        <v>8.6419753086419799</v>
      </c>
      <c r="N7" s="1429">
        <f>100*(1-SUM(L7:L19)/SUM(G7:G19))</f>
        <v>75.412014885699094</v>
      </c>
      <c r="O7" s="54">
        <v>4</v>
      </c>
      <c r="P7" s="1432">
        <f>COUNT(O7:O19)</f>
        <v>13</v>
      </c>
      <c r="Q7" s="1435">
        <f>AVERAGE(O7:O19)</f>
        <v>2.5384615384615383</v>
      </c>
      <c r="AA7" t="s">
        <v>172</v>
      </c>
      <c r="AB7">
        <v>500</v>
      </c>
      <c r="AC7">
        <v>50</v>
      </c>
      <c r="AD7">
        <f>AB7+AC7</f>
        <v>550</v>
      </c>
    </row>
    <row r="8" spans="1:31" ht="15.75" thickBot="1" x14ac:dyDescent="0.3">
      <c r="A8" s="11" t="s">
        <v>16</v>
      </c>
      <c r="B8" s="15" t="s">
        <v>18</v>
      </c>
      <c r="C8" s="20">
        <v>160</v>
      </c>
      <c r="D8" s="20">
        <v>152</v>
      </c>
      <c r="E8" s="25">
        <v>200</v>
      </c>
      <c r="F8" s="25">
        <v>8</v>
      </c>
      <c r="G8" s="32">
        <f t="shared" si="0"/>
        <v>1216</v>
      </c>
      <c r="H8" s="32"/>
      <c r="I8" s="37"/>
      <c r="J8" s="28">
        <f t="shared" si="1"/>
        <v>1216</v>
      </c>
      <c r="K8" s="42" t="s">
        <v>152</v>
      </c>
      <c r="L8" s="47">
        <f t="shared" si="2"/>
        <v>350</v>
      </c>
      <c r="M8" s="1427"/>
      <c r="N8" s="1430"/>
      <c r="O8" s="58">
        <v>3</v>
      </c>
      <c r="P8" s="1433"/>
      <c r="Q8" s="1436"/>
    </row>
    <row r="9" spans="1:31" ht="15.75" thickBot="1" x14ac:dyDescent="0.3">
      <c r="A9" s="11" t="s">
        <v>16</v>
      </c>
      <c r="B9" s="15" t="s">
        <v>19</v>
      </c>
      <c r="C9" s="20">
        <v>124</v>
      </c>
      <c r="D9" s="20">
        <v>152</v>
      </c>
      <c r="E9" s="25">
        <v>300</v>
      </c>
      <c r="F9" s="25">
        <v>9</v>
      </c>
      <c r="G9" s="32">
        <f t="shared" si="0"/>
        <v>1368</v>
      </c>
      <c r="H9" s="32"/>
      <c r="I9" s="37"/>
      <c r="J9" s="28">
        <f t="shared" si="1"/>
        <v>1368</v>
      </c>
      <c r="K9" s="42" t="s">
        <v>152</v>
      </c>
      <c r="L9" s="47">
        <f t="shared" si="2"/>
        <v>350</v>
      </c>
      <c r="M9" s="1427"/>
      <c r="N9" s="1430"/>
      <c r="O9" s="58">
        <v>3</v>
      </c>
      <c r="P9" s="1433"/>
      <c r="Q9" s="1436"/>
    </row>
    <row r="10" spans="1:31" ht="15.75" thickBot="1" x14ac:dyDescent="0.3">
      <c r="A10" s="11" t="s">
        <v>16</v>
      </c>
      <c r="B10" s="15" t="s">
        <v>20</v>
      </c>
      <c r="C10" s="20">
        <v>136</v>
      </c>
      <c r="D10" s="20">
        <v>152</v>
      </c>
      <c r="E10" s="25">
        <v>400</v>
      </c>
      <c r="F10" s="25">
        <v>10</v>
      </c>
      <c r="G10" s="32">
        <f t="shared" si="0"/>
        <v>1520</v>
      </c>
      <c r="H10" s="32"/>
      <c r="I10" s="37"/>
      <c r="J10" s="28">
        <f t="shared" si="1"/>
        <v>1520</v>
      </c>
      <c r="K10" s="42" t="s">
        <v>152</v>
      </c>
      <c r="L10" s="47">
        <f t="shared" si="2"/>
        <v>350</v>
      </c>
      <c r="M10" s="1427"/>
      <c r="N10" s="1430"/>
      <c r="O10" s="58">
        <v>3</v>
      </c>
      <c r="P10" s="1433"/>
      <c r="Q10" s="1436"/>
    </row>
    <row r="11" spans="1:31" ht="15.75" thickBot="1" x14ac:dyDescent="0.3">
      <c r="A11" s="11" t="s">
        <v>16</v>
      </c>
      <c r="B11" s="16"/>
      <c r="C11" s="21"/>
      <c r="D11" s="21"/>
      <c r="E11" s="26"/>
      <c r="F11" s="26"/>
      <c r="G11" s="33"/>
      <c r="H11" s="33"/>
      <c r="I11" s="38"/>
      <c r="J11" s="28"/>
      <c r="K11" s="43"/>
      <c r="L11" s="47"/>
      <c r="M11" s="1427"/>
      <c r="N11" s="1430"/>
      <c r="O11" s="58">
        <v>2</v>
      </c>
      <c r="P11" s="1433"/>
      <c r="Q11" s="1436"/>
    </row>
    <row r="12" spans="1:31" ht="15.75" thickBot="1" x14ac:dyDescent="0.3">
      <c r="A12" s="11" t="s">
        <v>16</v>
      </c>
      <c r="B12" s="15" t="s">
        <v>22</v>
      </c>
      <c r="C12" s="20">
        <v>160</v>
      </c>
      <c r="D12" s="20">
        <v>152</v>
      </c>
      <c r="E12" s="25">
        <v>500</v>
      </c>
      <c r="F12" s="25">
        <v>10</v>
      </c>
      <c r="G12" s="32">
        <f t="shared" si="0"/>
        <v>1520</v>
      </c>
      <c r="H12" s="32"/>
      <c r="I12" s="37"/>
      <c r="J12" s="28">
        <f t="shared" si="1"/>
        <v>1520</v>
      </c>
      <c r="K12" s="42" t="s">
        <v>170</v>
      </c>
      <c r="L12" s="47">
        <f t="shared" si="2"/>
        <v>250</v>
      </c>
      <c r="M12" s="1427"/>
      <c r="N12" s="1430"/>
      <c r="O12" s="58">
        <v>2</v>
      </c>
      <c r="P12" s="1433"/>
      <c r="Q12" s="1436"/>
    </row>
    <row r="13" spans="1:31" ht="15.75" thickBot="1" x14ac:dyDescent="0.3">
      <c r="A13" s="11" t="s">
        <v>16</v>
      </c>
      <c r="B13" s="15" t="s">
        <v>23</v>
      </c>
      <c r="C13" s="20">
        <v>120</v>
      </c>
      <c r="D13" s="20">
        <v>152</v>
      </c>
      <c r="E13" s="25">
        <v>400</v>
      </c>
      <c r="F13" s="25">
        <v>15</v>
      </c>
      <c r="G13" s="32">
        <f t="shared" si="0"/>
        <v>2280</v>
      </c>
      <c r="H13" s="32"/>
      <c r="I13" s="37"/>
      <c r="J13" s="28">
        <f t="shared" si="1"/>
        <v>2280</v>
      </c>
      <c r="K13" s="42" t="s">
        <v>173</v>
      </c>
      <c r="L13" s="47">
        <f t="shared" si="2"/>
        <v>450</v>
      </c>
      <c r="M13" s="1427"/>
      <c r="N13" s="1430"/>
      <c r="O13" s="58">
        <v>4</v>
      </c>
      <c r="P13" s="1433"/>
      <c r="Q13" s="1436"/>
    </row>
    <row r="14" spans="1:31" ht="15.75" thickBot="1" x14ac:dyDescent="0.3">
      <c r="A14" s="11" t="s">
        <v>16</v>
      </c>
      <c r="B14" s="15" t="s">
        <v>24</v>
      </c>
      <c r="C14" s="20">
        <v>160</v>
      </c>
      <c r="D14" s="20">
        <v>152</v>
      </c>
      <c r="E14" s="25">
        <v>300</v>
      </c>
      <c r="F14" s="25">
        <v>10</v>
      </c>
      <c r="G14" s="32">
        <f t="shared" si="0"/>
        <v>1520</v>
      </c>
      <c r="H14" s="32"/>
      <c r="I14" s="37"/>
      <c r="J14" s="28">
        <f t="shared" si="1"/>
        <v>1520</v>
      </c>
      <c r="K14" s="42" t="s">
        <v>170</v>
      </c>
      <c r="L14" s="47">
        <f t="shared" si="2"/>
        <v>250</v>
      </c>
      <c r="M14" s="1427"/>
      <c r="N14" s="1430"/>
      <c r="O14" s="58">
        <v>2</v>
      </c>
      <c r="P14" s="1433"/>
      <c r="Q14" s="1436"/>
    </row>
    <row r="15" spans="1:31" ht="15.75" thickBot="1" x14ac:dyDescent="0.3">
      <c r="A15" s="11" t="s">
        <v>16</v>
      </c>
      <c r="B15" s="15" t="s">
        <v>25</v>
      </c>
      <c r="C15" s="20">
        <v>160</v>
      </c>
      <c r="D15" s="20">
        <v>152</v>
      </c>
      <c r="E15" s="25">
        <v>400</v>
      </c>
      <c r="F15" s="25">
        <v>8</v>
      </c>
      <c r="G15" s="32">
        <f t="shared" si="0"/>
        <v>1216</v>
      </c>
      <c r="H15" s="32"/>
      <c r="I15" s="37"/>
      <c r="J15" s="28">
        <f t="shared" si="1"/>
        <v>1216</v>
      </c>
      <c r="K15" s="42" t="s">
        <v>170</v>
      </c>
      <c r="L15" s="47">
        <f t="shared" si="2"/>
        <v>250</v>
      </c>
      <c r="M15" s="1427"/>
      <c r="N15" s="1430"/>
      <c r="O15" s="58">
        <v>2</v>
      </c>
      <c r="P15" s="1433"/>
      <c r="Q15" s="1436"/>
    </row>
    <row r="16" spans="1:31" ht="15.75" thickBot="1" x14ac:dyDescent="0.3">
      <c r="A16" s="11" t="s">
        <v>16</v>
      </c>
      <c r="B16" s="15" t="s">
        <v>26</v>
      </c>
      <c r="C16" s="20">
        <v>144</v>
      </c>
      <c r="D16" s="20">
        <v>152</v>
      </c>
      <c r="E16" s="25">
        <v>500</v>
      </c>
      <c r="F16" s="25">
        <v>7</v>
      </c>
      <c r="G16" s="32">
        <f t="shared" si="0"/>
        <v>1064</v>
      </c>
      <c r="H16" s="32"/>
      <c r="I16" s="37"/>
      <c r="J16" s="28">
        <f t="shared" si="1"/>
        <v>1064</v>
      </c>
      <c r="K16" s="42" t="s">
        <v>171</v>
      </c>
      <c r="L16" s="47">
        <f t="shared" si="2"/>
        <v>150</v>
      </c>
      <c r="M16" s="1427"/>
      <c r="N16" s="1430"/>
      <c r="O16" s="58">
        <v>1</v>
      </c>
      <c r="P16" s="1433"/>
      <c r="Q16" s="1436"/>
    </row>
    <row r="17" spans="1:17" ht="15.75" thickBot="1" x14ac:dyDescent="0.3">
      <c r="A17" s="11" t="s">
        <v>16</v>
      </c>
      <c r="B17" s="15" t="s">
        <v>27</v>
      </c>
      <c r="C17" s="20">
        <v>152</v>
      </c>
      <c r="D17" s="20">
        <v>152</v>
      </c>
      <c r="E17" s="25">
        <v>200</v>
      </c>
      <c r="F17" s="25">
        <v>6</v>
      </c>
      <c r="G17" s="32">
        <f t="shared" si="0"/>
        <v>912</v>
      </c>
      <c r="H17" s="32"/>
      <c r="I17" s="37"/>
      <c r="J17" s="28">
        <f t="shared" si="1"/>
        <v>912</v>
      </c>
      <c r="K17" s="42" t="s">
        <v>170</v>
      </c>
      <c r="L17" s="47">
        <f t="shared" si="2"/>
        <v>250</v>
      </c>
      <c r="M17" s="1427"/>
      <c r="N17" s="1430"/>
      <c r="O17" s="58">
        <v>2</v>
      </c>
      <c r="P17" s="1433"/>
      <c r="Q17" s="1436"/>
    </row>
    <row r="18" spans="1:17" ht="15.75" thickBot="1" x14ac:dyDescent="0.3">
      <c r="A18" s="11" t="s">
        <v>16</v>
      </c>
      <c r="B18" s="15" t="s">
        <v>28</v>
      </c>
      <c r="C18" s="20">
        <v>144</v>
      </c>
      <c r="D18" s="20">
        <v>152</v>
      </c>
      <c r="E18" s="25">
        <v>300</v>
      </c>
      <c r="F18" s="25">
        <v>5</v>
      </c>
      <c r="G18" s="32">
        <f t="shared" si="0"/>
        <v>760</v>
      </c>
      <c r="H18" s="32"/>
      <c r="I18" s="37"/>
      <c r="J18" s="28">
        <f t="shared" si="1"/>
        <v>760</v>
      </c>
      <c r="K18" s="42" t="s">
        <v>152</v>
      </c>
      <c r="L18" s="47">
        <f t="shared" si="2"/>
        <v>350</v>
      </c>
      <c r="M18" s="1427"/>
      <c r="N18" s="1430"/>
      <c r="O18" s="58">
        <v>3</v>
      </c>
      <c r="P18" s="1433"/>
      <c r="Q18" s="1436"/>
    </row>
    <row r="19" spans="1:17" ht="15.75" thickBot="1" x14ac:dyDescent="0.3">
      <c r="A19" s="11" t="s">
        <v>16</v>
      </c>
      <c r="B19" s="13" t="s">
        <v>29</v>
      </c>
      <c r="C19" s="18">
        <v>144</v>
      </c>
      <c r="D19" s="18">
        <v>152</v>
      </c>
      <c r="E19" s="23">
        <v>400</v>
      </c>
      <c r="F19" s="23">
        <v>4</v>
      </c>
      <c r="G19" s="29">
        <f t="shared" si="0"/>
        <v>608</v>
      </c>
      <c r="H19" s="29"/>
      <c r="I19" s="35"/>
      <c r="J19" s="28">
        <f t="shared" si="1"/>
        <v>608</v>
      </c>
      <c r="K19" s="42" t="s">
        <v>170</v>
      </c>
      <c r="L19" s="48">
        <f t="shared" si="2"/>
        <v>250</v>
      </c>
      <c r="M19" s="1428"/>
      <c r="N19" s="1431"/>
      <c r="O19" s="55">
        <v>2</v>
      </c>
      <c r="P19" s="1434"/>
      <c r="Q19" s="1437"/>
    </row>
  </sheetData>
  <mergeCells count="9">
    <mergeCell ref="M7:M19"/>
    <mergeCell ref="N7:N19"/>
    <mergeCell ref="P7:P19"/>
    <mergeCell ref="Q7:Q19"/>
    <mergeCell ref="A2:A3"/>
    <mergeCell ref="M2:M3"/>
    <mergeCell ref="N2:N3"/>
    <mergeCell ref="P2:P3"/>
    <mergeCell ref="Q2:Q3"/>
  </mergeCells>
  <conditionalFormatting sqref="E2:E19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9" sqref="H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workbookViewId="0">
      <selection activeCell="I16" sqref="I16"/>
    </sheetView>
  </sheetViews>
  <sheetFormatPr defaultRowHeight="15" x14ac:dyDescent="0.25"/>
  <cols>
    <col min="1" max="1" width="12.85546875" customWidth="1" collapsed="1"/>
    <col min="2" max="2" width="19.5703125" customWidth="1" collapsed="1"/>
    <col min="5" max="5" width="27.28515625" customWidth="1" collapsed="1"/>
    <col min="8" max="8" width="19.5703125" customWidth="1" collapsed="1"/>
    <col min="11" max="11" width="23.42578125" customWidth="1" collapsed="1"/>
  </cols>
  <sheetData>
    <row r="1" spans="1:23" ht="60" customHeight="1" x14ac:dyDescent="0.25">
      <c r="A1" s="65" t="s">
        <v>154</v>
      </c>
      <c r="B1" s="66" t="s">
        <v>155</v>
      </c>
      <c r="C1" s="67" t="s">
        <v>1</v>
      </c>
      <c r="D1" s="68" t="s">
        <v>156</v>
      </c>
      <c r="E1" s="69" t="s">
        <v>2</v>
      </c>
      <c r="F1" s="70" t="s">
        <v>174</v>
      </c>
      <c r="G1" s="71" t="s">
        <v>157</v>
      </c>
      <c r="H1" s="72" t="s">
        <v>158</v>
      </c>
      <c r="I1" s="73" t="s">
        <v>159</v>
      </c>
      <c r="J1" s="74" t="s">
        <v>160</v>
      </c>
      <c r="K1" s="75" t="s">
        <v>161</v>
      </c>
      <c r="L1" s="76" t="s">
        <v>162</v>
      </c>
      <c r="M1" s="77" t="s">
        <v>163</v>
      </c>
      <c r="N1" s="78" t="s">
        <v>164</v>
      </c>
      <c r="O1" s="79" t="s">
        <v>165</v>
      </c>
      <c r="P1" s="80" t="s">
        <v>166</v>
      </c>
      <c r="Q1" s="81" t="s">
        <v>175</v>
      </c>
      <c r="R1" s="82" t="s">
        <v>176</v>
      </c>
      <c r="S1" s="83" t="s">
        <v>177</v>
      </c>
      <c r="T1" s="1362" t="s">
        <v>150</v>
      </c>
      <c r="U1" s="1363" t="s">
        <v>168</v>
      </c>
      <c r="V1" s="1364" t="s">
        <v>169</v>
      </c>
      <c r="W1" s="1365" t="s">
        <v>162</v>
      </c>
    </row>
    <row r="2" spans="1:23" x14ac:dyDescent="0.25">
      <c r="A2" s="1444" t="s">
        <v>5</v>
      </c>
      <c r="B2" s="87" t="s">
        <v>7</v>
      </c>
      <c r="C2" s="88" t="s">
        <v>179</v>
      </c>
      <c r="D2" s="89">
        <v>152</v>
      </c>
      <c r="E2" s="90" t="s">
        <v>180</v>
      </c>
      <c r="F2" s="86" t="s">
        <v>178</v>
      </c>
      <c r="G2" s="91">
        <v>4560</v>
      </c>
      <c r="H2" s="84"/>
      <c r="I2" s="92"/>
      <c r="J2" s="93">
        <f t="shared" ref="J2:J7" si="0">G2</f>
        <v>4560</v>
      </c>
      <c r="K2" s="85" t="s">
        <v>152</v>
      </c>
      <c r="L2" s="94">
        <v>3030</v>
      </c>
      <c r="M2" s="95">
        <f t="shared" ref="M2:M33" si="1">((E2-L2)/E2)*100</f>
        <v>56.714285714285715</v>
      </c>
      <c r="N2" s="96">
        <f t="shared" ref="N2:N33" si="2">((G2-L2)/G2)*100</f>
        <v>33.55263157894737</v>
      </c>
      <c r="O2" s="97">
        <v>3</v>
      </c>
      <c r="P2" s="1446">
        <v>2</v>
      </c>
      <c r="Q2" s="1446" t="s">
        <v>182</v>
      </c>
      <c r="R2" s="1447">
        <v>63.857142857142854</v>
      </c>
      <c r="S2" s="1447">
        <v>44.517543859649123</v>
      </c>
      <c r="W2" s="1366" t="s">
        <v>229</v>
      </c>
    </row>
    <row r="3" spans="1:23" x14ac:dyDescent="0.25">
      <c r="A3" s="1445" t="s">
        <v>5</v>
      </c>
      <c r="B3" s="101" t="s">
        <v>8</v>
      </c>
      <c r="C3" s="102" t="s">
        <v>181</v>
      </c>
      <c r="D3" s="103">
        <v>152</v>
      </c>
      <c r="E3" s="104" t="s">
        <v>180</v>
      </c>
      <c r="F3" s="100" t="s">
        <v>178</v>
      </c>
      <c r="G3" s="105">
        <v>4560</v>
      </c>
      <c r="H3" s="98"/>
      <c r="I3" s="106"/>
      <c r="J3" s="107">
        <f t="shared" si="0"/>
        <v>4560</v>
      </c>
      <c r="K3" s="99" t="s">
        <v>170</v>
      </c>
      <c r="L3" s="108">
        <v>2030</v>
      </c>
      <c r="M3" s="109">
        <f t="shared" si="1"/>
        <v>71</v>
      </c>
      <c r="N3" s="110">
        <f t="shared" si="2"/>
        <v>55.482456140350877</v>
      </c>
      <c r="O3" s="111">
        <v>2</v>
      </c>
      <c r="P3" s="1446">
        <v>2</v>
      </c>
      <c r="Q3" s="1446" t="s">
        <v>182</v>
      </c>
      <c r="R3" s="1447">
        <v>63.857142857142854</v>
      </c>
      <c r="S3" s="1447">
        <v>44.517543859649123</v>
      </c>
      <c r="T3" s="1367" t="s">
        <v>171</v>
      </c>
      <c r="U3" s="1368">
        <v>1000</v>
      </c>
      <c r="V3" s="1369">
        <v>30</v>
      </c>
      <c r="W3" s="1370">
        <f>U3+V3</f>
        <v>1030</v>
      </c>
    </row>
    <row r="4" spans="1:23" ht="30" x14ac:dyDescent="0.25">
      <c r="A4" s="1413" t="s">
        <v>9</v>
      </c>
      <c r="B4" s="115" t="s">
        <v>10</v>
      </c>
      <c r="C4" s="116" t="s">
        <v>183</v>
      </c>
      <c r="D4" s="117">
        <v>152</v>
      </c>
      <c r="E4" s="118" t="s">
        <v>180</v>
      </c>
      <c r="F4" s="114" t="s">
        <v>178</v>
      </c>
      <c r="G4" s="119">
        <v>4560</v>
      </c>
      <c r="H4" s="112"/>
      <c r="I4" s="120"/>
      <c r="J4" s="121">
        <f t="shared" si="0"/>
        <v>4560</v>
      </c>
      <c r="K4" s="113" t="s">
        <v>152</v>
      </c>
      <c r="L4" s="122">
        <v>3030</v>
      </c>
      <c r="M4" s="123">
        <f t="shared" si="1"/>
        <v>56.714285714285715</v>
      </c>
      <c r="N4" s="124">
        <f t="shared" si="2"/>
        <v>33.55263157894737</v>
      </c>
      <c r="O4" s="125">
        <v>3</v>
      </c>
      <c r="P4" s="126">
        <v>1</v>
      </c>
      <c r="Q4" s="127" t="s">
        <v>184</v>
      </c>
      <c r="R4" s="1389">
        <v>56.714285714285715</v>
      </c>
      <c r="S4" s="1390">
        <v>33.55263157894737</v>
      </c>
      <c r="T4" s="1371" t="s">
        <v>170</v>
      </c>
      <c r="U4" s="1372">
        <v>2000</v>
      </c>
      <c r="V4" s="1373">
        <v>30</v>
      </c>
      <c r="W4" s="1374">
        <f>U4+V4</f>
        <v>2030</v>
      </c>
    </row>
    <row r="5" spans="1:23" x14ac:dyDescent="0.25">
      <c r="A5" s="1414" t="s">
        <v>11</v>
      </c>
      <c r="B5" s="131" t="s">
        <v>12</v>
      </c>
      <c r="C5" s="132" t="s">
        <v>185</v>
      </c>
      <c r="D5" s="133">
        <v>152</v>
      </c>
      <c r="E5" s="134" t="s">
        <v>180</v>
      </c>
      <c r="F5" s="130" t="s">
        <v>178</v>
      </c>
      <c r="G5" s="135">
        <v>4560</v>
      </c>
      <c r="H5" s="128"/>
      <c r="I5" s="136"/>
      <c r="J5" s="137">
        <f t="shared" si="0"/>
        <v>4560</v>
      </c>
      <c r="K5" s="129" t="s">
        <v>172</v>
      </c>
      <c r="L5" s="138">
        <v>4530</v>
      </c>
      <c r="M5" s="139">
        <f t="shared" si="1"/>
        <v>35.285714285714285</v>
      </c>
      <c r="N5" s="140">
        <f t="shared" si="2"/>
        <v>0.6578947368421052</v>
      </c>
      <c r="O5" s="141">
        <v>5</v>
      </c>
      <c r="P5" s="142">
        <v>1</v>
      </c>
      <c r="Q5" s="143" t="s">
        <v>186</v>
      </c>
      <c r="R5" s="1391">
        <v>35.285714285714285</v>
      </c>
      <c r="S5" s="1392">
        <v>0.6578947368421052</v>
      </c>
      <c r="T5" s="1375" t="s">
        <v>152</v>
      </c>
      <c r="U5" s="1376">
        <v>3000</v>
      </c>
      <c r="V5" s="1377">
        <v>30</v>
      </c>
      <c r="W5" s="1378">
        <f>U5+V5</f>
        <v>3030</v>
      </c>
    </row>
    <row r="6" spans="1:23" x14ac:dyDescent="0.25">
      <c r="A6" s="1415" t="s">
        <v>13</v>
      </c>
      <c r="B6" s="147" t="s">
        <v>14</v>
      </c>
      <c r="C6" s="148" t="s">
        <v>187</v>
      </c>
      <c r="D6" s="149">
        <v>152</v>
      </c>
      <c r="E6" s="150" t="s">
        <v>180</v>
      </c>
      <c r="F6" s="146" t="s">
        <v>178</v>
      </c>
      <c r="G6" s="151">
        <v>4560</v>
      </c>
      <c r="H6" s="144"/>
      <c r="I6" s="152"/>
      <c r="J6" s="153">
        <f t="shared" si="0"/>
        <v>4560</v>
      </c>
      <c r="K6" s="145" t="s">
        <v>171</v>
      </c>
      <c r="L6" s="154">
        <v>1030</v>
      </c>
      <c r="M6" s="155">
        <f t="shared" si="1"/>
        <v>85.285714285714292</v>
      </c>
      <c r="N6" s="156">
        <f t="shared" si="2"/>
        <v>77.412280701754383</v>
      </c>
      <c r="O6" s="157">
        <v>1</v>
      </c>
      <c r="P6" s="158">
        <v>1</v>
      </c>
      <c r="Q6" s="159" t="s">
        <v>188</v>
      </c>
      <c r="R6" s="1393">
        <v>85.285714285714292</v>
      </c>
      <c r="S6" s="1394">
        <v>77.412280701754383</v>
      </c>
      <c r="T6" s="1379" t="s">
        <v>173</v>
      </c>
      <c r="U6" s="1380">
        <v>4000</v>
      </c>
      <c r="V6" s="1381">
        <v>30</v>
      </c>
      <c r="W6" s="1382">
        <f>U6+V6</f>
        <v>4030</v>
      </c>
    </row>
    <row r="7" spans="1:23" ht="30" x14ac:dyDescent="0.25">
      <c r="A7" s="1448" t="s">
        <v>16</v>
      </c>
      <c r="B7" s="163" t="s">
        <v>17</v>
      </c>
      <c r="C7" s="164" t="s">
        <v>181</v>
      </c>
      <c r="D7" s="165">
        <v>152</v>
      </c>
      <c r="E7" s="166" t="s">
        <v>180</v>
      </c>
      <c r="F7" s="162" t="s">
        <v>178</v>
      </c>
      <c r="G7" s="167">
        <v>4560</v>
      </c>
      <c r="H7" s="160"/>
      <c r="I7" s="168"/>
      <c r="J7" s="169">
        <f t="shared" si="0"/>
        <v>4560</v>
      </c>
      <c r="K7" s="161" t="s">
        <v>173</v>
      </c>
      <c r="L7" s="170">
        <v>4030</v>
      </c>
      <c r="M7" s="171">
        <f t="shared" si="1"/>
        <v>42.428571428571423</v>
      </c>
      <c r="N7" s="172">
        <f t="shared" si="2"/>
        <v>11.62280701754386</v>
      </c>
      <c r="O7" s="173">
        <v>4</v>
      </c>
      <c r="P7" s="1446">
        <v>13</v>
      </c>
      <c r="Q7" s="1446" t="s">
        <v>196</v>
      </c>
      <c r="R7" s="1447">
        <v>66.670329670329679</v>
      </c>
      <c r="S7" s="1447">
        <v>48.836032388663966</v>
      </c>
      <c r="T7" s="1383" t="s">
        <v>172</v>
      </c>
      <c r="U7" s="1384">
        <v>4500</v>
      </c>
      <c r="V7" s="1385">
        <v>30</v>
      </c>
      <c r="W7" s="1386">
        <f>U7+V7</f>
        <v>4530</v>
      </c>
    </row>
    <row r="8" spans="1:23" ht="30" x14ac:dyDescent="0.25">
      <c r="A8" s="1449" t="s">
        <v>16</v>
      </c>
      <c r="B8" s="177" t="s">
        <v>18</v>
      </c>
      <c r="C8" s="178" t="s">
        <v>181</v>
      </c>
      <c r="D8" s="179">
        <v>152</v>
      </c>
      <c r="E8" s="180" t="s">
        <v>180</v>
      </c>
      <c r="F8" s="176" t="s">
        <v>178</v>
      </c>
      <c r="G8" s="181">
        <v>4560</v>
      </c>
      <c r="H8" s="174"/>
      <c r="I8" s="182" t="s">
        <v>189</v>
      </c>
      <c r="J8" s="183" t="s">
        <v>180</v>
      </c>
      <c r="K8" s="175" t="s">
        <v>152</v>
      </c>
      <c r="L8" s="184">
        <v>3030</v>
      </c>
      <c r="M8" s="185">
        <f t="shared" si="1"/>
        <v>56.714285714285715</v>
      </c>
      <c r="N8" s="186">
        <f t="shared" si="2"/>
        <v>33.55263157894737</v>
      </c>
      <c r="O8" s="187">
        <v>3</v>
      </c>
      <c r="P8" s="1446">
        <v>13</v>
      </c>
      <c r="Q8" s="1446" t="s">
        <v>196</v>
      </c>
      <c r="R8" s="1447">
        <v>66.670329670329679</v>
      </c>
      <c r="S8" s="1447">
        <v>48.836032388663966</v>
      </c>
      <c r="T8" s="1387" t="s">
        <v>230</v>
      </c>
      <c r="U8" s="1388">
        <v>500</v>
      </c>
    </row>
    <row r="9" spans="1:23" x14ac:dyDescent="0.25">
      <c r="A9" s="1450" t="s">
        <v>16</v>
      </c>
      <c r="B9" s="191" t="s">
        <v>19</v>
      </c>
      <c r="C9" s="192" t="s">
        <v>190</v>
      </c>
      <c r="D9" s="193">
        <v>152</v>
      </c>
      <c r="E9" s="194" t="s">
        <v>180</v>
      </c>
      <c r="F9" s="190" t="s">
        <v>178</v>
      </c>
      <c r="G9" s="195">
        <v>4560</v>
      </c>
      <c r="H9" s="188"/>
      <c r="I9" s="196" t="s">
        <v>189</v>
      </c>
      <c r="J9" s="197" t="s">
        <v>180</v>
      </c>
      <c r="K9" s="189" t="s">
        <v>152</v>
      </c>
      <c r="L9" s="198">
        <v>3030</v>
      </c>
      <c r="M9" s="199">
        <f t="shared" si="1"/>
        <v>56.714285714285715</v>
      </c>
      <c r="N9" s="200">
        <f t="shared" si="2"/>
        <v>33.55263157894737</v>
      </c>
      <c r="O9" s="201">
        <v>3</v>
      </c>
      <c r="P9" s="1446">
        <v>13</v>
      </c>
      <c r="Q9" s="1446" t="s">
        <v>196</v>
      </c>
      <c r="R9" s="1447">
        <v>66.670329670329679</v>
      </c>
      <c r="S9" s="1447">
        <v>48.836032388663966</v>
      </c>
    </row>
    <row r="10" spans="1:23" s="203" customFormat="1" x14ac:dyDescent="0.25">
      <c r="A10" s="1451" t="s">
        <v>16</v>
      </c>
      <c r="B10" s="206" t="s">
        <v>20</v>
      </c>
      <c r="C10" s="207" t="s">
        <v>192</v>
      </c>
      <c r="D10" s="208">
        <v>152</v>
      </c>
      <c r="E10" s="209" t="s">
        <v>180</v>
      </c>
      <c r="F10" s="205" t="s">
        <v>178</v>
      </c>
      <c r="G10" s="210">
        <v>4560</v>
      </c>
      <c r="H10" s="202"/>
      <c r="I10" s="211" t="s">
        <v>189</v>
      </c>
      <c r="J10" s="212" t="s">
        <v>180</v>
      </c>
      <c r="K10" s="204" t="s">
        <v>191</v>
      </c>
      <c r="L10" s="213">
        <v>0</v>
      </c>
      <c r="M10" s="214">
        <f t="shared" si="1"/>
        <v>100</v>
      </c>
      <c r="N10" s="215">
        <f t="shared" si="2"/>
        <v>100</v>
      </c>
      <c r="O10" s="216">
        <v>3</v>
      </c>
      <c r="P10" s="1446">
        <v>13</v>
      </c>
      <c r="Q10" s="1446" t="s">
        <v>196</v>
      </c>
      <c r="R10" s="1447">
        <v>66.670329670329679</v>
      </c>
      <c r="S10" s="1447">
        <v>48.836032388663966</v>
      </c>
    </row>
    <row r="11" spans="1:23" s="218" customFormat="1" x14ac:dyDescent="0.25">
      <c r="A11" s="1452" t="s">
        <v>16</v>
      </c>
      <c r="B11" s="221" t="s">
        <v>21</v>
      </c>
      <c r="C11" s="222" t="s">
        <v>193</v>
      </c>
      <c r="D11" s="223">
        <v>152</v>
      </c>
      <c r="E11" s="224" t="s">
        <v>180</v>
      </c>
      <c r="F11" s="220" t="s">
        <v>178</v>
      </c>
      <c r="G11" s="225">
        <v>4560</v>
      </c>
      <c r="H11" s="217"/>
      <c r="I11" s="226" t="s">
        <v>189</v>
      </c>
      <c r="J11" s="227" t="s">
        <v>180</v>
      </c>
      <c r="K11" s="219" t="s">
        <v>191</v>
      </c>
      <c r="L11" s="228">
        <v>0</v>
      </c>
      <c r="M11" s="229">
        <f t="shared" si="1"/>
        <v>100</v>
      </c>
      <c r="N11" s="230">
        <f t="shared" si="2"/>
        <v>100</v>
      </c>
      <c r="O11" s="231">
        <v>3</v>
      </c>
      <c r="P11" s="1446">
        <v>13</v>
      </c>
      <c r="Q11" s="1446" t="s">
        <v>196</v>
      </c>
      <c r="R11" s="1447">
        <v>66.670329670329679</v>
      </c>
      <c r="S11" s="1447">
        <v>48.836032388663966</v>
      </c>
    </row>
    <row r="12" spans="1:23" x14ac:dyDescent="0.25">
      <c r="A12" s="1453" t="s">
        <v>16</v>
      </c>
      <c r="B12" s="235" t="s">
        <v>22</v>
      </c>
      <c r="C12" s="236" t="s">
        <v>181</v>
      </c>
      <c r="D12" s="237">
        <v>152</v>
      </c>
      <c r="E12" s="238" t="s">
        <v>180</v>
      </c>
      <c r="F12" s="234" t="s">
        <v>178</v>
      </c>
      <c r="G12" s="239">
        <v>4560</v>
      </c>
      <c r="H12" s="232"/>
      <c r="I12" s="240"/>
      <c r="J12" s="241">
        <f t="shared" ref="J12:J23" si="3">G12</f>
        <v>4560</v>
      </c>
      <c r="K12" s="233" t="s">
        <v>170</v>
      </c>
      <c r="L12" s="242">
        <v>2030</v>
      </c>
      <c r="M12" s="243">
        <f t="shared" si="1"/>
        <v>71</v>
      </c>
      <c r="N12" s="244">
        <f t="shared" si="2"/>
        <v>55.482456140350877</v>
      </c>
      <c r="O12" s="245">
        <v>2</v>
      </c>
      <c r="P12" s="1446">
        <v>13</v>
      </c>
      <c r="Q12" s="1446" t="s">
        <v>196</v>
      </c>
      <c r="R12" s="1447">
        <v>66.670329670329679</v>
      </c>
      <c r="S12" s="1447">
        <v>48.836032388663966</v>
      </c>
    </row>
    <row r="13" spans="1:23" x14ac:dyDescent="0.25">
      <c r="A13" s="1454" t="s">
        <v>16</v>
      </c>
      <c r="B13" s="249" t="s">
        <v>23</v>
      </c>
      <c r="C13" s="250" t="s">
        <v>194</v>
      </c>
      <c r="D13" s="251">
        <v>152</v>
      </c>
      <c r="E13" s="252" t="s">
        <v>180</v>
      </c>
      <c r="F13" s="248" t="s">
        <v>178</v>
      </c>
      <c r="G13" s="253">
        <v>4560</v>
      </c>
      <c r="H13" s="246"/>
      <c r="I13" s="254"/>
      <c r="J13" s="255">
        <f t="shared" si="3"/>
        <v>4560</v>
      </c>
      <c r="K13" s="247" t="s">
        <v>173</v>
      </c>
      <c r="L13" s="256">
        <v>4030</v>
      </c>
      <c r="M13" s="257">
        <f t="shared" si="1"/>
        <v>42.428571428571423</v>
      </c>
      <c r="N13" s="258">
        <f t="shared" si="2"/>
        <v>11.62280701754386</v>
      </c>
      <c r="O13" s="259">
        <v>4</v>
      </c>
      <c r="P13" s="1446">
        <v>13</v>
      </c>
      <c r="Q13" s="1446" t="s">
        <v>196</v>
      </c>
      <c r="R13" s="1447">
        <v>66.670329670329679</v>
      </c>
      <c r="S13" s="1447">
        <v>48.836032388663966</v>
      </c>
    </row>
    <row r="14" spans="1:23" x14ac:dyDescent="0.25">
      <c r="A14" s="1455" t="s">
        <v>16</v>
      </c>
      <c r="B14" s="263" t="s">
        <v>24</v>
      </c>
      <c r="C14" s="264" t="s">
        <v>181</v>
      </c>
      <c r="D14" s="265">
        <v>152</v>
      </c>
      <c r="E14" s="266" t="s">
        <v>180</v>
      </c>
      <c r="F14" s="262" t="s">
        <v>178</v>
      </c>
      <c r="G14" s="267">
        <v>4560</v>
      </c>
      <c r="H14" s="260"/>
      <c r="I14" s="268"/>
      <c r="J14" s="269">
        <f t="shared" si="3"/>
        <v>4560</v>
      </c>
      <c r="K14" s="261" t="s">
        <v>170</v>
      </c>
      <c r="L14" s="270">
        <v>2030</v>
      </c>
      <c r="M14" s="271">
        <f t="shared" si="1"/>
        <v>71</v>
      </c>
      <c r="N14" s="272">
        <f t="shared" si="2"/>
        <v>55.482456140350877</v>
      </c>
      <c r="O14" s="273">
        <v>2</v>
      </c>
      <c r="P14" s="1446">
        <v>13</v>
      </c>
      <c r="Q14" s="1446" t="s">
        <v>196</v>
      </c>
      <c r="R14" s="1447">
        <v>66.670329670329679</v>
      </c>
      <c r="S14" s="1447">
        <v>48.836032388663966</v>
      </c>
    </row>
    <row r="15" spans="1:23" x14ac:dyDescent="0.25">
      <c r="A15" s="1456" t="s">
        <v>16</v>
      </c>
      <c r="B15" s="277" t="s">
        <v>25</v>
      </c>
      <c r="C15" s="278" t="s">
        <v>181</v>
      </c>
      <c r="D15" s="279">
        <v>152</v>
      </c>
      <c r="E15" s="280" t="s">
        <v>180</v>
      </c>
      <c r="F15" s="276" t="s">
        <v>178</v>
      </c>
      <c r="G15" s="281">
        <v>4560</v>
      </c>
      <c r="H15" s="274"/>
      <c r="I15" s="282"/>
      <c r="J15" s="283">
        <f t="shared" si="3"/>
        <v>4560</v>
      </c>
      <c r="K15" s="275" t="s">
        <v>173</v>
      </c>
      <c r="L15" s="284">
        <v>4030</v>
      </c>
      <c r="M15" s="285">
        <f t="shared" si="1"/>
        <v>42.428571428571423</v>
      </c>
      <c r="N15" s="286">
        <f t="shared" si="2"/>
        <v>11.62280701754386</v>
      </c>
      <c r="O15" s="287">
        <v>4</v>
      </c>
      <c r="P15" s="1446">
        <v>13</v>
      </c>
      <c r="Q15" s="1446" t="s">
        <v>196</v>
      </c>
      <c r="R15" s="1447">
        <v>66.670329670329679</v>
      </c>
      <c r="S15" s="1447">
        <v>48.836032388663966</v>
      </c>
    </row>
    <row r="16" spans="1:23" x14ac:dyDescent="0.25">
      <c r="A16" s="1457" t="s">
        <v>16</v>
      </c>
      <c r="B16" s="291" t="s">
        <v>26</v>
      </c>
      <c r="C16" s="292" t="s">
        <v>195</v>
      </c>
      <c r="D16" s="293">
        <v>152</v>
      </c>
      <c r="E16" s="294" t="s">
        <v>180</v>
      </c>
      <c r="F16" s="290" t="s">
        <v>178</v>
      </c>
      <c r="G16" s="295">
        <v>4560</v>
      </c>
      <c r="H16" s="288"/>
      <c r="I16" s="296"/>
      <c r="J16" s="297">
        <f t="shared" si="3"/>
        <v>4560</v>
      </c>
      <c r="K16" s="289" t="s">
        <v>171</v>
      </c>
      <c r="L16" s="298">
        <v>1030</v>
      </c>
      <c r="M16" s="299">
        <f t="shared" si="1"/>
        <v>85.285714285714292</v>
      </c>
      <c r="N16" s="300">
        <f t="shared" si="2"/>
        <v>77.412280701754383</v>
      </c>
      <c r="O16" s="301">
        <v>1</v>
      </c>
      <c r="P16" s="1446">
        <v>13</v>
      </c>
      <c r="Q16" s="1446" t="s">
        <v>196</v>
      </c>
      <c r="R16" s="1447">
        <v>66.670329670329679</v>
      </c>
      <c r="S16" s="1447">
        <v>48.836032388663966</v>
      </c>
    </row>
    <row r="17" spans="1:19" x14ac:dyDescent="0.25">
      <c r="A17" s="1458" t="s">
        <v>16</v>
      </c>
      <c r="B17" s="305" t="s">
        <v>27</v>
      </c>
      <c r="C17" s="306" t="s">
        <v>183</v>
      </c>
      <c r="D17" s="307">
        <v>152</v>
      </c>
      <c r="E17" s="308" t="s">
        <v>180</v>
      </c>
      <c r="F17" s="304" t="s">
        <v>178</v>
      </c>
      <c r="G17" s="309">
        <v>4560</v>
      </c>
      <c r="H17" s="302"/>
      <c r="I17" s="310"/>
      <c r="J17" s="311">
        <f t="shared" si="3"/>
        <v>4560</v>
      </c>
      <c r="K17" s="303" t="s">
        <v>170</v>
      </c>
      <c r="L17" s="312">
        <v>2030</v>
      </c>
      <c r="M17" s="313">
        <f t="shared" si="1"/>
        <v>71</v>
      </c>
      <c r="N17" s="314">
        <f t="shared" si="2"/>
        <v>55.482456140350877</v>
      </c>
      <c r="O17" s="315">
        <v>2</v>
      </c>
      <c r="P17" s="1446">
        <v>13</v>
      </c>
      <c r="Q17" s="1446" t="s">
        <v>196</v>
      </c>
      <c r="R17" s="1447">
        <v>66.670329670329679</v>
      </c>
      <c r="S17" s="1447">
        <v>48.836032388663966</v>
      </c>
    </row>
    <row r="18" spans="1:19" x14ac:dyDescent="0.25">
      <c r="A18" s="1459" t="s">
        <v>16</v>
      </c>
      <c r="B18" s="319" t="s">
        <v>28</v>
      </c>
      <c r="C18" s="320" t="s">
        <v>195</v>
      </c>
      <c r="D18" s="321">
        <v>152</v>
      </c>
      <c r="E18" s="322" t="s">
        <v>180</v>
      </c>
      <c r="F18" s="318" t="s">
        <v>178</v>
      </c>
      <c r="G18" s="323">
        <v>4560</v>
      </c>
      <c r="H18" s="316"/>
      <c r="I18" s="324"/>
      <c r="J18" s="325">
        <f t="shared" si="3"/>
        <v>4560</v>
      </c>
      <c r="K18" s="317" t="s">
        <v>152</v>
      </c>
      <c r="L18" s="326">
        <v>3030</v>
      </c>
      <c r="M18" s="327">
        <f t="shared" si="1"/>
        <v>56.714285714285715</v>
      </c>
      <c r="N18" s="328">
        <f t="shared" si="2"/>
        <v>33.55263157894737</v>
      </c>
      <c r="O18" s="329">
        <v>3</v>
      </c>
      <c r="P18" s="1446">
        <v>13</v>
      </c>
      <c r="Q18" s="1446" t="s">
        <v>196</v>
      </c>
      <c r="R18" s="1447">
        <v>66.670329670329679</v>
      </c>
      <c r="S18" s="1447">
        <v>48.836032388663966</v>
      </c>
    </row>
    <row r="19" spans="1:19" x14ac:dyDescent="0.25">
      <c r="A19" s="1460" t="s">
        <v>16</v>
      </c>
      <c r="B19" s="333" t="s">
        <v>29</v>
      </c>
      <c r="C19" s="334" t="s">
        <v>195</v>
      </c>
      <c r="D19" s="335">
        <v>152</v>
      </c>
      <c r="E19" s="336" t="s">
        <v>180</v>
      </c>
      <c r="F19" s="332" t="s">
        <v>178</v>
      </c>
      <c r="G19" s="337">
        <v>4560</v>
      </c>
      <c r="H19" s="330"/>
      <c r="I19" s="338"/>
      <c r="J19" s="339">
        <f t="shared" si="3"/>
        <v>4560</v>
      </c>
      <c r="K19" s="331" t="s">
        <v>170</v>
      </c>
      <c r="L19" s="340">
        <v>2030</v>
      </c>
      <c r="M19" s="341">
        <f t="shared" si="1"/>
        <v>71</v>
      </c>
      <c r="N19" s="342">
        <f t="shared" si="2"/>
        <v>55.482456140350877</v>
      </c>
      <c r="O19" s="343">
        <v>2</v>
      </c>
      <c r="P19" s="1446">
        <v>13</v>
      </c>
      <c r="Q19" s="1446" t="s">
        <v>196</v>
      </c>
      <c r="R19" s="1447">
        <v>66.670329670329679</v>
      </c>
      <c r="S19" s="1447">
        <v>48.836032388663966</v>
      </c>
    </row>
    <row r="20" spans="1:19" x14ac:dyDescent="0.25">
      <c r="A20" s="1461" t="s">
        <v>31</v>
      </c>
      <c r="B20" s="347" t="s">
        <v>33</v>
      </c>
      <c r="C20" s="348" t="s">
        <v>195</v>
      </c>
      <c r="D20" s="349">
        <v>152</v>
      </c>
      <c r="E20" s="350" t="s">
        <v>180</v>
      </c>
      <c r="F20" s="346" t="s">
        <v>178</v>
      </c>
      <c r="G20" s="351">
        <v>4560</v>
      </c>
      <c r="H20" s="344"/>
      <c r="I20" s="352"/>
      <c r="J20" s="353">
        <f t="shared" si="3"/>
        <v>4560</v>
      </c>
      <c r="K20" s="345" t="s">
        <v>170</v>
      </c>
      <c r="L20" s="354">
        <v>2030</v>
      </c>
      <c r="M20" s="355">
        <f t="shared" si="1"/>
        <v>71</v>
      </c>
      <c r="N20" s="356">
        <f t="shared" si="2"/>
        <v>55.482456140350877</v>
      </c>
      <c r="O20" s="357">
        <v>2</v>
      </c>
      <c r="P20" s="1446">
        <v>8</v>
      </c>
      <c r="Q20" s="1446" t="s">
        <v>200</v>
      </c>
      <c r="R20" s="1447">
        <v>67.428571428571431</v>
      </c>
      <c r="S20" s="1447">
        <v>50</v>
      </c>
    </row>
    <row r="21" spans="1:19" x14ac:dyDescent="0.25">
      <c r="A21" s="1462" t="s">
        <v>31</v>
      </c>
      <c r="B21" s="361" t="s">
        <v>34</v>
      </c>
      <c r="C21" s="362" t="s">
        <v>183</v>
      </c>
      <c r="D21" s="363">
        <v>152</v>
      </c>
      <c r="E21" s="364" t="s">
        <v>180</v>
      </c>
      <c r="F21" s="360" t="s">
        <v>178</v>
      </c>
      <c r="G21" s="365">
        <v>4560</v>
      </c>
      <c r="H21" s="358"/>
      <c r="I21" s="366"/>
      <c r="J21" s="367">
        <f t="shared" si="3"/>
        <v>4560</v>
      </c>
      <c r="K21" s="359" t="s">
        <v>152</v>
      </c>
      <c r="L21" s="368">
        <v>3030</v>
      </c>
      <c r="M21" s="369">
        <f t="shared" si="1"/>
        <v>56.714285714285715</v>
      </c>
      <c r="N21" s="370">
        <f t="shared" si="2"/>
        <v>33.55263157894737</v>
      </c>
      <c r="O21" s="371">
        <v>3</v>
      </c>
      <c r="P21" s="1446">
        <v>8</v>
      </c>
      <c r="Q21" s="1446" t="s">
        <v>200</v>
      </c>
      <c r="R21" s="1447">
        <v>67.428571428571431</v>
      </c>
      <c r="S21" s="1447">
        <v>50</v>
      </c>
    </row>
    <row r="22" spans="1:19" x14ac:dyDescent="0.25">
      <c r="A22" s="1463" t="s">
        <v>31</v>
      </c>
      <c r="B22" s="375" t="s">
        <v>35</v>
      </c>
      <c r="C22" s="376" t="s">
        <v>181</v>
      </c>
      <c r="D22" s="377">
        <v>152</v>
      </c>
      <c r="E22" s="378" t="s">
        <v>180</v>
      </c>
      <c r="F22" s="374" t="s">
        <v>178</v>
      </c>
      <c r="G22" s="379">
        <v>4560</v>
      </c>
      <c r="H22" s="372"/>
      <c r="I22" s="380"/>
      <c r="J22" s="381">
        <f t="shared" si="3"/>
        <v>4560</v>
      </c>
      <c r="K22" s="373" t="s">
        <v>170</v>
      </c>
      <c r="L22" s="382">
        <v>2030</v>
      </c>
      <c r="M22" s="383">
        <f t="shared" si="1"/>
        <v>71</v>
      </c>
      <c r="N22" s="384">
        <f t="shared" si="2"/>
        <v>55.482456140350877</v>
      </c>
      <c r="O22" s="385">
        <v>2</v>
      </c>
      <c r="P22" s="1446">
        <v>8</v>
      </c>
      <c r="Q22" s="1446" t="s">
        <v>200</v>
      </c>
      <c r="R22" s="1447">
        <v>67.428571428571431</v>
      </c>
      <c r="S22" s="1447">
        <v>50</v>
      </c>
    </row>
    <row r="23" spans="1:19" x14ac:dyDescent="0.25">
      <c r="A23" s="1464" t="s">
        <v>31</v>
      </c>
      <c r="B23" s="389" t="s">
        <v>36</v>
      </c>
      <c r="C23" s="390" t="s">
        <v>197</v>
      </c>
      <c r="D23" s="391">
        <v>152</v>
      </c>
      <c r="E23" s="392" t="s">
        <v>180</v>
      </c>
      <c r="F23" s="388" t="s">
        <v>178</v>
      </c>
      <c r="G23" s="393">
        <v>4560</v>
      </c>
      <c r="H23" s="386"/>
      <c r="I23" s="394"/>
      <c r="J23" s="395">
        <f t="shared" si="3"/>
        <v>4560</v>
      </c>
      <c r="K23" s="387" t="s">
        <v>173</v>
      </c>
      <c r="L23" s="396">
        <v>4030</v>
      </c>
      <c r="M23" s="397">
        <f t="shared" si="1"/>
        <v>42.428571428571423</v>
      </c>
      <c r="N23" s="398">
        <f t="shared" si="2"/>
        <v>11.62280701754386</v>
      </c>
      <c r="O23" s="399">
        <v>4</v>
      </c>
      <c r="P23" s="1446">
        <v>8</v>
      </c>
      <c r="Q23" s="1446" t="s">
        <v>200</v>
      </c>
      <c r="R23" s="1447">
        <v>67.428571428571431</v>
      </c>
      <c r="S23" s="1447">
        <v>50</v>
      </c>
    </row>
    <row r="24" spans="1:19" x14ac:dyDescent="0.25">
      <c r="A24" s="1465" t="s">
        <v>31</v>
      </c>
      <c r="B24" s="403" t="s">
        <v>37</v>
      </c>
      <c r="C24" s="404" t="s">
        <v>198</v>
      </c>
      <c r="D24" s="405">
        <v>152</v>
      </c>
      <c r="E24" s="406" t="s">
        <v>180</v>
      </c>
      <c r="F24" s="402" t="s">
        <v>178</v>
      </c>
      <c r="G24" s="407">
        <v>4560</v>
      </c>
      <c r="H24" s="400"/>
      <c r="I24" s="408" t="s">
        <v>189</v>
      </c>
      <c r="J24" s="409" t="s">
        <v>180</v>
      </c>
      <c r="K24" s="401" t="s">
        <v>170</v>
      </c>
      <c r="L24" s="410">
        <v>2030</v>
      </c>
      <c r="M24" s="411">
        <f t="shared" si="1"/>
        <v>71</v>
      </c>
      <c r="N24" s="412">
        <f t="shared" si="2"/>
        <v>55.482456140350877</v>
      </c>
      <c r="O24" s="413">
        <v>2</v>
      </c>
      <c r="P24" s="1446">
        <v>8</v>
      </c>
      <c r="Q24" s="1446" t="s">
        <v>200</v>
      </c>
      <c r="R24" s="1447">
        <v>67.428571428571431</v>
      </c>
      <c r="S24" s="1447">
        <v>50</v>
      </c>
    </row>
    <row r="25" spans="1:19" x14ac:dyDescent="0.25">
      <c r="A25" s="1466" t="s">
        <v>31</v>
      </c>
      <c r="B25" s="417" t="s">
        <v>38</v>
      </c>
      <c r="C25" s="418" t="s">
        <v>199</v>
      </c>
      <c r="D25" s="419">
        <v>152</v>
      </c>
      <c r="E25" s="420" t="s">
        <v>180</v>
      </c>
      <c r="F25" s="416" t="s">
        <v>178</v>
      </c>
      <c r="G25" s="421">
        <v>4560</v>
      </c>
      <c r="H25" s="414"/>
      <c r="I25" s="422" t="s">
        <v>189</v>
      </c>
      <c r="J25" s="423" t="s">
        <v>180</v>
      </c>
      <c r="K25" s="415" t="s">
        <v>170</v>
      </c>
      <c r="L25" s="424">
        <v>2030</v>
      </c>
      <c r="M25" s="425">
        <f t="shared" si="1"/>
        <v>71</v>
      </c>
      <c r="N25" s="426">
        <f t="shared" si="2"/>
        <v>55.482456140350877</v>
      </c>
      <c r="O25" s="427">
        <v>2</v>
      </c>
      <c r="P25" s="1446">
        <v>8</v>
      </c>
      <c r="Q25" s="1446" t="s">
        <v>200</v>
      </c>
      <c r="R25" s="1447">
        <v>67.428571428571431</v>
      </c>
      <c r="S25" s="1447">
        <v>50</v>
      </c>
    </row>
    <row r="26" spans="1:19" x14ac:dyDescent="0.25">
      <c r="A26" s="1467" t="s">
        <v>31</v>
      </c>
      <c r="B26" s="431" t="s">
        <v>39</v>
      </c>
      <c r="C26" s="432" t="s">
        <v>198</v>
      </c>
      <c r="D26" s="433">
        <v>152</v>
      </c>
      <c r="E26" s="434" t="s">
        <v>180</v>
      </c>
      <c r="F26" s="430" t="s">
        <v>178</v>
      </c>
      <c r="G26" s="435">
        <v>4560</v>
      </c>
      <c r="H26" s="428"/>
      <c r="I26" s="436" t="s">
        <v>189</v>
      </c>
      <c r="J26" s="437" t="s">
        <v>180</v>
      </c>
      <c r="K26" s="429" t="s">
        <v>170</v>
      </c>
      <c r="L26" s="438">
        <v>2030</v>
      </c>
      <c r="M26" s="439">
        <f t="shared" si="1"/>
        <v>71</v>
      </c>
      <c r="N26" s="440">
        <f t="shared" si="2"/>
        <v>55.482456140350877</v>
      </c>
      <c r="O26" s="441">
        <v>2</v>
      </c>
      <c r="P26" s="1446">
        <v>8</v>
      </c>
      <c r="Q26" s="1446" t="s">
        <v>200</v>
      </c>
      <c r="R26" s="1447">
        <v>67.428571428571431</v>
      </c>
      <c r="S26" s="1447">
        <v>50</v>
      </c>
    </row>
    <row r="27" spans="1:19" x14ac:dyDescent="0.25">
      <c r="A27" s="1468" t="s">
        <v>31</v>
      </c>
      <c r="B27" s="445" t="s">
        <v>40</v>
      </c>
      <c r="C27" s="446" t="s">
        <v>183</v>
      </c>
      <c r="D27" s="447">
        <v>152</v>
      </c>
      <c r="E27" s="448" t="s">
        <v>180</v>
      </c>
      <c r="F27" s="444" t="s">
        <v>178</v>
      </c>
      <c r="G27" s="449">
        <v>4560</v>
      </c>
      <c r="H27" s="442"/>
      <c r="I27" s="450"/>
      <c r="J27" s="451">
        <f t="shared" ref="J27:J34" si="4">G27</f>
        <v>4560</v>
      </c>
      <c r="K27" s="443" t="s">
        <v>171</v>
      </c>
      <c r="L27" s="452">
        <v>1030</v>
      </c>
      <c r="M27" s="453">
        <f t="shared" si="1"/>
        <v>85.285714285714292</v>
      </c>
      <c r="N27" s="454">
        <f t="shared" si="2"/>
        <v>77.412280701754383</v>
      </c>
      <c r="O27" s="455">
        <v>1</v>
      </c>
      <c r="P27" s="1446">
        <v>8</v>
      </c>
      <c r="Q27" s="1446" t="s">
        <v>200</v>
      </c>
      <c r="R27" s="1447">
        <v>67.428571428571431</v>
      </c>
      <c r="S27" s="1447">
        <v>50</v>
      </c>
    </row>
    <row r="28" spans="1:19" x14ac:dyDescent="0.25">
      <c r="A28" s="1469" t="s">
        <v>42</v>
      </c>
      <c r="B28" s="459" t="s">
        <v>43</v>
      </c>
      <c r="C28" s="460" t="s">
        <v>183</v>
      </c>
      <c r="D28" s="461">
        <v>152</v>
      </c>
      <c r="E28" s="462" t="s">
        <v>180</v>
      </c>
      <c r="F28" s="458" t="s">
        <v>178</v>
      </c>
      <c r="G28" s="463">
        <v>4560</v>
      </c>
      <c r="H28" s="456"/>
      <c r="I28" s="464"/>
      <c r="J28" s="465">
        <f t="shared" si="4"/>
        <v>4560</v>
      </c>
      <c r="K28" s="457" t="s">
        <v>171</v>
      </c>
      <c r="L28" s="466">
        <v>1030</v>
      </c>
      <c r="M28" s="467">
        <f t="shared" si="1"/>
        <v>85.285714285714292</v>
      </c>
      <c r="N28" s="468">
        <f t="shared" si="2"/>
        <v>77.412280701754383</v>
      </c>
      <c r="O28" s="469">
        <v>1</v>
      </c>
      <c r="P28" s="1446">
        <v>4</v>
      </c>
      <c r="Q28" s="1446" t="s">
        <v>182</v>
      </c>
      <c r="R28" s="1447">
        <v>63.857142857142854</v>
      </c>
      <c r="S28" s="1447">
        <v>44.517543859649123</v>
      </c>
    </row>
    <row r="29" spans="1:19" x14ac:dyDescent="0.25">
      <c r="A29" s="1470" t="s">
        <v>42</v>
      </c>
      <c r="B29" s="473" t="s">
        <v>44</v>
      </c>
      <c r="C29" s="474" t="s">
        <v>183</v>
      </c>
      <c r="D29" s="475">
        <v>152</v>
      </c>
      <c r="E29" s="476" t="s">
        <v>180</v>
      </c>
      <c r="F29" s="472" t="s">
        <v>178</v>
      </c>
      <c r="G29" s="477">
        <v>4560</v>
      </c>
      <c r="H29" s="470"/>
      <c r="I29" s="478"/>
      <c r="J29" s="479">
        <f t="shared" si="4"/>
        <v>4560</v>
      </c>
      <c r="K29" s="471" t="s">
        <v>173</v>
      </c>
      <c r="L29" s="480">
        <v>4030</v>
      </c>
      <c r="M29" s="481">
        <f t="shared" si="1"/>
        <v>42.428571428571423</v>
      </c>
      <c r="N29" s="482">
        <f t="shared" si="2"/>
        <v>11.62280701754386</v>
      </c>
      <c r="O29" s="483">
        <v>4</v>
      </c>
      <c r="P29" s="1446">
        <v>4</v>
      </c>
      <c r="Q29" s="1446" t="s">
        <v>182</v>
      </c>
      <c r="R29" s="1447">
        <v>63.857142857142854</v>
      </c>
      <c r="S29" s="1447">
        <v>44.517543859649123</v>
      </c>
    </row>
    <row r="30" spans="1:19" x14ac:dyDescent="0.25">
      <c r="A30" s="1471" t="s">
        <v>42</v>
      </c>
      <c r="B30" s="487" t="s">
        <v>45</v>
      </c>
      <c r="C30" s="488" t="s">
        <v>181</v>
      </c>
      <c r="D30" s="489">
        <v>152</v>
      </c>
      <c r="E30" s="490" t="s">
        <v>180</v>
      </c>
      <c r="F30" s="486" t="s">
        <v>178</v>
      </c>
      <c r="G30" s="491">
        <v>4560</v>
      </c>
      <c r="H30" s="484"/>
      <c r="I30" s="492"/>
      <c r="J30" s="493">
        <f t="shared" si="4"/>
        <v>4560</v>
      </c>
      <c r="K30" s="485" t="s">
        <v>152</v>
      </c>
      <c r="L30" s="494">
        <v>3030</v>
      </c>
      <c r="M30" s="495">
        <f t="shared" si="1"/>
        <v>56.714285714285715</v>
      </c>
      <c r="N30" s="496">
        <f t="shared" si="2"/>
        <v>33.55263157894737</v>
      </c>
      <c r="O30" s="497">
        <v>3</v>
      </c>
      <c r="P30" s="1446">
        <v>4</v>
      </c>
      <c r="Q30" s="1446" t="s">
        <v>182</v>
      </c>
      <c r="R30" s="1447">
        <v>63.857142857142854</v>
      </c>
      <c r="S30" s="1447">
        <v>44.517543859649123</v>
      </c>
    </row>
    <row r="31" spans="1:19" x14ac:dyDescent="0.25">
      <c r="A31" s="1472" t="s">
        <v>42</v>
      </c>
      <c r="B31" s="501" t="s">
        <v>46</v>
      </c>
      <c r="C31" s="502" t="s">
        <v>181</v>
      </c>
      <c r="D31" s="503">
        <v>152</v>
      </c>
      <c r="E31" s="504" t="s">
        <v>180</v>
      </c>
      <c r="F31" s="500" t="s">
        <v>178</v>
      </c>
      <c r="G31" s="505">
        <v>4560</v>
      </c>
      <c r="H31" s="498"/>
      <c r="I31" s="506"/>
      <c r="J31" s="507">
        <f t="shared" si="4"/>
        <v>4560</v>
      </c>
      <c r="K31" s="499" t="s">
        <v>170</v>
      </c>
      <c r="L31" s="508">
        <v>2030</v>
      </c>
      <c r="M31" s="509">
        <f t="shared" si="1"/>
        <v>71</v>
      </c>
      <c r="N31" s="510">
        <f t="shared" si="2"/>
        <v>55.482456140350877</v>
      </c>
      <c r="O31" s="511">
        <v>2</v>
      </c>
      <c r="P31" s="1446">
        <v>4</v>
      </c>
      <c r="Q31" s="1446" t="s">
        <v>182</v>
      </c>
      <c r="R31" s="1447">
        <v>63.857142857142854</v>
      </c>
      <c r="S31" s="1447">
        <v>44.517543859649123</v>
      </c>
    </row>
    <row r="32" spans="1:19" x14ac:dyDescent="0.25">
      <c r="A32" s="1473" t="s">
        <v>47</v>
      </c>
      <c r="B32" s="515" t="s">
        <v>48</v>
      </c>
      <c r="C32" s="516" t="s">
        <v>195</v>
      </c>
      <c r="D32" s="517">
        <v>152</v>
      </c>
      <c r="E32" s="518" t="s">
        <v>180</v>
      </c>
      <c r="F32" s="514" t="s">
        <v>178</v>
      </c>
      <c r="G32" s="519">
        <v>4560</v>
      </c>
      <c r="H32" s="512"/>
      <c r="I32" s="520"/>
      <c r="J32" s="521">
        <f t="shared" si="4"/>
        <v>4560</v>
      </c>
      <c r="K32" s="513" t="s">
        <v>170</v>
      </c>
      <c r="L32" s="522">
        <v>2030</v>
      </c>
      <c r="M32" s="523">
        <f t="shared" si="1"/>
        <v>71</v>
      </c>
      <c r="N32" s="524">
        <f t="shared" si="2"/>
        <v>55.482456140350877</v>
      </c>
      <c r="O32" s="525">
        <v>2</v>
      </c>
      <c r="P32" s="1446">
        <v>2</v>
      </c>
      <c r="Q32" s="1446" t="s">
        <v>201</v>
      </c>
      <c r="R32" s="1447">
        <v>78.142857142857153</v>
      </c>
      <c r="S32" s="1447">
        <v>66.44736842105263</v>
      </c>
    </row>
    <row r="33" spans="1:19" x14ac:dyDescent="0.25">
      <c r="A33" s="1474" t="s">
        <v>47</v>
      </c>
      <c r="B33" s="529" t="s">
        <v>49</v>
      </c>
      <c r="C33" s="530" t="s">
        <v>181</v>
      </c>
      <c r="D33" s="531">
        <v>152</v>
      </c>
      <c r="E33" s="532" t="s">
        <v>180</v>
      </c>
      <c r="F33" s="528" t="s">
        <v>178</v>
      </c>
      <c r="G33" s="533">
        <v>4560</v>
      </c>
      <c r="H33" s="526"/>
      <c r="I33" s="534"/>
      <c r="J33" s="535">
        <f t="shared" si="4"/>
        <v>4560</v>
      </c>
      <c r="K33" s="527" t="s">
        <v>171</v>
      </c>
      <c r="L33" s="536">
        <v>1030</v>
      </c>
      <c r="M33" s="537">
        <f t="shared" si="1"/>
        <v>85.285714285714292</v>
      </c>
      <c r="N33" s="538">
        <f t="shared" si="2"/>
        <v>77.412280701754383</v>
      </c>
      <c r="O33" s="539">
        <v>1</v>
      </c>
      <c r="P33" s="1446">
        <v>2</v>
      </c>
      <c r="Q33" s="1446" t="s">
        <v>201</v>
      </c>
      <c r="R33" s="1447">
        <v>78.142857142857153</v>
      </c>
      <c r="S33" s="1447">
        <v>66.44736842105263</v>
      </c>
    </row>
    <row r="34" spans="1:19" x14ac:dyDescent="0.25">
      <c r="A34" s="1416" t="s">
        <v>50</v>
      </c>
      <c r="B34" s="543" t="s">
        <v>51</v>
      </c>
      <c r="C34" s="544" t="s">
        <v>202</v>
      </c>
      <c r="D34" s="545">
        <v>152</v>
      </c>
      <c r="E34" s="546" t="s">
        <v>180</v>
      </c>
      <c r="F34" s="542" t="s">
        <v>178</v>
      </c>
      <c r="G34" s="547">
        <v>4560</v>
      </c>
      <c r="H34" s="540"/>
      <c r="I34" s="548"/>
      <c r="J34" s="549">
        <f t="shared" si="4"/>
        <v>4560</v>
      </c>
      <c r="K34" s="541" t="s">
        <v>170</v>
      </c>
      <c r="L34" s="550">
        <v>2030</v>
      </c>
      <c r="M34" s="551">
        <f t="shared" ref="M34:M65" si="5">((E34-L34)/E34)*100</f>
        <v>71</v>
      </c>
      <c r="N34" s="552">
        <f t="shared" ref="N34:N65" si="6">((G34-L34)/G34)*100</f>
        <v>55.482456140350877</v>
      </c>
      <c r="O34" s="553">
        <v>2</v>
      </c>
      <c r="P34" s="554">
        <v>1</v>
      </c>
      <c r="Q34" s="555" t="s">
        <v>203</v>
      </c>
      <c r="R34" s="1395">
        <v>71</v>
      </c>
      <c r="S34" s="1396">
        <v>55.482456140350877</v>
      </c>
    </row>
    <row r="35" spans="1:19" x14ac:dyDescent="0.25">
      <c r="A35" s="1475" t="s">
        <v>52</v>
      </c>
      <c r="B35" s="559" t="s">
        <v>53</v>
      </c>
      <c r="C35" s="560" t="s">
        <v>194</v>
      </c>
      <c r="D35" s="561">
        <v>152</v>
      </c>
      <c r="E35" s="562" t="s">
        <v>180</v>
      </c>
      <c r="F35" s="558" t="s">
        <v>178</v>
      </c>
      <c r="G35" s="563">
        <v>4560</v>
      </c>
      <c r="H35" s="556"/>
      <c r="I35" s="564" t="s">
        <v>189</v>
      </c>
      <c r="J35" s="565" t="s">
        <v>180</v>
      </c>
      <c r="K35" s="557" t="s">
        <v>152</v>
      </c>
      <c r="L35" s="566">
        <v>3030</v>
      </c>
      <c r="M35" s="567">
        <f t="shared" si="5"/>
        <v>56.714285714285715</v>
      </c>
      <c r="N35" s="568">
        <f t="shared" si="6"/>
        <v>33.55263157894737</v>
      </c>
      <c r="O35" s="569">
        <v>3</v>
      </c>
      <c r="P35" s="1446">
        <v>3</v>
      </c>
      <c r="Q35" s="1446" t="s">
        <v>205</v>
      </c>
      <c r="R35" s="1447">
        <v>61.476190476190474</v>
      </c>
      <c r="S35" s="1447">
        <v>40.862573099415208</v>
      </c>
    </row>
    <row r="36" spans="1:19" x14ac:dyDescent="0.25">
      <c r="A36" s="1476" t="s">
        <v>52</v>
      </c>
      <c r="B36" s="573" t="s">
        <v>54</v>
      </c>
      <c r="C36" s="574" t="s">
        <v>181</v>
      </c>
      <c r="D36" s="575">
        <v>152</v>
      </c>
      <c r="E36" s="576" t="s">
        <v>180</v>
      </c>
      <c r="F36" s="572" t="s">
        <v>178</v>
      </c>
      <c r="G36" s="577">
        <v>4560</v>
      </c>
      <c r="H36" s="570"/>
      <c r="I36" s="578" t="s">
        <v>189</v>
      </c>
      <c r="J36" s="579" t="s">
        <v>180</v>
      </c>
      <c r="K36" s="571" t="s">
        <v>152</v>
      </c>
      <c r="L36" s="580">
        <v>3030</v>
      </c>
      <c r="M36" s="581">
        <f t="shared" si="5"/>
        <v>56.714285714285715</v>
      </c>
      <c r="N36" s="582">
        <f t="shared" si="6"/>
        <v>33.55263157894737</v>
      </c>
      <c r="O36" s="583">
        <v>3</v>
      </c>
      <c r="P36" s="1446">
        <v>3</v>
      </c>
      <c r="Q36" s="1446" t="s">
        <v>205</v>
      </c>
      <c r="R36" s="1447">
        <v>61.476190476190474</v>
      </c>
      <c r="S36" s="1447">
        <v>40.862573099415208</v>
      </c>
    </row>
    <row r="37" spans="1:19" x14ac:dyDescent="0.25">
      <c r="A37" s="1477" t="s">
        <v>52</v>
      </c>
      <c r="B37" s="587" t="s">
        <v>55</v>
      </c>
      <c r="C37" s="588" t="s">
        <v>204</v>
      </c>
      <c r="D37" s="589">
        <v>152</v>
      </c>
      <c r="E37" s="590" t="s">
        <v>180</v>
      </c>
      <c r="F37" s="586" t="s">
        <v>178</v>
      </c>
      <c r="G37" s="591">
        <v>4560</v>
      </c>
      <c r="H37" s="584"/>
      <c r="I37" s="592"/>
      <c r="J37" s="593">
        <f t="shared" ref="J37:J44" si="7">G37</f>
        <v>4560</v>
      </c>
      <c r="K37" s="585" t="s">
        <v>170</v>
      </c>
      <c r="L37" s="594">
        <v>2030</v>
      </c>
      <c r="M37" s="595">
        <f t="shared" si="5"/>
        <v>71</v>
      </c>
      <c r="N37" s="596">
        <f t="shared" si="6"/>
        <v>55.482456140350877</v>
      </c>
      <c r="O37" s="597">
        <v>2</v>
      </c>
      <c r="P37" s="1446">
        <v>3</v>
      </c>
      <c r="Q37" s="1446" t="s">
        <v>205</v>
      </c>
      <c r="R37" s="1447">
        <v>61.476190476190474</v>
      </c>
      <c r="S37" s="1447">
        <v>40.862573099415208</v>
      </c>
    </row>
    <row r="38" spans="1:19" s="599" customFormat="1" x14ac:dyDescent="0.25">
      <c r="A38" s="1478" t="s">
        <v>57</v>
      </c>
      <c r="B38" s="602" t="s">
        <v>59</v>
      </c>
      <c r="C38" s="603" t="s">
        <v>195</v>
      </c>
      <c r="D38" s="604">
        <v>152</v>
      </c>
      <c r="E38" s="605" t="s">
        <v>180</v>
      </c>
      <c r="F38" s="601" t="s">
        <v>178</v>
      </c>
      <c r="G38" s="606">
        <v>4560</v>
      </c>
      <c r="H38" s="598"/>
      <c r="I38" s="607"/>
      <c r="J38" s="608">
        <f t="shared" si="7"/>
        <v>4560</v>
      </c>
      <c r="K38" s="600" t="s">
        <v>191</v>
      </c>
      <c r="L38" s="609">
        <v>0</v>
      </c>
      <c r="M38" s="610">
        <f t="shared" si="5"/>
        <v>100</v>
      </c>
      <c r="N38" s="611">
        <f t="shared" si="6"/>
        <v>100</v>
      </c>
      <c r="O38" s="612">
        <v>2</v>
      </c>
      <c r="P38" s="1446">
        <v>3</v>
      </c>
      <c r="Q38" s="1446" t="s">
        <v>206</v>
      </c>
      <c r="R38" s="1447">
        <v>75.904761904761912</v>
      </c>
      <c r="S38" s="1447">
        <v>63.011695906432749</v>
      </c>
    </row>
    <row r="39" spans="1:19" x14ac:dyDescent="0.25">
      <c r="A39" s="1479" t="s">
        <v>57</v>
      </c>
      <c r="B39" s="616" t="s">
        <v>60</v>
      </c>
      <c r="C39" s="617" t="s">
        <v>181</v>
      </c>
      <c r="D39" s="618">
        <v>152</v>
      </c>
      <c r="E39" s="619" t="s">
        <v>180</v>
      </c>
      <c r="F39" s="615" t="s">
        <v>178</v>
      </c>
      <c r="G39" s="620">
        <v>4560</v>
      </c>
      <c r="H39" s="613"/>
      <c r="I39" s="621"/>
      <c r="J39" s="622">
        <f t="shared" si="7"/>
        <v>4560</v>
      </c>
      <c r="K39" s="614" t="s">
        <v>170</v>
      </c>
      <c r="L39" s="623">
        <v>2030</v>
      </c>
      <c r="M39" s="624">
        <f t="shared" si="5"/>
        <v>71</v>
      </c>
      <c r="N39" s="625">
        <f t="shared" si="6"/>
        <v>55.482456140350877</v>
      </c>
      <c r="O39" s="626">
        <v>2</v>
      </c>
      <c r="P39" s="1446">
        <v>3</v>
      </c>
      <c r="Q39" s="1446" t="s">
        <v>206</v>
      </c>
      <c r="R39" s="1447">
        <v>75.904761904761912</v>
      </c>
      <c r="S39" s="1447">
        <v>63.011695906432749</v>
      </c>
    </row>
    <row r="40" spans="1:19" x14ac:dyDescent="0.25">
      <c r="A40" s="1480" t="s">
        <v>57</v>
      </c>
      <c r="B40" s="630" t="s">
        <v>61</v>
      </c>
      <c r="C40" s="631" t="s">
        <v>181</v>
      </c>
      <c r="D40" s="632">
        <v>152</v>
      </c>
      <c r="E40" s="633" t="s">
        <v>180</v>
      </c>
      <c r="F40" s="629" t="s">
        <v>178</v>
      </c>
      <c r="G40" s="634">
        <v>4560</v>
      </c>
      <c r="H40" s="627"/>
      <c r="I40" s="635"/>
      <c r="J40" s="636">
        <f t="shared" si="7"/>
        <v>4560</v>
      </c>
      <c r="K40" s="628" t="s">
        <v>152</v>
      </c>
      <c r="L40" s="637">
        <v>3030</v>
      </c>
      <c r="M40" s="638">
        <f t="shared" si="5"/>
        <v>56.714285714285715</v>
      </c>
      <c r="N40" s="639">
        <f t="shared" si="6"/>
        <v>33.55263157894737</v>
      </c>
      <c r="O40" s="640">
        <v>3</v>
      </c>
      <c r="P40" s="1446">
        <v>3</v>
      </c>
      <c r="Q40" s="1446" t="s">
        <v>206</v>
      </c>
      <c r="R40" s="1447">
        <v>75.904761904761912</v>
      </c>
      <c r="S40" s="1447">
        <v>63.011695906432749</v>
      </c>
    </row>
    <row r="41" spans="1:19" x14ac:dyDescent="0.25">
      <c r="A41" s="1417" t="s">
        <v>63</v>
      </c>
      <c r="B41" s="644" t="s">
        <v>64</v>
      </c>
      <c r="C41" s="645" t="s">
        <v>192</v>
      </c>
      <c r="D41" s="646">
        <v>152</v>
      </c>
      <c r="E41" s="647" t="s">
        <v>180</v>
      </c>
      <c r="F41" s="643" t="s">
        <v>178</v>
      </c>
      <c r="G41" s="648">
        <v>4560</v>
      </c>
      <c r="H41" s="641"/>
      <c r="I41" s="649"/>
      <c r="J41" s="650">
        <f t="shared" si="7"/>
        <v>4560</v>
      </c>
      <c r="K41" s="642" t="s">
        <v>152</v>
      </c>
      <c r="L41" s="651">
        <v>3030</v>
      </c>
      <c r="M41" s="652">
        <f t="shared" si="5"/>
        <v>56.714285714285715</v>
      </c>
      <c r="N41" s="653">
        <f t="shared" si="6"/>
        <v>33.55263157894737</v>
      </c>
      <c r="O41" s="654">
        <v>3</v>
      </c>
      <c r="P41" s="655">
        <v>1</v>
      </c>
      <c r="Q41" s="656" t="s">
        <v>184</v>
      </c>
      <c r="R41" s="1397">
        <v>56.714285714285715</v>
      </c>
      <c r="S41" s="1398">
        <v>33.55263157894737</v>
      </c>
    </row>
    <row r="42" spans="1:19" x14ac:dyDescent="0.25">
      <c r="A42" s="1481" t="s">
        <v>66</v>
      </c>
      <c r="B42" s="660" t="s">
        <v>67</v>
      </c>
      <c r="C42" s="661" t="s">
        <v>181</v>
      </c>
      <c r="D42" s="662">
        <v>152</v>
      </c>
      <c r="E42" s="663" t="s">
        <v>180</v>
      </c>
      <c r="F42" s="659" t="s">
        <v>178</v>
      </c>
      <c r="G42" s="664">
        <v>4560</v>
      </c>
      <c r="H42" s="657"/>
      <c r="I42" s="665"/>
      <c r="J42" s="666">
        <f t="shared" si="7"/>
        <v>4560</v>
      </c>
      <c r="K42" s="658" t="s">
        <v>170</v>
      </c>
      <c r="L42" s="667">
        <v>2030</v>
      </c>
      <c r="M42" s="668">
        <f t="shared" si="5"/>
        <v>71</v>
      </c>
      <c r="N42" s="669">
        <f t="shared" si="6"/>
        <v>55.482456140350877</v>
      </c>
      <c r="O42" s="670">
        <v>2</v>
      </c>
      <c r="P42" s="1446">
        <v>2</v>
      </c>
      <c r="Q42" s="1446" t="s">
        <v>182</v>
      </c>
      <c r="R42" s="1447">
        <v>63.857142857142854</v>
      </c>
      <c r="S42" s="1447">
        <v>44.517543859649123</v>
      </c>
    </row>
    <row r="43" spans="1:19" x14ac:dyDescent="0.25">
      <c r="A43" s="1482" t="s">
        <v>66</v>
      </c>
      <c r="B43" s="674" t="s">
        <v>68</v>
      </c>
      <c r="C43" s="675" t="s">
        <v>195</v>
      </c>
      <c r="D43" s="676">
        <v>152</v>
      </c>
      <c r="E43" s="677" t="s">
        <v>180</v>
      </c>
      <c r="F43" s="673" t="s">
        <v>178</v>
      </c>
      <c r="G43" s="678">
        <v>4560</v>
      </c>
      <c r="H43" s="671"/>
      <c r="I43" s="679"/>
      <c r="J43" s="680">
        <f t="shared" si="7"/>
        <v>4560</v>
      </c>
      <c r="K43" s="672" t="s">
        <v>152</v>
      </c>
      <c r="L43" s="681">
        <v>3030</v>
      </c>
      <c r="M43" s="682">
        <f t="shared" si="5"/>
        <v>56.714285714285715</v>
      </c>
      <c r="N43" s="683">
        <f t="shared" si="6"/>
        <v>33.55263157894737</v>
      </c>
      <c r="O43" s="684">
        <v>3</v>
      </c>
      <c r="P43" s="1446">
        <v>2</v>
      </c>
      <c r="Q43" s="1446" t="s">
        <v>182</v>
      </c>
      <c r="R43" s="1447">
        <v>63.857142857142854</v>
      </c>
      <c r="S43" s="1447">
        <v>44.517543859649123</v>
      </c>
    </row>
    <row r="44" spans="1:19" x14ac:dyDescent="0.25">
      <c r="A44" s="1483" t="s">
        <v>70</v>
      </c>
      <c r="B44" s="688" t="s">
        <v>71</v>
      </c>
      <c r="C44" s="689" t="s">
        <v>181</v>
      </c>
      <c r="D44" s="690">
        <v>152</v>
      </c>
      <c r="E44" s="691" t="s">
        <v>180</v>
      </c>
      <c r="F44" s="687" t="s">
        <v>178</v>
      </c>
      <c r="G44" s="692">
        <v>4560</v>
      </c>
      <c r="H44" s="685"/>
      <c r="I44" s="693"/>
      <c r="J44" s="694">
        <f t="shared" si="7"/>
        <v>4560</v>
      </c>
      <c r="K44" s="686" t="s">
        <v>152</v>
      </c>
      <c r="L44" s="695">
        <v>3030</v>
      </c>
      <c r="M44" s="696">
        <f t="shared" si="5"/>
        <v>56.714285714285715</v>
      </c>
      <c r="N44" s="697">
        <f t="shared" si="6"/>
        <v>33.55263157894737</v>
      </c>
      <c r="O44" s="698">
        <v>3</v>
      </c>
      <c r="P44" s="1446">
        <v>3</v>
      </c>
      <c r="Q44" s="1446" t="s">
        <v>206</v>
      </c>
      <c r="R44" s="1447">
        <v>66.238095238095241</v>
      </c>
      <c r="S44" s="1447">
        <v>48.172514619883039</v>
      </c>
    </row>
    <row r="45" spans="1:19" x14ac:dyDescent="0.25">
      <c r="A45" s="1484" t="s">
        <v>70</v>
      </c>
      <c r="B45" s="702" t="s">
        <v>72</v>
      </c>
      <c r="C45" s="703" t="s">
        <v>181</v>
      </c>
      <c r="D45" s="704">
        <v>152</v>
      </c>
      <c r="E45" s="705" t="s">
        <v>180</v>
      </c>
      <c r="F45" s="701" t="s">
        <v>178</v>
      </c>
      <c r="G45" s="706">
        <v>4560</v>
      </c>
      <c r="H45" s="699"/>
      <c r="I45" s="707" t="s">
        <v>189</v>
      </c>
      <c r="J45" s="708" t="s">
        <v>180</v>
      </c>
      <c r="K45" s="700" t="s">
        <v>170</v>
      </c>
      <c r="L45" s="709">
        <v>2030</v>
      </c>
      <c r="M45" s="710">
        <f t="shared" si="5"/>
        <v>71</v>
      </c>
      <c r="N45" s="711">
        <f t="shared" si="6"/>
        <v>55.482456140350877</v>
      </c>
      <c r="O45" s="712">
        <v>2</v>
      </c>
      <c r="P45" s="1446">
        <v>3</v>
      </c>
      <c r="Q45" s="1446" t="s">
        <v>206</v>
      </c>
      <c r="R45" s="1447">
        <v>66.238095238095241</v>
      </c>
      <c r="S45" s="1447">
        <v>48.172514619883039</v>
      </c>
    </row>
    <row r="46" spans="1:19" x14ac:dyDescent="0.25">
      <c r="A46" s="1485" t="s">
        <v>70</v>
      </c>
      <c r="B46" s="716" t="s">
        <v>73</v>
      </c>
      <c r="C46" s="717" t="s">
        <v>183</v>
      </c>
      <c r="D46" s="718">
        <v>152</v>
      </c>
      <c r="E46" s="719" t="s">
        <v>180</v>
      </c>
      <c r="F46" s="715" t="s">
        <v>178</v>
      </c>
      <c r="G46" s="720">
        <v>4560</v>
      </c>
      <c r="H46" s="713"/>
      <c r="I46" s="721" t="s">
        <v>189</v>
      </c>
      <c r="J46" s="722" t="s">
        <v>180</v>
      </c>
      <c r="K46" s="714" t="s">
        <v>170</v>
      </c>
      <c r="L46" s="723">
        <v>2030</v>
      </c>
      <c r="M46" s="724">
        <f t="shared" si="5"/>
        <v>71</v>
      </c>
      <c r="N46" s="725">
        <f t="shared" si="6"/>
        <v>55.482456140350877</v>
      </c>
      <c r="O46" s="726">
        <v>2</v>
      </c>
      <c r="P46" s="1446">
        <v>3</v>
      </c>
      <c r="Q46" s="1446" t="s">
        <v>206</v>
      </c>
      <c r="R46" s="1447">
        <v>66.238095238095241</v>
      </c>
      <c r="S46" s="1447">
        <v>48.172514619883039</v>
      </c>
    </row>
    <row r="47" spans="1:19" x14ac:dyDescent="0.25">
      <c r="A47" s="1418" t="s">
        <v>75</v>
      </c>
      <c r="B47" s="730" t="s">
        <v>76</v>
      </c>
      <c r="C47" s="731" t="s">
        <v>207</v>
      </c>
      <c r="D47" s="732">
        <v>152</v>
      </c>
      <c r="E47" s="733" t="s">
        <v>180</v>
      </c>
      <c r="F47" s="729" t="s">
        <v>178</v>
      </c>
      <c r="G47" s="734">
        <v>4560</v>
      </c>
      <c r="H47" s="727"/>
      <c r="I47" s="735"/>
      <c r="J47" s="736">
        <f t="shared" ref="J47:J54" si="8">G47</f>
        <v>4560</v>
      </c>
      <c r="K47" s="728" t="s">
        <v>170</v>
      </c>
      <c r="L47" s="737">
        <v>2030</v>
      </c>
      <c r="M47" s="738">
        <f t="shared" si="5"/>
        <v>71</v>
      </c>
      <c r="N47" s="739">
        <f t="shared" si="6"/>
        <v>55.482456140350877</v>
      </c>
      <c r="O47" s="740">
        <v>2</v>
      </c>
      <c r="P47" s="741">
        <v>1</v>
      </c>
      <c r="Q47" s="742" t="s">
        <v>203</v>
      </c>
      <c r="R47" s="1399">
        <v>71</v>
      </c>
      <c r="S47" s="1400">
        <v>55.482456140350877</v>
      </c>
    </row>
    <row r="48" spans="1:19" x14ac:dyDescent="0.25">
      <c r="A48" s="1419" t="s">
        <v>77</v>
      </c>
      <c r="B48" s="746" t="s">
        <v>78</v>
      </c>
      <c r="C48" s="747" t="s">
        <v>181</v>
      </c>
      <c r="D48" s="748">
        <v>152</v>
      </c>
      <c r="E48" s="749" t="s">
        <v>180</v>
      </c>
      <c r="F48" s="745" t="s">
        <v>178</v>
      </c>
      <c r="G48" s="750">
        <v>4560</v>
      </c>
      <c r="H48" s="743"/>
      <c r="I48" s="751"/>
      <c r="J48" s="752">
        <f t="shared" si="8"/>
        <v>4560</v>
      </c>
      <c r="K48" s="744" t="s">
        <v>170</v>
      </c>
      <c r="L48" s="753">
        <v>2030</v>
      </c>
      <c r="M48" s="754">
        <f t="shared" si="5"/>
        <v>71</v>
      </c>
      <c r="N48" s="755">
        <f t="shared" si="6"/>
        <v>55.482456140350877</v>
      </c>
      <c r="O48" s="756">
        <v>2</v>
      </c>
      <c r="P48" s="757">
        <v>1</v>
      </c>
      <c r="Q48" s="758" t="s">
        <v>203</v>
      </c>
      <c r="R48" s="1401">
        <v>71</v>
      </c>
      <c r="S48" s="1402">
        <v>55.482456140350877</v>
      </c>
    </row>
    <row r="49" spans="1:19" x14ac:dyDescent="0.25">
      <c r="A49" s="1486" t="s">
        <v>80</v>
      </c>
      <c r="B49" s="762" t="s">
        <v>81</v>
      </c>
      <c r="C49" s="763" t="s">
        <v>181</v>
      </c>
      <c r="D49" s="764">
        <v>152</v>
      </c>
      <c r="E49" s="765" t="s">
        <v>180</v>
      </c>
      <c r="F49" s="761" t="s">
        <v>178</v>
      </c>
      <c r="G49" s="766">
        <v>4560</v>
      </c>
      <c r="H49" s="759"/>
      <c r="I49" s="767"/>
      <c r="J49" s="768">
        <f t="shared" si="8"/>
        <v>4560</v>
      </c>
      <c r="K49" s="760" t="s">
        <v>152</v>
      </c>
      <c r="L49" s="769">
        <v>3030</v>
      </c>
      <c r="M49" s="770">
        <f t="shared" si="5"/>
        <v>56.714285714285715</v>
      </c>
      <c r="N49" s="771">
        <f t="shared" si="6"/>
        <v>33.55263157894737</v>
      </c>
      <c r="O49" s="772">
        <v>3</v>
      </c>
      <c r="P49" s="1446">
        <v>3</v>
      </c>
      <c r="Q49" s="1446" t="s">
        <v>203</v>
      </c>
      <c r="R49" s="1447">
        <v>71</v>
      </c>
      <c r="S49" s="1447">
        <v>55.482456140350877</v>
      </c>
    </row>
    <row r="50" spans="1:19" x14ac:dyDescent="0.25">
      <c r="A50" s="1487" t="s">
        <v>80</v>
      </c>
      <c r="B50" s="776" t="s">
        <v>82</v>
      </c>
      <c r="C50" s="777" t="s">
        <v>181</v>
      </c>
      <c r="D50" s="778">
        <v>152</v>
      </c>
      <c r="E50" s="779" t="s">
        <v>180</v>
      </c>
      <c r="F50" s="775" t="s">
        <v>178</v>
      </c>
      <c r="G50" s="780">
        <v>4560</v>
      </c>
      <c r="H50" s="773"/>
      <c r="I50" s="781"/>
      <c r="J50" s="782">
        <f t="shared" si="8"/>
        <v>4560</v>
      </c>
      <c r="K50" s="774" t="s">
        <v>170</v>
      </c>
      <c r="L50" s="783">
        <v>2030</v>
      </c>
      <c r="M50" s="784">
        <f t="shared" si="5"/>
        <v>71</v>
      </c>
      <c r="N50" s="785">
        <f t="shared" si="6"/>
        <v>55.482456140350877</v>
      </c>
      <c r="O50" s="786">
        <v>2</v>
      </c>
      <c r="P50" s="1446">
        <v>3</v>
      </c>
      <c r="Q50" s="1446" t="s">
        <v>203</v>
      </c>
      <c r="R50" s="1447">
        <v>71</v>
      </c>
      <c r="S50" s="1447">
        <v>55.482456140350877</v>
      </c>
    </row>
    <row r="51" spans="1:19" x14ac:dyDescent="0.25">
      <c r="A51" s="1488" t="s">
        <v>80</v>
      </c>
      <c r="B51" s="790" t="s">
        <v>83</v>
      </c>
      <c r="C51" s="791" t="s">
        <v>208</v>
      </c>
      <c r="D51" s="792">
        <v>152</v>
      </c>
      <c r="E51" s="793" t="s">
        <v>180</v>
      </c>
      <c r="F51" s="789" t="s">
        <v>178</v>
      </c>
      <c r="G51" s="794">
        <v>4560</v>
      </c>
      <c r="H51" s="787"/>
      <c r="I51" s="795"/>
      <c r="J51" s="796">
        <f t="shared" si="8"/>
        <v>4560</v>
      </c>
      <c r="K51" s="788" t="s">
        <v>171</v>
      </c>
      <c r="L51" s="797">
        <v>1030</v>
      </c>
      <c r="M51" s="798">
        <f t="shared" si="5"/>
        <v>85.285714285714292</v>
      </c>
      <c r="N51" s="799">
        <f t="shared" si="6"/>
        <v>77.412280701754383</v>
      </c>
      <c r="O51" s="800">
        <v>1</v>
      </c>
      <c r="P51" s="1446">
        <v>3</v>
      </c>
      <c r="Q51" s="1446" t="s">
        <v>203</v>
      </c>
      <c r="R51" s="1447">
        <v>71</v>
      </c>
      <c r="S51" s="1447">
        <v>55.482456140350877</v>
      </c>
    </row>
    <row r="52" spans="1:19" x14ac:dyDescent="0.25">
      <c r="A52" s="1489" t="s">
        <v>84</v>
      </c>
      <c r="B52" s="804" t="s">
        <v>85</v>
      </c>
      <c r="C52" s="805" t="s">
        <v>181</v>
      </c>
      <c r="D52" s="806">
        <v>152</v>
      </c>
      <c r="E52" s="807" t="s">
        <v>180</v>
      </c>
      <c r="F52" s="803" t="s">
        <v>178</v>
      </c>
      <c r="G52" s="808">
        <v>4560</v>
      </c>
      <c r="H52" s="801"/>
      <c r="I52" s="809"/>
      <c r="J52" s="810">
        <f t="shared" si="8"/>
        <v>4560</v>
      </c>
      <c r="K52" s="802" t="s">
        <v>152</v>
      </c>
      <c r="L52" s="811">
        <v>3030</v>
      </c>
      <c r="M52" s="812">
        <f t="shared" si="5"/>
        <v>56.714285714285715</v>
      </c>
      <c r="N52" s="813">
        <f t="shared" si="6"/>
        <v>33.55263157894737</v>
      </c>
      <c r="O52" s="814">
        <v>3</v>
      </c>
      <c r="P52" s="1446">
        <v>2</v>
      </c>
      <c r="Q52" s="1446" t="s">
        <v>182</v>
      </c>
      <c r="R52" s="1447">
        <v>63.857142857142854</v>
      </c>
      <c r="S52" s="1447">
        <v>44.517543859649123</v>
      </c>
    </row>
    <row r="53" spans="1:19" x14ac:dyDescent="0.25">
      <c r="A53" s="1490" t="s">
        <v>84</v>
      </c>
      <c r="B53" s="818" t="s">
        <v>86</v>
      </c>
      <c r="C53" s="819" t="s">
        <v>181</v>
      </c>
      <c r="D53" s="820">
        <v>152</v>
      </c>
      <c r="E53" s="821" t="s">
        <v>180</v>
      </c>
      <c r="F53" s="817" t="s">
        <v>178</v>
      </c>
      <c r="G53" s="822">
        <v>4560</v>
      </c>
      <c r="H53" s="815"/>
      <c r="I53" s="823"/>
      <c r="J53" s="824">
        <f t="shared" si="8"/>
        <v>4560</v>
      </c>
      <c r="K53" s="816" t="s">
        <v>170</v>
      </c>
      <c r="L53" s="825">
        <v>2030</v>
      </c>
      <c r="M53" s="826">
        <f t="shared" si="5"/>
        <v>71</v>
      </c>
      <c r="N53" s="827">
        <f t="shared" si="6"/>
        <v>55.482456140350877</v>
      </c>
      <c r="O53" s="828">
        <v>2</v>
      </c>
      <c r="P53" s="1446">
        <v>2</v>
      </c>
      <c r="Q53" s="1446" t="s">
        <v>182</v>
      </c>
      <c r="R53" s="1447">
        <v>63.857142857142854</v>
      </c>
      <c r="S53" s="1447">
        <v>44.517543859649123</v>
      </c>
    </row>
    <row r="54" spans="1:19" x14ac:dyDescent="0.25">
      <c r="A54" s="1491" t="s">
        <v>88</v>
      </c>
      <c r="B54" s="832" t="s">
        <v>89</v>
      </c>
      <c r="C54" s="833" t="s">
        <v>181</v>
      </c>
      <c r="D54" s="834">
        <v>152</v>
      </c>
      <c r="E54" s="835" t="s">
        <v>180</v>
      </c>
      <c r="F54" s="831" t="s">
        <v>178</v>
      </c>
      <c r="G54" s="836">
        <v>4560</v>
      </c>
      <c r="H54" s="829"/>
      <c r="I54" s="837"/>
      <c r="J54" s="838">
        <f t="shared" si="8"/>
        <v>4560</v>
      </c>
      <c r="K54" s="830" t="s">
        <v>152</v>
      </c>
      <c r="L54" s="839">
        <v>3030</v>
      </c>
      <c r="M54" s="840">
        <f t="shared" si="5"/>
        <v>56.714285714285715</v>
      </c>
      <c r="N54" s="841">
        <f t="shared" si="6"/>
        <v>33.55263157894737</v>
      </c>
      <c r="O54" s="842">
        <v>3</v>
      </c>
      <c r="P54" s="1446">
        <v>7</v>
      </c>
      <c r="Q54" s="1446" t="s">
        <v>209</v>
      </c>
      <c r="R54" s="1447">
        <v>66.91836734693878</v>
      </c>
      <c r="S54" s="1447">
        <v>49.216791979949875</v>
      </c>
    </row>
    <row r="55" spans="1:19" x14ac:dyDescent="0.25">
      <c r="A55" s="1492" t="s">
        <v>88</v>
      </c>
      <c r="B55" s="846" t="s">
        <v>90</v>
      </c>
      <c r="C55" s="847" t="s">
        <v>192</v>
      </c>
      <c r="D55" s="848">
        <v>152</v>
      </c>
      <c r="E55" s="849" t="s">
        <v>180</v>
      </c>
      <c r="F55" s="845" t="s">
        <v>178</v>
      </c>
      <c r="G55" s="850">
        <v>4560</v>
      </c>
      <c r="H55" s="843"/>
      <c r="I55" s="851" t="s">
        <v>189</v>
      </c>
      <c r="J55" s="852" t="s">
        <v>180</v>
      </c>
      <c r="K55" s="844" t="s">
        <v>170</v>
      </c>
      <c r="L55" s="853">
        <v>2030</v>
      </c>
      <c r="M55" s="854">
        <f t="shared" si="5"/>
        <v>71</v>
      </c>
      <c r="N55" s="855">
        <f t="shared" si="6"/>
        <v>55.482456140350877</v>
      </c>
      <c r="O55" s="856">
        <v>2</v>
      </c>
      <c r="P55" s="1446">
        <v>7</v>
      </c>
      <c r="Q55" s="1446" t="s">
        <v>209</v>
      </c>
      <c r="R55" s="1447">
        <v>66.91836734693878</v>
      </c>
      <c r="S55" s="1447">
        <v>49.216791979949875</v>
      </c>
    </row>
    <row r="56" spans="1:19" x14ac:dyDescent="0.25">
      <c r="A56" s="1493" t="s">
        <v>88</v>
      </c>
      <c r="B56" s="860" t="s">
        <v>91</v>
      </c>
      <c r="C56" s="861" t="s">
        <v>183</v>
      </c>
      <c r="D56" s="862">
        <v>152</v>
      </c>
      <c r="E56" s="863" t="s">
        <v>180</v>
      </c>
      <c r="F56" s="859" t="s">
        <v>178</v>
      </c>
      <c r="G56" s="864">
        <v>4560</v>
      </c>
      <c r="H56" s="857"/>
      <c r="I56" s="865" t="s">
        <v>189</v>
      </c>
      <c r="J56" s="866" t="s">
        <v>180</v>
      </c>
      <c r="K56" s="858" t="s">
        <v>170</v>
      </c>
      <c r="L56" s="867">
        <v>2030</v>
      </c>
      <c r="M56" s="868">
        <f t="shared" si="5"/>
        <v>71</v>
      </c>
      <c r="N56" s="869">
        <f t="shared" si="6"/>
        <v>55.482456140350877</v>
      </c>
      <c r="O56" s="870">
        <v>2</v>
      </c>
      <c r="P56" s="1446">
        <v>7</v>
      </c>
      <c r="Q56" s="1446" t="s">
        <v>209</v>
      </c>
      <c r="R56" s="1447">
        <v>66.91836734693878</v>
      </c>
      <c r="S56" s="1447">
        <v>49.216791979949875</v>
      </c>
    </row>
    <row r="57" spans="1:19" x14ac:dyDescent="0.25">
      <c r="A57" s="1494" t="s">
        <v>88</v>
      </c>
      <c r="B57" s="874" t="s">
        <v>92</v>
      </c>
      <c r="C57" s="875" t="s">
        <v>183</v>
      </c>
      <c r="D57" s="876">
        <v>152</v>
      </c>
      <c r="E57" s="877" t="s">
        <v>180</v>
      </c>
      <c r="F57" s="873" t="s">
        <v>178</v>
      </c>
      <c r="G57" s="878">
        <v>4560</v>
      </c>
      <c r="H57" s="871"/>
      <c r="I57" s="879"/>
      <c r="J57" s="880">
        <f>G57</f>
        <v>4560</v>
      </c>
      <c r="K57" s="872" t="s">
        <v>170</v>
      </c>
      <c r="L57" s="881">
        <v>2030</v>
      </c>
      <c r="M57" s="882">
        <f t="shared" si="5"/>
        <v>71</v>
      </c>
      <c r="N57" s="883">
        <f t="shared" si="6"/>
        <v>55.482456140350877</v>
      </c>
      <c r="O57" s="884">
        <v>2</v>
      </c>
      <c r="P57" s="1446">
        <v>7</v>
      </c>
      <c r="Q57" s="1446" t="s">
        <v>209</v>
      </c>
      <c r="R57" s="1447">
        <v>66.91836734693878</v>
      </c>
      <c r="S57" s="1447">
        <v>49.216791979949875</v>
      </c>
    </row>
    <row r="58" spans="1:19" x14ac:dyDescent="0.25">
      <c r="A58" s="1495" t="s">
        <v>88</v>
      </c>
      <c r="B58" s="888" t="s">
        <v>93</v>
      </c>
      <c r="C58" s="889" t="s">
        <v>183</v>
      </c>
      <c r="D58" s="890">
        <v>152</v>
      </c>
      <c r="E58" s="891" t="s">
        <v>180</v>
      </c>
      <c r="F58" s="887" t="s">
        <v>178</v>
      </c>
      <c r="G58" s="892">
        <v>4560</v>
      </c>
      <c r="H58" s="885"/>
      <c r="I58" s="893"/>
      <c r="J58" s="894">
        <f>G58</f>
        <v>4560</v>
      </c>
      <c r="K58" s="886" t="s">
        <v>170</v>
      </c>
      <c r="L58" s="895">
        <v>2030</v>
      </c>
      <c r="M58" s="896">
        <f t="shared" si="5"/>
        <v>71</v>
      </c>
      <c r="N58" s="897">
        <f t="shared" si="6"/>
        <v>55.482456140350877</v>
      </c>
      <c r="O58" s="898">
        <v>2</v>
      </c>
      <c r="P58" s="1446">
        <v>7</v>
      </c>
      <c r="Q58" s="1446" t="s">
        <v>209</v>
      </c>
      <c r="R58" s="1447">
        <v>66.91836734693878</v>
      </c>
      <c r="S58" s="1447">
        <v>49.216791979949875</v>
      </c>
    </row>
    <row r="59" spans="1:19" x14ac:dyDescent="0.25">
      <c r="A59" s="1496" t="s">
        <v>88</v>
      </c>
      <c r="B59" s="902" t="s">
        <v>94</v>
      </c>
      <c r="C59" s="903" t="s">
        <v>181</v>
      </c>
      <c r="D59" s="904">
        <v>152</v>
      </c>
      <c r="E59" s="905" t="s">
        <v>180</v>
      </c>
      <c r="F59" s="901" t="s">
        <v>178</v>
      </c>
      <c r="G59" s="906">
        <v>4560</v>
      </c>
      <c r="H59" s="899"/>
      <c r="I59" s="907"/>
      <c r="J59" s="908">
        <f>G59</f>
        <v>4560</v>
      </c>
      <c r="K59" s="900" t="s">
        <v>173</v>
      </c>
      <c r="L59" s="909">
        <v>4030</v>
      </c>
      <c r="M59" s="910">
        <f t="shared" si="5"/>
        <v>42.428571428571423</v>
      </c>
      <c r="N59" s="911">
        <f t="shared" si="6"/>
        <v>11.62280701754386</v>
      </c>
      <c r="O59" s="912">
        <v>4</v>
      </c>
      <c r="P59" s="1446">
        <v>7</v>
      </c>
      <c r="Q59" s="1446" t="s">
        <v>209</v>
      </c>
      <c r="R59" s="1447">
        <v>66.91836734693878</v>
      </c>
      <c r="S59" s="1447">
        <v>49.216791979949875</v>
      </c>
    </row>
    <row r="60" spans="1:19" x14ac:dyDescent="0.25">
      <c r="A60" s="1497" t="s">
        <v>88</v>
      </c>
      <c r="B60" s="916" t="s">
        <v>95</v>
      </c>
      <c r="C60" s="917" t="s">
        <v>181</v>
      </c>
      <c r="D60" s="918">
        <v>152</v>
      </c>
      <c r="E60" s="919" t="s">
        <v>180</v>
      </c>
      <c r="F60" s="915" t="s">
        <v>178</v>
      </c>
      <c r="G60" s="920">
        <v>4560</v>
      </c>
      <c r="H60" s="913"/>
      <c r="I60" s="921"/>
      <c r="J60" s="922">
        <f>G60</f>
        <v>4560</v>
      </c>
      <c r="K60" s="914" t="s">
        <v>171</v>
      </c>
      <c r="L60" s="923">
        <v>1030</v>
      </c>
      <c r="M60" s="924">
        <f t="shared" si="5"/>
        <v>85.285714285714292</v>
      </c>
      <c r="N60" s="925">
        <f t="shared" si="6"/>
        <v>77.412280701754383</v>
      </c>
      <c r="O60" s="926">
        <v>1</v>
      </c>
      <c r="P60" s="1446">
        <v>7</v>
      </c>
      <c r="Q60" s="1446" t="s">
        <v>209</v>
      </c>
      <c r="R60" s="1447">
        <v>66.91836734693878</v>
      </c>
      <c r="S60" s="1447">
        <v>49.216791979949875</v>
      </c>
    </row>
    <row r="61" spans="1:19" x14ac:dyDescent="0.25">
      <c r="A61" s="1498" t="s">
        <v>97</v>
      </c>
      <c r="B61" s="930" t="s">
        <v>98</v>
      </c>
      <c r="C61" s="931" t="s">
        <v>183</v>
      </c>
      <c r="D61" s="932">
        <v>152</v>
      </c>
      <c r="E61" s="933" t="s">
        <v>180</v>
      </c>
      <c r="F61" s="929" t="s">
        <v>178</v>
      </c>
      <c r="G61" s="934">
        <v>4560</v>
      </c>
      <c r="H61" s="927"/>
      <c r="I61" s="935"/>
      <c r="J61" s="936">
        <f>G61</f>
        <v>4560</v>
      </c>
      <c r="K61" s="928" t="s">
        <v>170</v>
      </c>
      <c r="L61" s="937">
        <v>2030</v>
      </c>
      <c r="M61" s="938">
        <f t="shared" si="5"/>
        <v>71</v>
      </c>
      <c r="N61" s="939">
        <f t="shared" si="6"/>
        <v>55.482456140350877</v>
      </c>
      <c r="O61" s="940">
        <v>2</v>
      </c>
      <c r="P61" s="1446">
        <v>3</v>
      </c>
      <c r="Q61" s="1446" t="s">
        <v>203</v>
      </c>
      <c r="R61" s="1447">
        <v>71</v>
      </c>
      <c r="S61" s="1447">
        <v>55.482456140350877</v>
      </c>
    </row>
    <row r="62" spans="1:19" x14ac:dyDescent="0.25">
      <c r="A62" s="1499" t="s">
        <v>97</v>
      </c>
      <c r="B62" s="944" t="s">
        <v>99</v>
      </c>
      <c r="C62" s="945" t="s">
        <v>183</v>
      </c>
      <c r="D62" s="946">
        <v>152</v>
      </c>
      <c r="E62" s="947" t="s">
        <v>180</v>
      </c>
      <c r="F62" s="943" t="s">
        <v>178</v>
      </c>
      <c r="G62" s="948">
        <v>4560</v>
      </c>
      <c r="H62" s="941"/>
      <c r="I62" s="949" t="s">
        <v>189</v>
      </c>
      <c r="J62" s="950" t="s">
        <v>180</v>
      </c>
      <c r="K62" s="942" t="s">
        <v>170</v>
      </c>
      <c r="L62" s="951">
        <v>2030</v>
      </c>
      <c r="M62" s="952">
        <f t="shared" si="5"/>
        <v>71</v>
      </c>
      <c r="N62" s="953">
        <f t="shared" si="6"/>
        <v>55.482456140350877</v>
      </c>
      <c r="O62" s="954">
        <v>2</v>
      </c>
      <c r="P62" s="1446">
        <v>3</v>
      </c>
      <c r="Q62" s="1446" t="s">
        <v>203</v>
      </c>
      <c r="R62" s="1447">
        <v>71</v>
      </c>
      <c r="S62" s="1447">
        <v>55.482456140350877</v>
      </c>
    </row>
    <row r="63" spans="1:19" x14ac:dyDescent="0.25">
      <c r="A63" s="1500" t="s">
        <v>97</v>
      </c>
      <c r="B63" s="958" t="s">
        <v>100</v>
      </c>
      <c r="C63" s="959" t="s">
        <v>192</v>
      </c>
      <c r="D63" s="960">
        <v>152</v>
      </c>
      <c r="E63" s="961" t="s">
        <v>180</v>
      </c>
      <c r="F63" s="957" t="s">
        <v>178</v>
      </c>
      <c r="G63" s="962">
        <v>4560</v>
      </c>
      <c r="H63" s="955"/>
      <c r="I63" s="963" t="s">
        <v>189</v>
      </c>
      <c r="J63" s="964" t="s">
        <v>180</v>
      </c>
      <c r="K63" s="956" t="s">
        <v>170</v>
      </c>
      <c r="L63" s="965">
        <v>2030</v>
      </c>
      <c r="M63" s="966">
        <f t="shared" si="5"/>
        <v>71</v>
      </c>
      <c r="N63" s="967">
        <f t="shared" si="6"/>
        <v>55.482456140350877</v>
      </c>
      <c r="O63" s="968">
        <v>2</v>
      </c>
      <c r="P63" s="1446">
        <v>3</v>
      </c>
      <c r="Q63" s="1446" t="s">
        <v>203</v>
      </c>
      <c r="R63" s="1447">
        <v>71</v>
      </c>
      <c r="S63" s="1447">
        <v>55.482456140350877</v>
      </c>
    </row>
    <row r="64" spans="1:19" x14ac:dyDescent="0.25">
      <c r="A64" s="1420" t="s">
        <v>102</v>
      </c>
      <c r="B64" s="972" t="s">
        <v>103</v>
      </c>
      <c r="C64" s="973" t="s">
        <v>181</v>
      </c>
      <c r="D64" s="974">
        <v>152</v>
      </c>
      <c r="E64" s="975" t="s">
        <v>180</v>
      </c>
      <c r="F64" s="971" t="s">
        <v>178</v>
      </c>
      <c r="G64" s="976">
        <v>4560</v>
      </c>
      <c r="H64" s="969"/>
      <c r="I64" s="977"/>
      <c r="J64" s="978">
        <f>G64</f>
        <v>4560</v>
      </c>
      <c r="K64" s="970" t="s">
        <v>170</v>
      </c>
      <c r="L64" s="979">
        <v>2030</v>
      </c>
      <c r="M64" s="980">
        <f t="shared" si="5"/>
        <v>71</v>
      </c>
      <c r="N64" s="981">
        <f t="shared" si="6"/>
        <v>55.482456140350877</v>
      </c>
      <c r="O64" s="982">
        <v>2</v>
      </c>
      <c r="P64" s="983">
        <v>1</v>
      </c>
      <c r="Q64" s="984" t="s">
        <v>203</v>
      </c>
      <c r="R64" s="1403">
        <v>71</v>
      </c>
      <c r="S64" s="1404">
        <v>55.482456140350877</v>
      </c>
    </row>
    <row r="65" spans="1:19" x14ac:dyDescent="0.25">
      <c r="A65" s="1501" t="s">
        <v>105</v>
      </c>
      <c r="B65" s="988" t="s">
        <v>106</v>
      </c>
      <c r="C65" s="989" t="s">
        <v>183</v>
      </c>
      <c r="D65" s="990">
        <v>152</v>
      </c>
      <c r="E65" s="991" t="s">
        <v>180</v>
      </c>
      <c r="F65" s="987" t="s">
        <v>178</v>
      </c>
      <c r="G65" s="992">
        <v>4560</v>
      </c>
      <c r="H65" s="985"/>
      <c r="I65" s="993" t="s">
        <v>189</v>
      </c>
      <c r="J65" s="994" t="s">
        <v>180</v>
      </c>
      <c r="K65" s="986" t="s">
        <v>170</v>
      </c>
      <c r="L65" s="995">
        <v>2030</v>
      </c>
      <c r="M65" s="996">
        <f t="shared" si="5"/>
        <v>71</v>
      </c>
      <c r="N65" s="997">
        <f t="shared" si="6"/>
        <v>55.482456140350877</v>
      </c>
      <c r="O65" s="998">
        <v>2</v>
      </c>
      <c r="P65" s="1446">
        <v>2</v>
      </c>
      <c r="Q65" s="1446" t="s">
        <v>203</v>
      </c>
      <c r="R65" s="1447">
        <v>71</v>
      </c>
      <c r="S65" s="1447">
        <v>55.482456140350877</v>
      </c>
    </row>
    <row r="66" spans="1:19" x14ac:dyDescent="0.25">
      <c r="A66" s="1502" t="s">
        <v>105</v>
      </c>
      <c r="B66" s="1002" t="s">
        <v>107</v>
      </c>
      <c r="C66" s="1003" t="s">
        <v>210</v>
      </c>
      <c r="D66" s="1004">
        <v>152</v>
      </c>
      <c r="E66" s="1005" t="s">
        <v>180</v>
      </c>
      <c r="F66" s="1001" t="s">
        <v>178</v>
      </c>
      <c r="G66" s="1006">
        <v>4560</v>
      </c>
      <c r="H66" s="999"/>
      <c r="I66" s="1007" t="s">
        <v>189</v>
      </c>
      <c r="J66" s="1008" t="s">
        <v>180</v>
      </c>
      <c r="K66" s="1000" t="s">
        <v>170</v>
      </c>
      <c r="L66" s="1009">
        <v>2030</v>
      </c>
      <c r="M66" s="1010">
        <f t="shared" ref="M66:M97" si="9">((E66-L66)/E66)*100</f>
        <v>71</v>
      </c>
      <c r="N66" s="1011">
        <f t="shared" ref="N66:N88" si="10">((G66-L66)/G66)*100</f>
        <v>55.482456140350877</v>
      </c>
      <c r="O66" s="1012">
        <v>2</v>
      </c>
      <c r="P66" s="1446">
        <v>2</v>
      </c>
      <c r="Q66" s="1446" t="s">
        <v>203</v>
      </c>
      <c r="R66" s="1447">
        <v>71</v>
      </c>
      <c r="S66" s="1447">
        <v>55.482456140350877</v>
      </c>
    </row>
    <row r="67" spans="1:19" x14ac:dyDescent="0.25">
      <c r="A67" s="1421" t="s">
        <v>109</v>
      </c>
      <c r="B67" s="1016" t="s">
        <v>110</v>
      </c>
      <c r="C67" s="1017" t="s">
        <v>181</v>
      </c>
      <c r="D67" s="1018">
        <v>152</v>
      </c>
      <c r="E67" s="1019" t="s">
        <v>180</v>
      </c>
      <c r="F67" s="1015" t="s">
        <v>178</v>
      </c>
      <c r="G67" s="1020">
        <v>4560</v>
      </c>
      <c r="H67" s="1013"/>
      <c r="I67" s="1021"/>
      <c r="J67" s="1022">
        <f>G67</f>
        <v>4560</v>
      </c>
      <c r="K67" s="1014" t="s">
        <v>152</v>
      </c>
      <c r="L67" s="1023">
        <v>3030</v>
      </c>
      <c r="M67" s="1024">
        <f t="shared" si="9"/>
        <v>56.714285714285715</v>
      </c>
      <c r="N67" s="1025">
        <f t="shared" si="10"/>
        <v>33.55263157894737</v>
      </c>
      <c r="O67" s="1026">
        <v>3</v>
      </c>
      <c r="P67" s="1027">
        <v>1</v>
      </c>
      <c r="Q67" s="1028" t="s">
        <v>184</v>
      </c>
      <c r="R67" s="1405">
        <v>56.714285714285715</v>
      </c>
      <c r="S67" s="1406">
        <v>33.55263157894737</v>
      </c>
    </row>
    <row r="68" spans="1:19" s="1030" customFormat="1" x14ac:dyDescent="0.25">
      <c r="A68" s="1503" t="s">
        <v>112</v>
      </c>
      <c r="B68" s="1033" t="s">
        <v>113</v>
      </c>
      <c r="C68" s="1034" t="s">
        <v>181</v>
      </c>
      <c r="D68" s="1035">
        <v>152</v>
      </c>
      <c r="E68" s="1036" t="s">
        <v>180</v>
      </c>
      <c r="F68" s="1032" t="s">
        <v>178</v>
      </c>
      <c r="G68" s="1037">
        <v>4560</v>
      </c>
      <c r="H68" s="1029"/>
      <c r="I68" s="1038"/>
      <c r="J68" s="1039">
        <f>G68</f>
        <v>4560</v>
      </c>
      <c r="K68" s="1031" t="s">
        <v>191</v>
      </c>
      <c r="L68" s="1040">
        <v>0</v>
      </c>
      <c r="M68" s="1041">
        <f t="shared" si="9"/>
        <v>100</v>
      </c>
      <c r="N68" s="1042">
        <f t="shared" si="10"/>
        <v>100</v>
      </c>
      <c r="O68" s="1043">
        <v>3</v>
      </c>
      <c r="P68" s="1446">
        <v>2</v>
      </c>
      <c r="Q68" s="1446" t="s">
        <v>203</v>
      </c>
      <c r="R68" s="1447">
        <v>92.642857142857139</v>
      </c>
      <c r="S68" s="1447">
        <v>88.706140350877192</v>
      </c>
    </row>
    <row r="69" spans="1:19" x14ac:dyDescent="0.25">
      <c r="A69" s="1504" t="s">
        <v>112</v>
      </c>
      <c r="B69" s="1047" t="s">
        <v>114</v>
      </c>
      <c r="C69" s="1048" t="s">
        <v>181</v>
      </c>
      <c r="D69" s="1049">
        <v>152</v>
      </c>
      <c r="E69" s="1050" t="s">
        <v>180</v>
      </c>
      <c r="F69" s="1046" t="s">
        <v>178</v>
      </c>
      <c r="G69" s="1051">
        <v>4560</v>
      </c>
      <c r="H69" s="1044"/>
      <c r="I69" s="1052"/>
      <c r="J69" s="1053">
        <f>G69</f>
        <v>4560</v>
      </c>
      <c r="K69" s="1045" t="s">
        <v>171</v>
      </c>
      <c r="L69" s="1054">
        <v>1030</v>
      </c>
      <c r="M69" s="1055">
        <f t="shared" si="9"/>
        <v>85.285714285714292</v>
      </c>
      <c r="N69" s="1056">
        <f t="shared" si="10"/>
        <v>77.412280701754383</v>
      </c>
      <c r="O69" s="1057">
        <v>1</v>
      </c>
      <c r="P69" s="1446">
        <v>2</v>
      </c>
      <c r="Q69" s="1446" t="s">
        <v>203</v>
      </c>
      <c r="R69" s="1447">
        <v>92.642857142857139</v>
      </c>
      <c r="S69" s="1447">
        <v>88.706140350877192</v>
      </c>
    </row>
    <row r="70" spans="1:19" x14ac:dyDescent="0.25">
      <c r="A70" s="1505" t="s">
        <v>115</v>
      </c>
      <c r="B70" s="1061" t="s">
        <v>116</v>
      </c>
      <c r="C70" s="1062" t="s">
        <v>192</v>
      </c>
      <c r="D70" s="1063">
        <v>152</v>
      </c>
      <c r="E70" s="1064" t="s">
        <v>180</v>
      </c>
      <c r="F70" s="1060" t="s">
        <v>178</v>
      </c>
      <c r="G70" s="1065">
        <v>4560</v>
      </c>
      <c r="H70" s="1058"/>
      <c r="I70" s="1066" t="s">
        <v>189</v>
      </c>
      <c r="J70" s="1067" t="s">
        <v>180</v>
      </c>
      <c r="K70" s="1059" t="s">
        <v>170</v>
      </c>
      <c r="L70" s="1068">
        <v>2030</v>
      </c>
      <c r="M70" s="1069">
        <f t="shared" si="9"/>
        <v>71</v>
      </c>
      <c r="N70" s="1070">
        <f t="shared" si="10"/>
        <v>55.482456140350877</v>
      </c>
      <c r="O70" s="1071">
        <v>2</v>
      </c>
      <c r="P70" s="1446">
        <v>2</v>
      </c>
      <c r="Q70" s="1446" t="s">
        <v>203</v>
      </c>
      <c r="R70" s="1447">
        <v>71</v>
      </c>
      <c r="S70" s="1447">
        <v>55.482456140350877</v>
      </c>
    </row>
    <row r="71" spans="1:19" x14ac:dyDescent="0.25">
      <c r="A71" s="1506" t="s">
        <v>115</v>
      </c>
      <c r="B71" s="1075" t="s">
        <v>117</v>
      </c>
      <c r="C71" s="1076" t="s">
        <v>183</v>
      </c>
      <c r="D71" s="1077">
        <v>152</v>
      </c>
      <c r="E71" s="1078" t="s">
        <v>180</v>
      </c>
      <c r="F71" s="1074" t="s">
        <v>178</v>
      </c>
      <c r="G71" s="1079">
        <v>4560</v>
      </c>
      <c r="H71" s="1072"/>
      <c r="I71" s="1080" t="s">
        <v>189</v>
      </c>
      <c r="J71" s="1081" t="s">
        <v>180</v>
      </c>
      <c r="K71" s="1073" t="s">
        <v>170</v>
      </c>
      <c r="L71" s="1082">
        <v>2030</v>
      </c>
      <c r="M71" s="1083">
        <f t="shared" si="9"/>
        <v>71</v>
      </c>
      <c r="N71" s="1084">
        <f t="shared" si="10"/>
        <v>55.482456140350877</v>
      </c>
      <c r="O71" s="1085">
        <v>2</v>
      </c>
      <c r="P71" s="1446">
        <v>2</v>
      </c>
      <c r="Q71" s="1446" t="s">
        <v>203</v>
      </c>
      <c r="R71" s="1447">
        <v>71</v>
      </c>
      <c r="S71" s="1447">
        <v>55.482456140350877</v>
      </c>
    </row>
    <row r="72" spans="1:19" x14ac:dyDescent="0.25">
      <c r="A72" s="1507" t="s">
        <v>118</v>
      </c>
      <c r="B72" s="1089" t="s">
        <v>119</v>
      </c>
      <c r="C72" s="1090" t="s">
        <v>183</v>
      </c>
      <c r="D72" s="1091">
        <v>152</v>
      </c>
      <c r="E72" s="1092" t="s">
        <v>180</v>
      </c>
      <c r="F72" s="1088" t="s">
        <v>178</v>
      </c>
      <c r="G72" s="1093">
        <v>4560</v>
      </c>
      <c r="H72" s="1086"/>
      <c r="I72" s="1094"/>
      <c r="J72" s="1095">
        <f>G72</f>
        <v>4560</v>
      </c>
      <c r="K72" s="1087" t="s">
        <v>152</v>
      </c>
      <c r="L72" s="1096">
        <v>3030</v>
      </c>
      <c r="M72" s="1097">
        <f t="shared" si="9"/>
        <v>56.714285714285715</v>
      </c>
      <c r="N72" s="1098">
        <f t="shared" si="10"/>
        <v>33.55263157894737</v>
      </c>
      <c r="O72" s="1099">
        <v>3</v>
      </c>
      <c r="P72" s="1446">
        <v>2</v>
      </c>
      <c r="Q72" s="1446" t="s">
        <v>203</v>
      </c>
      <c r="R72" s="1447">
        <v>71</v>
      </c>
      <c r="S72" s="1447">
        <v>55.482456140350877</v>
      </c>
    </row>
    <row r="73" spans="1:19" x14ac:dyDescent="0.25">
      <c r="A73" s="1508" t="s">
        <v>118</v>
      </c>
      <c r="B73" s="1103" t="s">
        <v>120</v>
      </c>
      <c r="C73" s="1104" t="s">
        <v>211</v>
      </c>
      <c r="D73" s="1105">
        <v>152</v>
      </c>
      <c r="E73" s="1106" t="s">
        <v>180</v>
      </c>
      <c r="F73" s="1102" t="s">
        <v>178</v>
      </c>
      <c r="G73" s="1107">
        <v>4560</v>
      </c>
      <c r="H73" s="1100"/>
      <c r="I73" s="1108"/>
      <c r="J73" s="1109">
        <f>G73</f>
        <v>4560</v>
      </c>
      <c r="K73" s="1101" t="s">
        <v>171</v>
      </c>
      <c r="L73" s="1110">
        <v>1030</v>
      </c>
      <c r="M73" s="1111">
        <f t="shared" si="9"/>
        <v>85.285714285714292</v>
      </c>
      <c r="N73" s="1112">
        <f t="shared" si="10"/>
        <v>77.412280701754383</v>
      </c>
      <c r="O73" s="1113">
        <v>1</v>
      </c>
      <c r="P73" s="1446">
        <v>2</v>
      </c>
      <c r="Q73" s="1446" t="s">
        <v>203</v>
      </c>
      <c r="R73" s="1447">
        <v>71</v>
      </c>
      <c r="S73" s="1447">
        <v>55.482456140350877</v>
      </c>
    </row>
    <row r="74" spans="1:19" x14ac:dyDescent="0.25">
      <c r="A74" s="1509" t="s">
        <v>121</v>
      </c>
      <c r="B74" s="1117" t="s">
        <v>122</v>
      </c>
      <c r="C74" s="1118" t="s">
        <v>212</v>
      </c>
      <c r="D74" s="1119">
        <v>152</v>
      </c>
      <c r="E74" s="1120" t="s">
        <v>180</v>
      </c>
      <c r="F74" s="1116" t="s">
        <v>178</v>
      </c>
      <c r="G74" s="1121">
        <v>4560</v>
      </c>
      <c r="H74" s="1114"/>
      <c r="I74" s="1122"/>
      <c r="J74" s="1123">
        <f>G74</f>
        <v>4560</v>
      </c>
      <c r="K74" s="1115" t="s">
        <v>170</v>
      </c>
      <c r="L74" s="1124">
        <v>2030</v>
      </c>
      <c r="M74" s="1125">
        <f t="shared" si="9"/>
        <v>71</v>
      </c>
      <c r="N74" s="1126">
        <f t="shared" si="10"/>
        <v>55.482456140350877</v>
      </c>
      <c r="O74" s="1127">
        <v>2</v>
      </c>
      <c r="P74" s="1446">
        <v>3</v>
      </c>
      <c r="Q74" s="1446" t="s">
        <v>213</v>
      </c>
      <c r="R74" s="1447">
        <v>80.523809523809518</v>
      </c>
      <c r="S74" s="1447">
        <v>70.102339181286553</v>
      </c>
    </row>
    <row r="75" spans="1:19" x14ac:dyDescent="0.25">
      <c r="A75" s="1510" t="s">
        <v>121</v>
      </c>
      <c r="B75" s="1131" t="s">
        <v>123</v>
      </c>
      <c r="C75" s="1132" t="s">
        <v>192</v>
      </c>
      <c r="D75" s="1133">
        <v>152</v>
      </c>
      <c r="E75" s="1134" t="s">
        <v>180</v>
      </c>
      <c r="F75" s="1130" t="s">
        <v>178</v>
      </c>
      <c r="G75" s="1135">
        <v>4560</v>
      </c>
      <c r="H75" s="1128"/>
      <c r="I75" s="1136" t="s">
        <v>189</v>
      </c>
      <c r="J75" s="1137" t="s">
        <v>180</v>
      </c>
      <c r="K75" s="1129" t="s">
        <v>171</v>
      </c>
      <c r="L75" s="1138">
        <v>1030</v>
      </c>
      <c r="M75" s="1139">
        <f t="shared" si="9"/>
        <v>85.285714285714292</v>
      </c>
      <c r="N75" s="1140">
        <f t="shared" si="10"/>
        <v>77.412280701754383</v>
      </c>
      <c r="O75" s="1141">
        <v>1</v>
      </c>
      <c r="P75" s="1446">
        <v>3</v>
      </c>
      <c r="Q75" s="1446" t="s">
        <v>213</v>
      </c>
      <c r="R75" s="1447">
        <v>80.523809523809518</v>
      </c>
      <c r="S75" s="1447">
        <v>70.102339181286553</v>
      </c>
    </row>
    <row r="76" spans="1:19" x14ac:dyDescent="0.25">
      <c r="A76" s="1511" t="s">
        <v>121</v>
      </c>
      <c r="B76" s="1145" t="s">
        <v>124</v>
      </c>
      <c r="C76" s="1146" t="s">
        <v>183</v>
      </c>
      <c r="D76" s="1147">
        <v>152</v>
      </c>
      <c r="E76" s="1148" t="s">
        <v>180</v>
      </c>
      <c r="F76" s="1144" t="s">
        <v>178</v>
      </c>
      <c r="G76" s="1149">
        <v>4560</v>
      </c>
      <c r="H76" s="1142"/>
      <c r="I76" s="1150" t="s">
        <v>189</v>
      </c>
      <c r="J76" s="1151" t="s">
        <v>180</v>
      </c>
      <c r="K76" s="1143" t="s">
        <v>171</v>
      </c>
      <c r="L76" s="1152">
        <v>1030</v>
      </c>
      <c r="M76" s="1153">
        <f t="shared" si="9"/>
        <v>85.285714285714292</v>
      </c>
      <c r="N76" s="1154">
        <f t="shared" si="10"/>
        <v>77.412280701754383</v>
      </c>
      <c r="O76" s="1155">
        <v>1</v>
      </c>
      <c r="P76" s="1446">
        <v>3</v>
      </c>
      <c r="Q76" s="1446" t="s">
        <v>213</v>
      </c>
      <c r="R76" s="1447">
        <v>80.523809523809518</v>
      </c>
      <c r="S76" s="1447">
        <v>70.102339181286553</v>
      </c>
    </row>
    <row r="77" spans="1:19" s="1157" customFormat="1" x14ac:dyDescent="0.25">
      <c r="A77" s="1512" t="s">
        <v>125</v>
      </c>
      <c r="B77" s="1160" t="s">
        <v>126</v>
      </c>
      <c r="C77" s="1161" t="s">
        <v>181</v>
      </c>
      <c r="D77" s="1162">
        <v>152</v>
      </c>
      <c r="E77" s="1163" t="s">
        <v>180</v>
      </c>
      <c r="F77" s="1159" t="s">
        <v>178</v>
      </c>
      <c r="G77" s="1164">
        <v>4560</v>
      </c>
      <c r="H77" s="1156"/>
      <c r="I77" s="1165"/>
      <c r="J77" s="1166">
        <f t="shared" ref="J77:J88" si="11">G77</f>
        <v>4560</v>
      </c>
      <c r="K77" s="1158" t="s">
        <v>191</v>
      </c>
      <c r="L77" s="1167">
        <v>0</v>
      </c>
      <c r="M77" s="1168">
        <f t="shared" si="9"/>
        <v>100</v>
      </c>
      <c r="N77" s="1169">
        <f t="shared" si="10"/>
        <v>100</v>
      </c>
      <c r="O77" s="1170">
        <v>1</v>
      </c>
      <c r="P77" s="1446">
        <v>2</v>
      </c>
      <c r="Q77" s="1446" t="s">
        <v>201</v>
      </c>
      <c r="R77" s="1447">
        <v>85.5</v>
      </c>
      <c r="S77" s="1447">
        <v>77.741228070175438</v>
      </c>
    </row>
    <row r="78" spans="1:19" x14ac:dyDescent="0.25">
      <c r="A78" s="1513" t="s">
        <v>125</v>
      </c>
      <c r="B78" s="1174" t="s">
        <v>127</v>
      </c>
      <c r="C78" s="1175" t="s">
        <v>183</v>
      </c>
      <c r="D78" s="1176">
        <v>152</v>
      </c>
      <c r="E78" s="1177" t="s">
        <v>180</v>
      </c>
      <c r="F78" s="1173" t="s">
        <v>178</v>
      </c>
      <c r="G78" s="1178">
        <v>4560</v>
      </c>
      <c r="H78" s="1171"/>
      <c r="I78" s="1179"/>
      <c r="J78" s="1180">
        <f t="shared" si="11"/>
        <v>4560</v>
      </c>
      <c r="K78" s="1172" t="s">
        <v>170</v>
      </c>
      <c r="L78" s="1181">
        <v>2030</v>
      </c>
      <c r="M78" s="1182">
        <f t="shared" si="9"/>
        <v>71</v>
      </c>
      <c r="N78" s="1183">
        <f t="shared" si="10"/>
        <v>55.482456140350877</v>
      </c>
      <c r="O78" s="1184">
        <v>2</v>
      </c>
      <c r="P78" s="1446">
        <v>2</v>
      </c>
      <c r="Q78" s="1446" t="s">
        <v>201</v>
      </c>
      <c r="R78" s="1447">
        <v>85.5</v>
      </c>
      <c r="S78" s="1447">
        <v>77.741228070175438</v>
      </c>
    </row>
    <row r="79" spans="1:19" x14ac:dyDescent="0.25">
      <c r="A79" s="1422" t="s">
        <v>128</v>
      </c>
      <c r="B79" s="1188" t="s">
        <v>129</v>
      </c>
      <c r="C79" s="1189" t="s">
        <v>183</v>
      </c>
      <c r="D79" s="1190">
        <v>152</v>
      </c>
      <c r="E79" s="1191" t="s">
        <v>180</v>
      </c>
      <c r="F79" s="1187" t="s">
        <v>178</v>
      </c>
      <c r="G79" s="1192">
        <v>4560</v>
      </c>
      <c r="H79" s="1185"/>
      <c r="I79" s="1193"/>
      <c r="J79" s="1194">
        <f t="shared" si="11"/>
        <v>4560</v>
      </c>
      <c r="K79" s="1186" t="s">
        <v>170</v>
      </c>
      <c r="L79" s="1195">
        <v>2030</v>
      </c>
      <c r="M79" s="1196">
        <f t="shared" si="9"/>
        <v>71</v>
      </c>
      <c r="N79" s="1197">
        <f t="shared" si="10"/>
        <v>55.482456140350877</v>
      </c>
      <c r="O79" s="1198">
        <v>2</v>
      </c>
      <c r="P79" s="1199">
        <v>1</v>
      </c>
      <c r="Q79" s="1200" t="s">
        <v>203</v>
      </c>
      <c r="R79" s="1407">
        <v>71</v>
      </c>
      <c r="S79" s="1408">
        <v>55.482456140350877</v>
      </c>
    </row>
    <row r="80" spans="1:19" x14ac:dyDescent="0.25">
      <c r="A80" s="1423" t="s">
        <v>130</v>
      </c>
      <c r="B80" s="1204" t="s">
        <v>131</v>
      </c>
      <c r="C80" s="1205" t="s">
        <v>183</v>
      </c>
      <c r="D80" s="1206">
        <v>152</v>
      </c>
      <c r="E80" s="1207" t="s">
        <v>180</v>
      </c>
      <c r="F80" s="1203" t="s">
        <v>178</v>
      </c>
      <c r="G80" s="1208">
        <v>4560</v>
      </c>
      <c r="H80" s="1201"/>
      <c r="I80" s="1209"/>
      <c r="J80" s="1210">
        <f t="shared" si="11"/>
        <v>4560</v>
      </c>
      <c r="K80" s="1202" t="s">
        <v>170</v>
      </c>
      <c r="L80" s="1211">
        <v>2030</v>
      </c>
      <c r="M80" s="1212">
        <f t="shared" si="9"/>
        <v>71</v>
      </c>
      <c r="N80" s="1213">
        <f t="shared" si="10"/>
        <v>55.482456140350877</v>
      </c>
      <c r="O80" s="1214">
        <v>2</v>
      </c>
      <c r="P80" s="1215">
        <v>1</v>
      </c>
      <c r="Q80" s="1216" t="s">
        <v>203</v>
      </c>
      <c r="R80" s="1409">
        <v>71</v>
      </c>
      <c r="S80" s="1410">
        <v>55.482456140350877</v>
      </c>
    </row>
    <row r="81" spans="1:19" s="1218" customFormat="1" x14ac:dyDescent="0.25">
      <c r="A81" s="1424" t="s">
        <v>133</v>
      </c>
      <c r="B81" s="1221" t="s">
        <v>134</v>
      </c>
      <c r="C81" s="1222" t="s">
        <v>214</v>
      </c>
      <c r="D81" s="1223">
        <v>152</v>
      </c>
      <c r="E81" s="1224" t="s">
        <v>180</v>
      </c>
      <c r="F81" s="1220" t="s">
        <v>178</v>
      </c>
      <c r="G81" s="1225">
        <v>4560</v>
      </c>
      <c r="H81" s="1217"/>
      <c r="I81" s="1226"/>
      <c r="J81" s="1227">
        <f t="shared" si="11"/>
        <v>4560</v>
      </c>
      <c r="K81" s="1219" t="s">
        <v>191</v>
      </c>
      <c r="L81" s="1228">
        <v>0</v>
      </c>
      <c r="M81" s="1229">
        <f t="shared" si="9"/>
        <v>100</v>
      </c>
      <c r="N81" s="1230">
        <f t="shared" si="10"/>
        <v>100</v>
      </c>
      <c r="O81" s="1231">
        <v>2</v>
      </c>
      <c r="P81" s="1232">
        <v>1</v>
      </c>
      <c r="Q81" s="1233" t="s">
        <v>203</v>
      </c>
      <c r="R81" s="1411">
        <v>100</v>
      </c>
      <c r="S81" s="1412">
        <v>100</v>
      </c>
    </row>
    <row r="82" spans="1:19" x14ac:dyDescent="0.25">
      <c r="A82" s="1514" t="s">
        <v>136</v>
      </c>
      <c r="B82" s="1237" t="s">
        <v>137</v>
      </c>
      <c r="C82" s="1238" t="s">
        <v>215</v>
      </c>
      <c r="D82" s="1239">
        <v>152</v>
      </c>
      <c r="E82" s="1240" t="s">
        <v>180</v>
      </c>
      <c r="F82" s="1236" t="s">
        <v>178</v>
      </c>
      <c r="G82" s="1241">
        <v>4560</v>
      </c>
      <c r="H82" s="1234"/>
      <c r="I82" s="1242"/>
      <c r="J82" s="1243">
        <f t="shared" si="11"/>
        <v>4560</v>
      </c>
      <c r="K82" s="1235" t="s">
        <v>173</v>
      </c>
      <c r="L82" s="1244">
        <v>4030</v>
      </c>
      <c r="M82" s="1245">
        <f t="shared" si="9"/>
        <v>42.428571428571423</v>
      </c>
      <c r="N82" s="1246">
        <f t="shared" si="10"/>
        <v>11.62280701754386</v>
      </c>
      <c r="O82" s="1247">
        <v>4</v>
      </c>
      <c r="P82" s="1446">
        <v>2</v>
      </c>
      <c r="Q82" s="1446" t="s">
        <v>216</v>
      </c>
      <c r="R82" s="1447">
        <v>49.571428571428569</v>
      </c>
      <c r="S82" s="1447">
        <v>22.587719298245617</v>
      </c>
    </row>
    <row r="83" spans="1:19" x14ac:dyDescent="0.25">
      <c r="A83" s="1515" t="s">
        <v>136</v>
      </c>
      <c r="B83" s="1251" t="s">
        <v>138</v>
      </c>
      <c r="C83" s="1252" t="s">
        <v>215</v>
      </c>
      <c r="D83" s="1253">
        <v>152</v>
      </c>
      <c r="E83" s="1254" t="s">
        <v>180</v>
      </c>
      <c r="F83" s="1250" t="s">
        <v>178</v>
      </c>
      <c r="G83" s="1255">
        <v>4560</v>
      </c>
      <c r="H83" s="1248"/>
      <c r="I83" s="1256"/>
      <c r="J83" s="1257">
        <f t="shared" si="11"/>
        <v>4560</v>
      </c>
      <c r="K83" s="1249" t="s">
        <v>152</v>
      </c>
      <c r="L83" s="1258">
        <v>3030</v>
      </c>
      <c r="M83" s="1259">
        <f t="shared" si="9"/>
        <v>56.714285714285715</v>
      </c>
      <c r="N83" s="1260">
        <f t="shared" si="10"/>
        <v>33.55263157894737</v>
      </c>
      <c r="O83" s="1261">
        <v>3</v>
      </c>
      <c r="P83" s="1446">
        <v>2</v>
      </c>
      <c r="Q83" s="1446" t="s">
        <v>216</v>
      </c>
      <c r="R83" s="1447">
        <v>49.571428571428569</v>
      </c>
      <c r="S83" s="1447">
        <v>22.587719298245617</v>
      </c>
    </row>
    <row r="84" spans="1:19" x14ac:dyDescent="0.25">
      <c r="A84" s="1516" t="s">
        <v>140</v>
      </c>
      <c r="B84" s="1265" t="s">
        <v>141</v>
      </c>
      <c r="C84" s="1266" t="s">
        <v>181</v>
      </c>
      <c r="D84" s="1267">
        <v>152</v>
      </c>
      <c r="E84" s="1268" t="s">
        <v>180</v>
      </c>
      <c r="F84" s="1264" t="s">
        <v>178</v>
      </c>
      <c r="G84" s="1269">
        <v>4560</v>
      </c>
      <c r="H84" s="1262"/>
      <c r="I84" s="1270"/>
      <c r="J84" s="1271">
        <f t="shared" si="11"/>
        <v>4560</v>
      </c>
      <c r="K84" s="1263" t="s">
        <v>173</v>
      </c>
      <c r="L84" s="1272">
        <v>4030</v>
      </c>
      <c r="M84" s="1273">
        <f t="shared" si="9"/>
        <v>42.428571428571423</v>
      </c>
      <c r="N84" s="1274">
        <f t="shared" si="10"/>
        <v>11.62280701754386</v>
      </c>
      <c r="O84" s="1275">
        <v>4</v>
      </c>
      <c r="P84" s="1446">
        <v>3</v>
      </c>
      <c r="Q84" s="1446" t="s">
        <v>206</v>
      </c>
      <c r="R84" s="1447">
        <v>66.238095238095241</v>
      </c>
      <c r="S84" s="1447">
        <v>48.172514619883039</v>
      </c>
    </row>
    <row r="85" spans="1:19" x14ac:dyDescent="0.25">
      <c r="A85" s="1517" t="s">
        <v>140</v>
      </c>
      <c r="B85" s="1279" t="s">
        <v>142</v>
      </c>
      <c r="C85" s="1280" t="s">
        <v>194</v>
      </c>
      <c r="D85" s="1281">
        <v>152</v>
      </c>
      <c r="E85" s="1282" t="s">
        <v>180</v>
      </c>
      <c r="F85" s="1278" t="s">
        <v>178</v>
      </c>
      <c r="G85" s="1283">
        <v>4560</v>
      </c>
      <c r="H85" s="1276"/>
      <c r="I85" s="1284"/>
      <c r="J85" s="1285">
        <f t="shared" si="11"/>
        <v>4560</v>
      </c>
      <c r="K85" s="1277" t="s">
        <v>170</v>
      </c>
      <c r="L85" s="1286">
        <v>2030</v>
      </c>
      <c r="M85" s="1287">
        <f t="shared" si="9"/>
        <v>71</v>
      </c>
      <c r="N85" s="1288">
        <f t="shared" si="10"/>
        <v>55.482456140350877</v>
      </c>
      <c r="O85" s="1289">
        <v>2</v>
      </c>
      <c r="P85" s="1446">
        <v>3</v>
      </c>
      <c r="Q85" s="1446" t="s">
        <v>206</v>
      </c>
      <c r="R85" s="1447">
        <v>66.238095238095241</v>
      </c>
      <c r="S85" s="1447">
        <v>48.172514619883039</v>
      </c>
    </row>
    <row r="86" spans="1:19" x14ac:dyDescent="0.25">
      <c r="A86" s="1518" t="s">
        <v>140</v>
      </c>
      <c r="B86" s="1293" t="s">
        <v>143</v>
      </c>
      <c r="C86" s="1294" t="s">
        <v>181</v>
      </c>
      <c r="D86" s="1295">
        <v>152</v>
      </c>
      <c r="E86" s="1296" t="s">
        <v>180</v>
      </c>
      <c r="F86" s="1292" t="s">
        <v>178</v>
      </c>
      <c r="G86" s="1297">
        <v>4560</v>
      </c>
      <c r="H86" s="1290"/>
      <c r="I86" s="1298"/>
      <c r="J86" s="1299">
        <f t="shared" si="11"/>
        <v>4560</v>
      </c>
      <c r="K86" s="1291" t="s">
        <v>171</v>
      </c>
      <c r="L86" s="1300">
        <v>1030</v>
      </c>
      <c r="M86" s="1301">
        <f t="shared" si="9"/>
        <v>85.285714285714292</v>
      </c>
      <c r="N86" s="1302">
        <f t="shared" si="10"/>
        <v>77.412280701754383</v>
      </c>
      <c r="O86" s="1303">
        <v>1</v>
      </c>
      <c r="P86" s="1446">
        <v>3</v>
      </c>
      <c r="Q86" s="1446" t="s">
        <v>206</v>
      </c>
      <c r="R86" s="1447">
        <v>66.238095238095241</v>
      </c>
      <c r="S86" s="1447">
        <v>48.172514619883039</v>
      </c>
    </row>
    <row r="87" spans="1:19" x14ac:dyDescent="0.25">
      <c r="A87" s="1519" t="s">
        <v>145</v>
      </c>
      <c r="B87" s="1307" t="s">
        <v>146</v>
      </c>
      <c r="C87" s="1308" t="s">
        <v>181</v>
      </c>
      <c r="D87" s="1309">
        <v>152</v>
      </c>
      <c r="E87" s="1310" t="s">
        <v>180</v>
      </c>
      <c r="F87" s="1306" t="s">
        <v>178</v>
      </c>
      <c r="G87" s="1311">
        <v>4560</v>
      </c>
      <c r="H87" s="1304"/>
      <c r="I87" s="1312"/>
      <c r="J87" s="1313">
        <f t="shared" si="11"/>
        <v>4560</v>
      </c>
      <c r="K87" s="1305" t="s">
        <v>152</v>
      </c>
      <c r="L87" s="1314">
        <v>3030</v>
      </c>
      <c r="M87" s="1315">
        <f t="shared" si="9"/>
        <v>56.714285714285715</v>
      </c>
      <c r="N87" s="1316">
        <f t="shared" si="10"/>
        <v>33.55263157894737</v>
      </c>
      <c r="O87" s="1317">
        <v>3</v>
      </c>
      <c r="P87" s="1446">
        <v>2</v>
      </c>
      <c r="Q87" s="1446" t="s">
        <v>182</v>
      </c>
      <c r="R87" s="1447">
        <v>63.857142857142854</v>
      </c>
      <c r="S87" s="1447">
        <v>44.517543859649123</v>
      </c>
    </row>
    <row r="88" spans="1:19" x14ac:dyDescent="0.25">
      <c r="A88" s="1520" t="s">
        <v>145</v>
      </c>
      <c r="B88" s="1321" t="s">
        <v>147</v>
      </c>
      <c r="C88" s="1322" t="s">
        <v>183</v>
      </c>
      <c r="D88" s="1323">
        <v>152</v>
      </c>
      <c r="E88" s="1324" t="s">
        <v>180</v>
      </c>
      <c r="F88" s="1320" t="s">
        <v>178</v>
      </c>
      <c r="G88" s="1325">
        <v>4560</v>
      </c>
      <c r="H88" s="1318"/>
      <c r="I88" s="1326"/>
      <c r="J88" s="1327">
        <f t="shared" si="11"/>
        <v>4560</v>
      </c>
      <c r="K88" s="1319" t="s">
        <v>170</v>
      </c>
      <c r="L88" s="1328">
        <v>2030</v>
      </c>
      <c r="M88" s="1329">
        <f t="shared" si="9"/>
        <v>71</v>
      </c>
      <c r="N88" s="1330">
        <f t="shared" si="10"/>
        <v>55.482456140350877</v>
      </c>
      <c r="O88" s="1331">
        <v>2</v>
      </c>
      <c r="P88" s="1446">
        <v>2</v>
      </c>
      <c r="Q88" s="1446" t="s">
        <v>182</v>
      </c>
      <c r="R88" s="1447">
        <v>63.857142857142854</v>
      </c>
      <c r="S88" s="1447">
        <v>44.517543859649123</v>
      </c>
    </row>
    <row r="89" spans="1:19" x14ac:dyDescent="0.25">
      <c r="A89" s="1332" t="s">
        <v>217</v>
      </c>
      <c r="B89" t="s">
        <v>76</v>
      </c>
      <c r="K89" s="1333" t="s">
        <v>170</v>
      </c>
      <c r="L89">
        <f>IF(+K89=T3,W3,IF(K89=T4,W4,IF(K89=T5,W5,IF(K89=T6,W6,IF(K89=T7,W7)))))</f>
        <v>2030</v>
      </c>
    </row>
    <row r="90" spans="1:19" x14ac:dyDescent="0.25">
      <c r="A90" s="1334" t="s">
        <v>217</v>
      </c>
      <c r="B90" t="s">
        <v>138</v>
      </c>
      <c r="K90" s="1335" t="s">
        <v>152</v>
      </c>
      <c r="L90">
        <f>IF(+K90=T3,W3,IF(K90=T4,W4,IF(K90=T5,W5,IF(K90=T6,W6,IF(K90=T7,W7)))))</f>
        <v>3030</v>
      </c>
    </row>
    <row r="91" spans="1:19" x14ac:dyDescent="0.25">
      <c r="A91" s="1336" t="s">
        <v>217</v>
      </c>
      <c r="B91" t="s">
        <v>218</v>
      </c>
      <c r="K91" s="1337" t="s">
        <v>171</v>
      </c>
      <c r="L91">
        <f>IF(+K91=T3,W3,IF(K91=T4,W4,IF(K91=T5,W5,IF(K91=T6,W6,IF(K91=T7,W7)))))</f>
        <v>1030</v>
      </c>
    </row>
    <row r="92" spans="1:19" x14ac:dyDescent="0.25">
      <c r="A92" s="1338" t="s">
        <v>217</v>
      </c>
      <c r="B92" t="s">
        <v>219</v>
      </c>
      <c r="K92" s="1339" t="s">
        <v>170</v>
      </c>
      <c r="L92">
        <f>IF(+K92=T3,W3,IF(K92=T4,W4,IF(K92=T5,W5,IF(K92=T6,W6,IF(K92=T7,W7)))))</f>
        <v>2030</v>
      </c>
    </row>
    <row r="93" spans="1:19" x14ac:dyDescent="0.25">
      <c r="A93" s="1340" t="s">
        <v>220</v>
      </c>
      <c r="E93" s="1341">
        <v>609000</v>
      </c>
      <c r="G93" s="1342">
        <f>SUM(G2:G92)</f>
        <v>396720</v>
      </c>
      <c r="H93" s="1343">
        <f>SUM(H2:H92)</f>
        <v>0</v>
      </c>
      <c r="J93" s="1344">
        <f>SUM(J2:J92)</f>
        <v>300960</v>
      </c>
      <c r="L93" s="1345">
        <f>SUM(L2:L92)</f>
        <v>199050</v>
      </c>
      <c r="O93" t="s">
        <v>221</v>
      </c>
      <c r="P93">
        <v>87</v>
      </c>
    </row>
    <row r="98" spans="5:6" x14ac:dyDescent="0.25">
      <c r="E98" s="1346" t="s">
        <v>222</v>
      </c>
      <c r="F98" s="1347">
        <v>609000</v>
      </c>
    </row>
    <row r="99" spans="5:6" x14ac:dyDescent="0.25">
      <c r="E99" s="1348" t="s">
        <v>223</v>
      </c>
      <c r="F99" s="1349">
        <f>SUM(G2:G92)</f>
        <v>396720</v>
      </c>
    </row>
    <row r="100" spans="5:6" x14ac:dyDescent="0.25">
      <c r="E100" s="1350" t="s">
        <v>224</v>
      </c>
      <c r="F100" s="1351">
        <f>SUM(H2:H92)</f>
        <v>0</v>
      </c>
    </row>
    <row r="101" spans="5:6" ht="30" x14ac:dyDescent="0.25">
      <c r="E101" s="1352" t="s">
        <v>225</v>
      </c>
      <c r="F101" s="1353">
        <f>SUM(J2:J92)</f>
        <v>300960</v>
      </c>
    </row>
    <row r="102" spans="5:6" x14ac:dyDescent="0.25">
      <c r="E102" s="1354" t="s">
        <v>226</v>
      </c>
      <c r="F102" s="1355">
        <f>SUM(L2:L92)</f>
        <v>199050</v>
      </c>
    </row>
    <row r="103" spans="5:6" x14ac:dyDescent="0.25">
      <c r="E103" s="1356" t="s">
        <v>163</v>
      </c>
      <c r="F103" s="1357">
        <f>(609000-SUM(L2:L92))/(609000)*100</f>
        <v>67.315270935960598</v>
      </c>
    </row>
    <row r="104" spans="5:6" x14ac:dyDescent="0.25">
      <c r="E104" s="1358" t="s">
        <v>227</v>
      </c>
      <c r="F104" s="1359">
        <f>(SUM(G2:G92)-SUM(L2:L92))/(SUM(G2:G92))*100</f>
        <v>49.826073805202661</v>
      </c>
    </row>
    <row r="105" spans="5:6" x14ac:dyDescent="0.25">
      <c r="E105" s="1360" t="s">
        <v>228</v>
      </c>
      <c r="F105" s="1361">
        <f>(609000+SUM(H2:H92)-SUM(L2:L92))/(609000+SUM(H2:H92))*100</f>
        <v>67.315270935960598</v>
      </c>
    </row>
  </sheetData>
  <mergeCells count="110">
    <mergeCell ref="A87:A88"/>
    <mergeCell ref="P87:P88"/>
    <mergeCell ref="Q87:Q88"/>
    <mergeCell ref="R87:R88"/>
    <mergeCell ref="S87:S88"/>
    <mergeCell ref="A84:A86"/>
    <mergeCell ref="P84:P86"/>
    <mergeCell ref="Q84:Q86"/>
    <mergeCell ref="R84:R86"/>
    <mergeCell ref="S84:S86"/>
    <mergeCell ref="A82:A83"/>
    <mergeCell ref="P82:P83"/>
    <mergeCell ref="Q82:Q83"/>
    <mergeCell ref="R82:R83"/>
    <mergeCell ref="S82:S83"/>
    <mergeCell ref="A77:A78"/>
    <mergeCell ref="P77:P78"/>
    <mergeCell ref="Q77:Q78"/>
    <mergeCell ref="R77:R78"/>
    <mergeCell ref="S77:S78"/>
    <mergeCell ref="A74:A76"/>
    <mergeCell ref="P74:P76"/>
    <mergeCell ref="Q74:Q76"/>
    <mergeCell ref="R74:R76"/>
    <mergeCell ref="S74:S76"/>
    <mergeCell ref="A72:A73"/>
    <mergeCell ref="P72:P73"/>
    <mergeCell ref="Q72:Q73"/>
    <mergeCell ref="R72:R73"/>
    <mergeCell ref="S72:S73"/>
    <mergeCell ref="A70:A71"/>
    <mergeCell ref="P70:P71"/>
    <mergeCell ref="Q70:Q71"/>
    <mergeCell ref="R70:R71"/>
    <mergeCell ref="S70:S71"/>
    <mergeCell ref="A68:A69"/>
    <mergeCell ref="P68:P69"/>
    <mergeCell ref="Q68:Q69"/>
    <mergeCell ref="R68:R69"/>
    <mergeCell ref="S68:S69"/>
    <mergeCell ref="A65:A66"/>
    <mergeCell ref="P65:P66"/>
    <mergeCell ref="Q65:Q66"/>
    <mergeCell ref="R65:R66"/>
    <mergeCell ref="S65:S66"/>
    <mergeCell ref="A61:A63"/>
    <mergeCell ref="P61:P63"/>
    <mergeCell ref="Q61:Q63"/>
    <mergeCell ref="R61:R63"/>
    <mergeCell ref="S61:S63"/>
    <mergeCell ref="A54:A60"/>
    <mergeCell ref="P54:P60"/>
    <mergeCell ref="Q54:Q60"/>
    <mergeCell ref="R54:R60"/>
    <mergeCell ref="S54:S60"/>
    <mergeCell ref="A52:A53"/>
    <mergeCell ref="P52:P53"/>
    <mergeCell ref="Q52:Q53"/>
    <mergeCell ref="R52:R53"/>
    <mergeCell ref="S52:S53"/>
    <mergeCell ref="A49:A51"/>
    <mergeCell ref="P49:P51"/>
    <mergeCell ref="Q49:Q51"/>
    <mergeCell ref="R49:R51"/>
    <mergeCell ref="S49:S51"/>
    <mergeCell ref="A44:A46"/>
    <mergeCell ref="P44:P46"/>
    <mergeCell ref="Q44:Q46"/>
    <mergeCell ref="R44:R46"/>
    <mergeCell ref="S44:S46"/>
    <mergeCell ref="A42:A43"/>
    <mergeCell ref="P42:P43"/>
    <mergeCell ref="Q42:Q43"/>
    <mergeCell ref="R42:R43"/>
    <mergeCell ref="S42:S43"/>
    <mergeCell ref="A38:A40"/>
    <mergeCell ref="P38:P40"/>
    <mergeCell ref="Q38:Q40"/>
    <mergeCell ref="R38:R40"/>
    <mergeCell ref="S38:S40"/>
    <mergeCell ref="A35:A37"/>
    <mergeCell ref="P35:P37"/>
    <mergeCell ref="Q35:Q37"/>
    <mergeCell ref="R35:R37"/>
    <mergeCell ref="S35:S37"/>
    <mergeCell ref="A32:A33"/>
    <mergeCell ref="P32:P33"/>
    <mergeCell ref="Q32:Q33"/>
    <mergeCell ref="R32:R33"/>
    <mergeCell ref="S32:S33"/>
    <mergeCell ref="A28:A31"/>
    <mergeCell ref="P28:P31"/>
    <mergeCell ref="Q28:Q31"/>
    <mergeCell ref="R28:R31"/>
    <mergeCell ref="S28:S31"/>
    <mergeCell ref="A20:A27"/>
    <mergeCell ref="P20:P27"/>
    <mergeCell ref="Q20:Q27"/>
    <mergeCell ref="R20:R27"/>
    <mergeCell ref="S20:S27"/>
    <mergeCell ref="A7:A19"/>
    <mergeCell ref="P7:P19"/>
    <mergeCell ref="Q7:Q19"/>
    <mergeCell ref="R7:R19"/>
    <mergeCell ref="S7:S19"/>
    <mergeCell ref="A2:A3"/>
    <mergeCell ref="P2:P3"/>
    <mergeCell ref="Q2:Q3"/>
    <mergeCell ref="R2:R3"/>
    <mergeCell ref="S2:S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Revenue</vt:lpstr>
      <vt:lpstr>Sheet2</vt:lpstr>
      <vt:lpstr>Sheet3</vt:lpstr>
      <vt:lpstr>Sheet4</vt:lpstr>
      <vt:lpstr>CreatedSheet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2018-04-13T13:20:55Z</dcterms:created>
  <dcterms:modified xsi:type="dcterms:W3CDTF">2018-05-17T11:11:09Z</dcterms:modified>
</cp:coreProperties>
</file>