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C87422B3-0A93-4F28-B528-B8C59D73B0EF}" xr6:coauthVersionLast="47" xr6:coauthVersionMax="47" xr10:uidLastSave="{00000000-0000-0000-0000-000000000000}"/>
  <bookViews>
    <workbookView xWindow="-108" yWindow="-108" windowWidth="23256" windowHeight="12576" activeTab="2" xr2:uid="{BAAE49A3-80D4-4FA1-8C78-F7B5018F4B1D}"/>
  </bookViews>
  <sheets>
    <sheet name="Лист1" sheetId="1" r:id="rId1"/>
    <sheet name="Лист4" sheetId="5" r:id="rId2"/>
    <sheet name="Лист7" sheetId="8" r:id="rId3"/>
    <sheet name="Лист5" sheetId="6" r:id="rId4"/>
    <sheet name="Лист3" sheetId="4" state="hidden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6" i="1" l="1"/>
  <c r="H7" i="1"/>
  <c r="H5" i="1"/>
  <c r="I5" i="1"/>
  <c r="J5" i="1"/>
  <c r="K5" i="1"/>
  <c r="H9" i="1"/>
  <c r="I8" i="8"/>
  <c r="I9" i="8"/>
  <c r="I10" i="8"/>
  <c r="I11" i="8"/>
  <c r="I12" i="8"/>
  <c r="I13" i="8"/>
  <c r="I14" i="8"/>
  <c r="I15" i="8"/>
  <c r="I16" i="8"/>
  <c r="I6" i="8"/>
  <c r="E6" i="8"/>
  <c r="F6" i="8"/>
  <c r="H6" i="8"/>
  <c r="H7" i="8"/>
  <c r="I7" i="8" s="1"/>
  <c r="H8" i="8"/>
  <c r="H9" i="8"/>
  <c r="H10" i="8"/>
  <c r="H11" i="8"/>
  <c r="H12" i="8"/>
  <c r="H13" i="8"/>
  <c r="H14" i="8"/>
  <c r="H15" i="8"/>
  <c r="F7" i="8"/>
  <c r="F8" i="8"/>
  <c r="F9" i="8"/>
  <c r="F10" i="8"/>
  <c r="F11" i="8"/>
  <c r="F12" i="8"/>
  <c r="F13" i="8"/>
  <c r="F14" i="8"/>
  <c r="F15" i="8"/>
  <c r="N5" i="5" l="1"/>
  <c r="N6" i="5"/>
  <c r="N7" i="5"/>
  <c r="N8" i="5"/>
  <c r="N9" i="5"/>
  <c r="N10" i="5"/>
  <c r="N11" i="5"/>
  <c r="N12" i="5"/>
  <c r="N13" i="5"/>
  <c r="N14" i="5"/>
  <c r="N15" i="5"/>
  <c r="N16" i="5"/>
  <c r="H8" i="1"/>
  <c r="H10" i="1"/>
  <c r="H11" i="1"/>
  <c r="H12" i="1"/>
  <c r="H13" i="1"/>
  <c r="H14" i="1"/>
  <c r="H15" i="1"/>
  <c r="H16" i="1"/>
  <c r="C5" i="5"/>
  <c r="J7" i="1"/>
  <c r="I7" i="1"/>
  <c r="K6" i="1"/>
  <c r="J6" i="1"/>
  <c r="I6" i="1"/>
  <c r="G5" i="1"/>
  <c r="F5" i="1"/>
  <c r="K5" i="6"/>
  <c r="D16" i="8"/>
  <c r="E15" i="8"/>
  <c r="E14" i="8"/>
  <c r="E13" i="8"/>
  <c r="E12" i="8"/>
  <c r="E11" i="8"/>
  <c r="E10" i="8"/>
  <c r="E9" i="8"/>
  <c r="E8" i="8"/>
  <c r="E7" i="8"/>
  <c r="E16" i="8"/>
  <c r="K9" i="6"/>
  <c r="K8" i="6"/>
  <c r="K7" i="6"/>
  <c r="K6" i="6"/>
  <c r="N36" i="5" l="1"/>
  <c r="N37" i="5"/>
  <c r="N38" i="5"/>
  <c r="N39" i="5"/>
  <c r="N40" i="5"/>
  <c r="N41" i="5"/>
  <c r="N42" i="5"/>
  <c r="N43" i="5"/>
  <c r="N44" i="5"/>
  <c r="N45" i="5"/>
  <c r="N46" i="5"/>
  <c r="N47" i="5"/>
  <c r="C37" i="5"/>
  <c r="C38" i="5"/>
  <c r="C39" i="5"/>
  <c r="C40" i="5"/>
  <c r="C41" i="5"/>
  <c r="C42" i="5"/>
  <c r="C43" i="5"/>
  <c r="C44" i="5"/>
  <c r="C45" i="5"/>
  <c r="C46" i="5"/>
  <c r="C47" i="5"/>
  <c r="C36" i="5"/>
  <c r="N21" i="5"/>
  <c r="C21" i="5"/>
  <c r="N22" i="5"/>
  <c r="N23" i="5"/>
  <c r="N24" i="5"/>
  <c r="N25" i="5"/>
  <c r="N26" i="5"/>
  <c r="N27" i="5"/>
  <c r="N28" i="5"/>
  <c r="N29" i="5"/>
  <c r="N30" i="5"/>
  <c r="N31" i="5"/>
  <c r="N32" i="5"/>
  <c r="C22" i="5"/>
  <c r="C23" i="5"/>
  <c r="C24" i="5"/>
  <c r="C25" i="5"/>
  <c r="C26" i="5"/>
  <c r="C27" i="5"/>
  <c r="C28" i="5"/>
  <c r="C29" i="5"/>
  <c r="C30" i="5"/>
  <c r="C31" i="5"/>
  <c r="C32" i="5"/>
  <c r="C6" i="5"/>
  <c r="C16" i="5"/>
  <c r="C15" i="5"/>
  <c r="C14" i="5"/>
  <c r="C13" i="5"/>
  <c r="C12" i="5"/>
  <c r="C11" i="5"/>
  <c r="C10" i="5"/>
  <c r="C9" i="5"/>
  <c r="C8" i="5"/>
  <c r="C7" i="5"/>
  <c r="K7" i="1"/>
  <c r="K8" i="1"/>
  <c r="K9" i="1"/>
  <c r="K10" i="1"/>
  <c r="K11" i="1"/>
  <c r="K12" i="1"/>
  <c r="K13" i="1"/>
  <c r="K14" i="1"/>
  <c r="K15" i="1"/>
  <c r="K16" i="1"/>
  <c r="J8" i="1"/>
  <c r="J9" i="1"/>
  <c r="J10" i="1"/>
  <c r="J11" i="1"/>
  <c r="J12" i="1"/>
  <c r="J13" i="1"/>
  <c r="J14" i="1"/>
  <c r="J15" i="1"/>
  <c r="J16" i="1"/>
  <c r="I16" i="1"/>
  <c r="I8" i="1"/>
  <c r="I9" i="1"/>
  <c r="I10" i="1"/>
  <c r="I11" i="1"/>
  <c r="I12" i="1"/>
  <c r="I13" i="1"/>
  <c r="I14" i="1"/>
  <c r="I15" i="1"/>
  <c r="G7" i="1"/>
  <c r="G6" i="1"/>
  <c r="F6" i="1"/>
  <c r="G8" i="1"/>
  <c r="G9" i="1"/>
  <c r="G10" i="1"/>
  <c r="G11" i="1"/>
  <c r="G12" i="1"/>
  <c r="G13" i="1"/>
  <c r="G14" i="1"/>
  <c r="G15" i="1"/>
  <c r="G16" i="1"/>
  <c r="F7" i="1"/>
  <c r="F8" i="1"/>
  <c r="F9" i="1"/>
  <c r="F10" i="1"/>
  <c r="F11" i="1"/>
  <c r="F12" i="1"/>
  <c r="F13" i="1"/>
  <c r="F14" i="1"/>
  <c r="F15" i="1"/>
  <c r="F1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A1" authorId="0" shapeId="0" xr:uid="{D1467366-5982-45CB-AD02-7561FBF925D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<sst xmlns="http://schemas.openxmlformats.org/spreadsheetml/2006/main" count="68" uniqueCount="58">
  <si>
    <t>№</t>
  </si>
  <si>
    <t xml:space="preserve"> Наименование товаров</t>
  </si>
  <si>
    <t>Наличие на складе</t>
  </si>
  <si>
    <t>Розничная цена</t>
  </si>
  <si>
    <t>Оптовая цена</t>
  </si>
  <si>
    <t>Общая стоимость при роз. Цене</t>
  </si>
  <si>
    <t>Общая стоимость при опт. Цене</t>
  </si>
  <si>
    <t>Принтер</t>
  </si>
  <si>
    <t>Сканер</t>
  </si>
  <si>
    <t>Клавиратура</t>
  </si>
  <si>
    <t>Монитор</t>
  </si>
  <si>
    <t>Модем</t>
  </si>
  <si>
    <t>Жесткий диск</t>
  </si>
  <si>
    <t>Видеокарты</t>
  </si>
  <si>
    <t>Материнские платы</t>
  </si>
  <si>
    <t>Звуковые карты</t>
  </si>
  <si>
    <t>Оперативная память</t>
  </si>
  <si>
    <t>Цена в долларах</t>
  </si>
  <si>
    <t>оптом</t>
  </si>
  <si>
    <t>Цена в рублях</t>
  </si>
  <si>
    <t>розн.</t>
  </si>
  <si>
    <t>итого</t>
  </si>
  <si>
    <t>х мәні</t>
  </si>
  <si>
    <t xml:space="preserve">Ведомость удержание по кридитам </t>
  </si>
  <si>
    <t>ФИО</t>
  </si>
  <si>
    <t>Начислено</t>
  </si>
  <si>
    <t>Задолжность по видам ередитов</t>
  </si>
  <si>
    <t>Удержено</t>
  </si>
  <si>
    <t>Кредит за товар</t>
  </si>
  <si>
    <t>Кредит на строительство</t>
  </si>
  <si>
    <t>Ашитов</t>
  </si>
  <si>
    <t>Редун</t>
  </si>
  <si>
    <t>Валиев</t>
  </si>
  <si>
    <t>Ким</t>
  </si>
  <si>
    <t xml:space="preserve"> Стамбеков</t>
  </si>
  <si>
    <t xml:space="preserve">Ведомость  облагамого дохода </t>
  </si>
  <si>
    <t>МПР</t>
  </si>
  <si>
    <t>Отчесления в ПФ</t>
  </si>
  <si>
    <t>Подорходный налог</t>
  </si>
  <si>
    <t xml:space="preserve">Задаложенность по кредиту </t>
  </si>
  <si>
    <t xml:space="preserve">удержано вкредит </t>
  </si>
  <si>
    <t>К выдаче</t>
  </si>
  <si>
    <t xml:space="preserve"> Ашимов </t>
  </si>
  <si>
    <t xml:space="preserve">Ахметов </t>
  </si>
  <si>
    <t>Величко</t>
  </si>
  <si>
    <t>Багданов</t>
  </si>
  <si>
    <t>Ершов</t>
  </si>
  <si>
    <t>Камалов</t>
  </si>
  <si>
    <t>Ляснинко</t>
  </si>
  <si>
    <t>Рузиев</t>
  </si>
  <si>
    <t>Сатиев</t>
  </si>
  <si>
    <t>Харитонов</t>
  </si>
  <si>
    <t xml:space="preserve"> Х^2</t>
  </si>
  <si>
    <t xml:space="preserve"> Х^3+2</t>
  </si>
  <si>
    <t xml:space="preserve"> EXP(B21)+5*B21</t>
  </si>
  <si>
    <t xml:space="preserve"> 2*COS(M21*3)</t>
  </si>
  <si>
    <t xml:space="preserve"> 4*SIN(2*M36+3)^2</t>
  </si>
  <si>
    <t>3*SIN(2*B36+1)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</si>
</sst>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2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54">
    <xf numFmtId="0" fontId="0" fillId="0" borderId="0" xfId="0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0" xfId="0" applyFill="1" applyBorder="1" applyAlignment="1">
      <alignment horizontal="right" vertical="center"/>
    </xf>
    <xf numFmtId="0" fontId="0" fillId="0" borderId="13" xfId="0" applyBorder="1" applyAlignment="1">
      <alignment horizontal="center" vertical="center" wrapText="1"/>
    </xf>
    <xf numFmtId="0" fontId="0" fillId="0" borderId="13" xfId="0" applyBorder="1" applyAlignment="1">
      <alignment horizontal="right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/>
    <xf numFmtId="0" fontId="0" fillId="0" borderId="11" xfId="0" applyBorder="1" applyAlignment="1">
      <alignment horizontal="center" vertical="center"/>
    </xf>
    <xf numFmtId="0" fontId="0" fillId="0" borderId="11" xfId="0" applyBorder="1"/>
    <xf numFmtId="0" fontId="0" fillId="0" borderId="19" xfId="0" applyFill="1" applyBorder="1" applyAlignment="1">
      <alignment horizontal="center" vertical="center"/>
    </xf>
    <xf numFmtId="0" fontId="0" fillId="0" borderId="17" xfId="0" applyBorder="1"/>
    <xf numFmtId="0" fontId="0" fillId="0" borderId="18" xfId="0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1" xfId="0" applyBorder="1" applyAlignment="1">
      <alignment vertical="center"/>
    </xf>
    <xf numFmtId="0" fontId="0" fillId="0" borderId="17" xfId="0" applyBorder="1" applyAlignment="1">
      <alignment horizontal="right" vertical="center"/>
    </xf>
    <xf numFmtId="0" fontId="0" fillId="0" borderId="14" xfId="0" applyBorder="1" applyAlignment="1">
      <alignment horizontal="center" vertical="center" wrapText="1"/>
    </xf>
    <xf numFmtId="0" fontId="0" fillId="0" borderId="14" xfId="0" applyBorder="1" applyAlignment="1">
      <alignment horizontal="right" vertical="center"/>
    </xf>
    <xf numFmtId="0" fontId="1" fillId="2" borderId="1" xfId="1"/>
    <xf numFmtId="0" fontId="0" fillId="0" borderId="20" xfId="0" applyBorder="1"/>
    <xf numFmtId="0" fontId="0" fillId="0" borderId="20" xfId="0" applyBorder="1" applyAlignment="1">
      <alignment wrapText="1"/>
    </xf>
    <xf numFmtId="0" fontId="0" fillId="0" borderId="26" xfId="0" applyBorder="1"/>
    <xf numFmtId="9" fontId="0" fillId="0" borderId="20" xfId="0" applyNumberFormat="1" applyBorder="1"/>
    <xf numFmtId="0" fontId="0" fillId="0" borderId="15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5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0" borderId="16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20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</cellXfs>
  <cellStyles count="2">
    <cellStyle name="Контрольная ячейка" xfId="1" builtinId="23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0586282136419696"/>
          <c:y val="5.09260055441587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5.4415186053550536E-2"/>
          <c:y val="0.18767550702028082"/>
          <c:w val="0.89968693672327105"/>
          <c:h val="0.6864884674127123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Лист4!$C$5:$C$16</c:f>
              <c:numCache>
                <c:formatCode>General</c:formatCode>
                <c:ptCount val="12"/>
                <c:pt idx="0">
                  <c:v>64</c:v>
                </c:pt>
                <c:pt idx="1">
                  <c:v>36</c:v>
                </c:pt>
                <c:pt idx="2">
                  <c:v>16</c:v>
                </c:pt>
                <c:pt idx="3">
                  <c:v>4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4</c:v>
                </c:pt>
                <c:pt idx="8">
                  <c:v>9</c:v>
                </c:pt>
                <c:pt idx="9">
                  <c:v>16</c:v>
                </c:pt>
                <c:pt idx="10">
                  <c:v>36</c:v>
                </c:pt>
                <c:pt idx="11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37-4CEC-B0C0-90BD8C6DB4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8686575"/>
        <c:axId val="788687407"/>
      </c:lineChart>
      <c:catAx>
        <c:axId val="7886865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88687407"/>
        <c:crosses val="autoZero"/>
        <c:auto val="1"/>
        <c:lblAlgn val="ctr"/>
        <c:lblOffset val="100"/>
        <c:noMultiLvlLbl val="0"/>
      </c:catAx>
      <c:valAx>
        <c:axId val="788687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886865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Лист4!$N$5:$N$16</c:f>
              <c:numCache>
                <c:formatCode>General</c:formatCode>
                <c:ptCount val="12"/>
                <c:pt idx="0">
                  <c:v>514</c:v>
                </c:pt>
                <c:pt idx="1">
                  <c:v>218</c:v>
                </c:pt>
                <c:pt idx="2">
                  <c:v>66</c:v>
                </c:pt>
                <c:pt idx="3">
                  <c:v>10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-6</c:v>
                </c:pt>
                <c:pt idx="8">
                  <c:v>-25</c:v>
                </c:pt>
                <c:pt idx="9">
                  <c:v>-62</c:v>
                </c:pt>
                <c:pt idx="10">
                  <c:v>-214</c:v>
                </c:pt>
                <c:pt idx="11">
                  <c:v>-510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26-4CF3-8825-BC429EFD5B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4524543"/>
        <c:axId val="854525791"/>
      </c:lineChart>
      <c:catAx>
        <c:axId val="8545245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4525791"/>
        <c:crosses val="autoZero"/>
        <c:auto val="1"/>
        <c:lblAlgn val="ctr"/>
        <c:lblOffset val="100"/>
        <c:noMultiLvlLbl val="0"/>
      </c:catAx>
      <c:valAx>
        <c:axId val="854525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4524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Лист4!$C$21:$C$32</c:f>
              <c:numCache>
                <c:formatCode>General</c:formatCode>
                <c:ptCount val="12"/>
                <c:pt idx="0">
                  <c:v>3020.9579870417283</c:v>
                </c:pt>
                <c:pt idx="1">
                  <c:v>433.42879349273511</c:v>
                </c:pt>
                <c:pt idx="2">
                  <c:v>74.598150033144236</c:v>
                </c:pt>
                <c:pt idx="3">
                  <c:v>17.389056098930652</c:v>
                </c:pt>
                <c:pt idx="4">
                  <c:v>7.7182818284590446</c:v>
                </c:pt>
                <c:pt idx="5">
                  <c:v>1</c:v>
                </c:pt>
                <c:pt idx="6">
                  <c:v>-4.6321205588285572</c:v>
                </c:pt>
                <c:pt idx="7">
                  <c:v>-9.8646647167633876</c:v>
                </c:pt>
                <c:pt idx="8">
                  <c:v>-14.950212931632135</c:v>
                </c:pt>
                <c:pt idx="9">
                  <c:v>-19.981684361111267</c:v>
                </c:pt>
                <c:pt idx="10">
                  <c:v>-29.997521247823332</c:v>
                </c:pt>
                <c:pt idx="11">
                  <c:v>-39.999664537372098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6F-44BD-BF9F-B2742DBACC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5950367"/>
        <c:axId val="788686991"/>
      </c:lineChart>
      <c:catAx>
        <c:axId val="7859503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88686991"/>
        <c:crosses val="autoZero"/>
        <c:auto val="1"/>
        <c:lblAlgn val="ctr"/>
        <c:lblOffset val="100"/>
        <c:noMultiLvlLbl val="0"/>
      </c:catAx>
      <c:valAx>
        <c:axId val="788686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85950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Лист4!$N$21:$N$32</c:f>
              <c:numCache>
                <c:formatCode>General</c:formatCode>
                <c:ptCount val="12"/>
                <c:pt idx="0">
                  <c:v>0.84835801467399397</c:v>
                </c:pt>
                <c:pt idx="1">
                  <c:v>1.3206334164881603</c:v>
                </c:pt>
                <c:pt idx="2">
                  <c:v>1.6877079174649843</c:v>
                </c:pt>
                <c:pt idx="3">
                  <c:v>1.9203405733007319</c:v>
                </c:pt>
                <c:pt idx="4">
                  <c:v>-1.9799849932008908</c:v>
                </c:pt>
                <c:pt idx="5">
                  <c:v>2</c:v>
                </c:pt>
                <c:pt idx="6">
                  <c:v>-1.9799849932008908</c:v>
                </c:pt>
                <c:pt idx="7">
                  <c:v>1.9203405733007319</c:v>
                </c:pt>
                <c:pt idx="8">
                  <c:v>-1.8222605237693539</c:v>
                </c:pt>
                <c:pt idx="9">
                  <c:v>1.6877079174649843</c:v>
                </c:pt>
                <c:pt idx="10">
                  <c:v>1.3206334164881603</c:v>
                </c:pt>
                <c:pt idx="11">
                  <c:v>0.84835801467399397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8E-4874-AFFF-9CA89EFF42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2079951"/>
        <c:axId val="862072047"/>
      </c:lineChart>
      <c:catAx>
        <c:axId val="8620799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62072047"/>
        <c:crosses val="autoZero"/>
        <c:auto val="1"/>
        <c:lblAlgn val="ctr"/>
        <c:lblOffset val="100"/>
        <c:noMultiLvlLbl val="0"/>
      </c:catAx>
      <c:valAx>
        <c:axId val="862072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620799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Лист4!$C$36:$C$47</c:f>
              <c:numCache>
                <c:formatCode>General</c:formatCode>
                <c:ptCount val="12"/>
                <c:pt idx="0">
                  <c:v>-2.8841924756386703</c:v>
                </c:pt>
                <c:pt idx="1">
                  <c:v>1.2605011104799226</c:v>
                </c:pt>
                <c:pt idx="2">
                  <c:v>1.2363554557252698</c:v>
                </c:pt>
                <c:pt idx="3">
                  <c:v>-2.8767728239894153</c:v>
                </c:pt>
                <c:pt idx="4">
                  <c:v>0.42336002417960161</c:v>
                </c:pt>
                <c:pt idx="5">
                  <c:v>2.5244129544236893</c:v>
                </c:pt>
                <c:pt idx="6">
                  <c:v>-2.5244129544236893</c:v>
                </c:pt>
                <c:pt idx="7">
                  <c:v>-0.42336002417960161</c:v>
                </c:pt>
                <c:pt idx="8">
                  <c:v>2.8767728239894153</c:v>
                </c:pt>
                <c:pt idx="9">
                  <c:v>-1.9709597961563672</c:v>
                </c:pt>
                <c:pt idx="10">
                  <c:v>2.9999706196521103</c:v>
                </c:pt>
                <c:pt idx="11">
                  <c:v>-1.9508635204713505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41-4ED1-A4F0-DB55D5F275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6390463"/>
        <c:axId val="846390879"/>
      </c:lineChart>
      <c:catAx>
        <c:axId val="8463904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46390879"/>
        <c:crosses val="autoZero"/>
        <c:auto val="1"/>
        <c:lblAlgn val="ctr"/>
        <c:lblOffset val="100"/>
        <c:noMultiLvlLbl val="0"/>
      </c:catAx>
      <c:valAx>
        <c:axId val="846390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463904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Лист4!$N$36:$N$47</c:f>
              <c:numCache>
                <c:formatCode>General</c:formatCode>
                <c:ptCount val="12"/>
                <c:pt idx="0">
                  <c:v>8.9852711905410304E-2</c:v>
                </c:pt>
                <c:pt idx="1">
                  <c:v>1.6914971002248318</c:v>
                </c:pt>
                <c:pt idx="2">
                  <c:v>3.9999216527892743</c:v>
                </c:pt>
                <c:pt idx="3">
                  <c:v>1.7265255635843326</c:v>
                </c:pt>
                <c:pt idx="4">
                  <c:v>3.6781430581529047</c:v>
                </c:pt>
                <c:pt idx="5">
                  <c:v>7.9659426699267954E-2</c:v>
                </c:pt>
                <c:pt idx="6">
                  <c:v>2.8322936730942847</c:v>
                </c:pt>
                <c:pt idx="7">
                  <c:v>2.8322936730942847</c:v>
                </c:pt>
                <c:pt idx="8">
                  <c:v>7.9659426699267954E-2</c:v>
                </c:pt>
                <c:pt idx="9">
                  <c:v>3.6781430581529047</c:v>
                </c:pt>
                <c:pt idx="10">
                  <c:v>0.67936658351183976</c:v>
                </c:pt>
                <c:pt idx="11">
                  <c:v>0.70616135534271929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79-436E-8FE7-7C86F206B2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3608319"/>
        <c:axId val="853609567"/>
      </c:lineChart>
      <c:catAx>
        <c:axId val="8536083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3609567"/>
        <c:crosses val="autoZero"/>
        <c:auto val="1"/>
        <c:lblAlgn val="ctr"/>
        <c:lblOffset val="100"/>
        <c:noMultiLvlLbl val="0"/>
      </c:catAx>
      <c:valAx>
        <c:axId val="85360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36083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8.4469816272965875E-2"/>
          <c:y val="0.11511437908496731"/>
          <c:w val="0.9155301837270341"/>
          <c:h val="0.41030762698780299"/>
        </c:manualLayout>
      </c:layout>
      <c:lineChart>
        <c:grouping val="standard"/>
        <c:varyColors val="0"/>
        <c:ser>
          <c:idx val="0"/>
          <c:order val="0"/>
          <c:tx>
            <c:strRef>
              <c:f>Лист3!$F$7</c:f>
              <c:strCache>
                <c:ptCount val="1"/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Лист3!$E$8:$E$15</c:f>
              <c:numCache>
                <c:formatCode>General</c:formatCode>
                <c:ptCount val="8"/>
              </c:numCache>
            </c:numRef>
          </c:cat>
          <c:val>
            <c:numRef>
              <c:f>Лист3!$F$8:$F$15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58-46DE-8B65-EF70766A2417}"/>
            </c:ext>
          </c:extLst>
        </c:ser>
        <c:ser>
          <c:idx val="1"/>
          <c:order val="1"/>
          <c:tx>
            <c:strRef>
              <c:f>Лист3!$G$7</c:f>
              <c:strCache>
                <c:ptCount val="1"/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Лист3!$E$8:$E$15</c:f>
              <c:numCache>
                <c:formatCode>General</c:formatCode>
                <c:ptCount val="8"/>
              </c:numCache>
            </c:numRef>
          </c:cat>
          <c:val>
            <c:numRef>
              <c:f>Лист3!$G$8:$G$15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58-46DE-8B65-EF70766A2417}"/>
            </c:ext>
          </c:extLst>
        </c:ser>
        <c:ser>
          <c:idx val="2"/>
          <c:order val="2"/>
          <c:tx>
            <c:strRef>
              <c:f>Лист3!$H$7</c:f>
              <c:strCache>
                <c:ptCount val="1"/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Лист3!$E$8:$E$15</c:f>
              <c:numCache>
                <c:formatCode>General</c:formatCode>
                <c:ptCount val="8"/>
              </c:numCache>
            </c:numRef>
          </c:cat>
          <c:val>
            <c:numRef>
              <c:f>Лист3!$H$8:$H$15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58-46DE-8B65-EF70766A24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upDownBars>
          <c:gapWidth val="150"/>
          <c:upBars>
            <c:spPr>
              <a:solidFill>
                <a:schemeClr val="lt1"/>
              </a:solidFill>
              <a:ln w="9525">
                <a:solidFill>
                  <a:schemeClr val="dk1">
                    <a:lumMod val="65000"/>
                    <a:lumOff val="35000"/>
                  </a:schemeClr>
                </a:solidFill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>
                <a:solidFill>
                  <a:schemeClr val="dk1">
                    <a:lumMod val="65000"/>
                    <a:lumOff val="35000"/>
                  </a:schemeClr>
                </a:solidFill>
              </a:ln>
              <a:effectLst/>
            </c:spPr>
          </c:downBars>
        </c:upDownBars>
        <c:smooth val="0"/>
        <c:axId val="1851357472"/>
        <c:axId val="1851359136"/>
      </c:lineChart>
      <c:catAx>
        <c:axId val="1851357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51359136"/>
        <c:crosses val="autoZero"/>
        <c:auto val="1"/>
        <c:lblAlgn val="ctr"/>
        <c:lblOffset val="100"/>
        <c:noMultiLvlLbl val="0"/>
      </c:catAx>
      <c:valAx>
        <c:axId val="18513591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51357472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5112489063867016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5.8928258967629044E-2"/>
          <c:y val="2.5428331875182269E-2"/>
          <c:w val="0.8966272965879265"/>
          <c:h val="0.66584098862642171"/>
        </c:manualLayout>
      </c:layout>
      <c:lineChart>
        <c:grouping val="standard"/>
        <c:varyColors val="0"/>
        <c:ser>
          <c:idx val="0"/>
          <c:order val="0"/>
          <c:tx>
            <c:strRef>
              <c:f>Лист3!$E$7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Лист3!$D$8:$D$12</c:f>
              <c:numCache>
                <c:formatCode>General</c:formatCode>
                <c:ptCount val="5"/>
              </c:numCache>
            </c:numRef>
          </c:cat>
          <c:val>
            <c:numRef>
              <c:f>Лист3!$E$8:$E$12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14-4517-86B1-D3C896B7CF01}"/>
            </c:ext>
          </c:extLst>
        </c:ser>
        <c:ser>
          <c:idx val="1"/>
          <c:order val="1"/>
          <c:tx>
            <c:strRef>
              <c:f>Лист3!$F$7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Лист3!$D$8:$D$12</c:f>
              <c:numCache>
                <c:formatCode>General</c:formatCode>
                <c:ptCount val="5"/>
              </c:numCache>
            </c:numRef>
          </c:cat>
          <c:val>
            <c:numRef>
              <c:f>Лист3!$F$8:$F$12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14-4517-86B1-D3C896B7CF01}"/>
            </c:ext>
          </c:extLst>
        </c:ser>
        <c:ser>
          <c:idx val="2"/>
          <c:order val="2"/>
          <c:tx>
            <c:strRef>
              <c:f>Лист3!$G$7</c:f>
              <c:strCache>
                <c:ptCount val="1"/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Лист3!$D$8:$D$12</c:f>
              <c:numCache>
                <c:formatCode>General</c:formatCode>
                <c:ptCount val="5"/>
              </c:numCache>
            </c:numRef>
          </c:cat>
          <c:val>
            <c:numRef>
              <c:f>Лист3!$G$8:$G$12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14-4517-86B1-D3C896B7CF0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54145968"/>
        <c:axId val="1854143472"/>
      </c:lineChart>
      <c:catAx>
        <c:axId val="1854145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54143472"/>
        <c:crosses val="autoZero"/>
        <c:auto val="1"/>
        <c:lblAlgn val="ctr"/>
        <c:lblOffset val="100"/>
        <c:noMultiLvlLbl val="0"/>
      </c:catAx>
      <c:valAx>
        <c:axId val="185414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4800000" spcFirstLastPara="1" vertOverflow="ellipsis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54145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441960</xdr:colOff>
      <xdr:row>3</xdr:row>
      <xdr:rowOff>72390</xdr:rowOff>
    </xdr:from>
    <xdr:to>
      <xdr:col>10</xdr:col>
      <xdr:colOff>601980</xdr:colOff>
      <xdr:row>15</xdr:row>
      <xdr:rowOff>137160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8FDB0525-116D-9571-9345-4D5C703A8A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176462</xdr:colOff>
      <xdr:row>3</xdr:row>
      <xdr:rowOff>72189</xdr:rowOff>
    </xdr:from>
    <xdr:to>
      <xdr:col>22</xdr:col>
      <xdr:colOff>288757</xdr:colOff>
      <xdr:row>15</xdr:row>
      <xdr:rowOff>120316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5AE4A4F4-AAB2-4C59-8BA5-493825A314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312821</xdr:colOff>
      <xdr:row>18</xdr:row>
      <xdr:rowOff>184484</xdr:rowOff>
    </xdr:from>
    <xdr:to>
      <xdr:col>11</xdr:col>
      <xdr:colOff>8021</xdr:colOff>
      <xdr:row>32</xdr:row>
      <xdr:rowOff>128336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6B291EDF-2684-558C-6062-5C31612194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18</xdr:row>
      <xdr:rowOff>136358</xdr:rowOff>
    </xdr:from>
    <xdr:to>
      <xdr:col>22</xdr:col>
      <xdr:colOff>304800</xdr:colOff>
      <xdr:row>32</xdr:row>
      <xdr:rowOff>80210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59D6CA18-FA9D-8969-82D3-6CEC71AC5F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320842</xdr:colOff>
      <xdr:row>34</xdr:row>
      <xdr:rowOff>0</xdr:rowOff>
    </xdr:from>
    <xdr:to>
      <xdr:col>11</xdr:col>
      <xdr:colOff>16042</xdr:colOff>
      <xdr:row>47</xdr:row>
      <xdr:rowOff>136358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ACF1D218-BC62-9FF2-D753-CEAF522DCF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0</xdr:colOff>
      <xdr:row>34</xdr:row>
      <xdr:rowOff>0</xdr:rowOff>
    </xdr:from>
    <xdr:to>
      <xdr:col>22</xdr:col>
      <xdr:colOff>304800</xdr:colOff>
      <xdr:row>47</xdr:row>
      <xdr:rowOff>136358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19F8C589-2AC9-FA0D-991D-306DEC0F3F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548640</xdr:colOff>
      <xdr:row>11</xdr:row>
      <xdr:rowOff>76199</xdr:rowOff>
    </xdr:from>
    <xdr:to>
      <xdr:col>2</xdr:col>
      <xdr:colOff>594359</xdr:colOff>
      <xdr:row>11</xdr:row>
      <xdr:rowOff>121918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7C8144F0-DD9D-A730-E6DA-5D8C5A150C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190500</xdr:colOff>
      <xdr:row>4</xdr:row>
      <xdr:rowOff>26670</xdr:rowOff>
    </xdr:from>
    <xdr:to>
      <xdr:col>9</xdr:col>
      <xdr:colOff>289560</xdr:colOff>
      <xdr:row>19</xdr:row>
      <xdr:rowOff>152400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DD9BA325-DB98-1AA4-7F34-6A613AAB87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C6603-43A6-44D2-A3ED-D3C92C2C1575}">
  <dimension ref="A1:AA20"/>
  <sheetViews>
    <sheetView zoomScale="87" zoomScaleNormal="87" workbookViewId="0">
      <selection activeCell="H5" sqref="H5"/>
    </sheetView>
  </sheetViews>
  <sheetFormatPr defaultRowHeight="14.4" x14ac:dyDescent="0.3"/>
  <cols>
    <col min="2" max="4" width="20.77734375" customWidth="1"/>
    <col min="5" max="5" width="15.77734375" customWidth="1"/>
    <col min="6" max="7" width="22.77734375" customWidth="1"/>
    <col min="8" max="8" width="24.33203125" customWidth="1"/>
    <col min="9" max="9" width="23.77734375" customWidth="1"/>
    <col min="10" max="10" width="23" customWidth="1"/>
    <col min="11" max="11" width="24.5546875" customWidth="1"/>
  </cols>
  <sheetData>
    <row r="1" spans="1:27" ht="15" thickBot="1" x14ac:dyDescent="0.35"/>
    <row r="2" spans="1:27" ht="25.05" customHeight="1" x14ac:dyDescent="0.3">
      <c r="A2" s="27" t="s">
        <v>0</v>
      </c>
      <c r="B2" s="32" t="s">
        <v>1</v>
      </c>
      <c r="C2" s="35" t="s">
        <v>2</v>
      </c>
      <c r="D2" s="38" t="s">
        <v>3</v>
      </c>
      <c r="E2" s="38" t="s">
        <v>4</v>
      </c>
      <c r="F2" s="41" t="s">
        <v>6</v>
      </c>
      <c r="G2" s="27" t="s">
        <v>5</v>
      </c>
      <c r="H2" s="30" t="s">
        <v>17</v>
      </c>
      <c r="I2" s="31"/>
      <c r="J2" s="30" t="s">
        <v>19</v>
      </c>
      <c r="K2" s="31"/>
      <c r="L2" s="3"/>
      <c r="M2" s="3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2"/>
    </row>
    <row r="3" spans="1:27" ht="55.05" hidden="1" customHeight="1" x14ac:dyDescent="0.3">
      <c r="A3" s="28"/>
      <c r="B3" s="33"/>
      <c r="C3" s="36"/>
      <c r="D3" s="39"/>
      <c r="E3" s="39"/>
      <c r="F3" s="42"/>
      <c r="G3" s="28"/>
      <c r="H3" s="20"/>
      <c r="I3" s="8"/>
      <c r="J3" s="20"/>
      <c r="K3" s="8"/>
      <c r="L3" s="3"/>
      <c r="M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spans="1:27" ht="36.6" customHeight="1" x14ac:dyDescent="0.3">
      <c r="A4" s="29"/>
      <c r="B4" s="34"/>
      <c r="C4" s="37"/>
      <c r="D4" s="40"/>
      <c r="E4" s="40"/>
      <c r="F4" s="43"/>
      <c r="G4" s="29"/>
      <c r="H4" s="20" t="s">
        <v>18</v>
      </c>
      <c r="I4" s="8" t="s">
        <v>20</v>
      </c>
      <c r="J4" s="20" t="s">
        <v>18</v>
      </c>
      <c r="K4" s="8" t="s">
        <v>20</v>
      </c>
      <c r="L4" s="3"/>
      <c r="M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ht="30.6" customHeight="1" x14ac:dyDescent="0.3">
      <c r="A5" s="10">
        <v>1</v>
      </c>
      <c r="B5" s="10" t="s">
        <v>7</v>
      </c>
      <c r="C5" s="12">
        <v>40</v>
      </c>
      <c r="D5" s="10">
        <v>56000</v>
      </c>
      <c r="E5" s="10">
        <v>52000</v>
      </c>
      <c r="F5" s="18">
        <f>E5*C5</f>
        <v>2080000</v>
      </c>
      <c r="G5" s="19">
        <f>C5*D5</f>
        <v>2240000</v>
      </c>
      <c r="H5" s="21">
        <f t="shared" ref="H5:I7" si="0">F5/$H$20</f>
        <v>5370.5138135812031</v>
      </c>
      <c r="I5" s="9">
        <f t="shared" si="0"/>
        <v>5783.630260779757</v>
      </c>
      <c r="J5" s="21">
        <f>G5/$I$20</f>
        <v>59259.259259259263</v>
      </c>
      <c r="K5" s="9">
        <f>G5/$I$20</f>
        <v>59259.259259259263</v>
      </c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4"/>
    </row>
    <row r="6" spans="1:27" ht="30" customHeight="1" x14ac:dyDescent="0.3">
      <c r="A6" s="10">
        <v>2</v>
      </c>
      <c r="B6" s="10" t="s">
        <v>8</v>
      </c>
      <c r="C6" s="12">
        <v>42</v>
      </c>
      <c r="D6" s="10">
        <v>36000</v>
      </c>
      <c r="E6" s="10">
        <v>30000</v>
      </c>
      <c r="F6" s="18">
        <f>E6*C6</f>
        <v>1260000</v>
      </c>
      <c r="G6" s="19">
        <f>C6*D6</f>
        <v>1512000</v>
      </c>
      <c r="H6" s="21">
        <f t="shared" si="0"/>
        <v>3253.2920216886132</v>
      </c>
      <c r="I6" s="9">
        <f t="shared" si="0"/>
        <v>3903.9504260263361</v>
      </c>
      <c r="J6" s="21">
        <f>G6/$I$20</f>
        <v>40000</v>
      </c>
      <c r="K6" s="9">
        <f>G6/$I$20</f>
        <v>40000</v>
      </c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4"/>
    </row>
    <row r="7" spans="1:27" ht="30" customHeight="1" x14ac:dyDescent="0.3">
      <c r="A7" s="10">
        <v>3</v>
      </c>
      <c r="B7" s="10" t="s">
        <v>9</v>
      </c>
      <c r="C7" s="12">
        <v>20</v>
      </c>
      <c r="D7" s="10">
        <v>12000</v>
      </c>
      <c r="E7" s="10">
        <v>9000</v>
      </c>
      <c r="F7" s="18">
        <f>E7*C7</f>
        <v>180000</v>
      </c>
      <c r="G7" s="19">
        <f>C7*D7</f>
        <v>240000</v>
      </c>
      <c r="H7" s="21">
        <f t="shared" si="0"/>
        <v>464.75600309837336</v>
      </c>
      <c r="I7" s="9">
        <f t="shared" si="0"/>
        <v>619.67467079783114</v>
      </c>
      <c r="J7" s="21">
        <f>G7/$I$20</f>
        <v>6349.2063492063498</v>
      </c>
      <c r="K7" s="9">
        <f t="shared" ref="K7:K16" si="1">G7/$I$20</f>
        <v>6349.2063492063498</v>
      </c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4"/>
    </row>
    <row r="8" spans="1:27" ht="30" hidden="1" customHeight="1" x14ac:dyDescent="0.3">
      <c r="A8" s="10"/>
      <c r="B8" s="15"/>
      <c r="C8" s="13"/>
      <c r="D8" s="15"/>
      <c r="E8" s="10"/>
      <c r="F8" s="18">
        <f t="shared" ref="F8:F16" si="2">E8*C8</f>
        <v>0</v>
      </c>
      <c r="G8" s="19">
        <f t="shared" ref="G8:G16" si="3">C8*D8</f>
        <v>0</v>
      </c>
      <c r="H8" s="21">
        <f t="shared" ref="H8:H16" si="4">F8/$H$20</f>
        <v>0</v>
      </c>
      <c r="I8" s="9">
        <f t="shared" ref="I8:I15" si="5">G8/$H$20</f>
        <v>0</v>
      </c>
      <c r="J8" s="21">
        <f t="shared" ref="J8:J16" si="6">G8/$I$20</f>
        <v>0</v>
      </c>
      <c r="K8" s="9">
        <f t="shared" si="1"/>
        <v>0</v>
      </c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4"/>
    </row>
    <row r="9" spans="1:27" ht="34.950000000000003" customHeight="1" x14ac:dyDescent="0.3">
      <c r="A9" s="10">
        <v>4</v>
      </c>
      <c r="B9" s="10" t="s">
        <v>10</v>
      </c>
      <c r="C9" s="12">
        <v>26</v>
      </c>
      <c r="D9" s="10">
        <v>38000</v>
      </c>
      <c r="E9" s="10">
        <v>33000</v>
      </c>
      <c r="F9" s="18">
        <f t="shared" si="2"/>
        <v>858000</v>
      </c>
      <c r="G9" s="19">
        <f t="shared" si="3"/>
        <v>988000</v>
      </c>
      <c r="H9" s="21">
        <f>F9/$H$20</f>
        <v>2215.3369481022464</v>
      </c>
      <c r="I9" s="9">
        <f t="shared" si="5"/>
        <v>2550.9940614510715</v>
      </c>
      <c r="J9" s="21">
        <f t="shared" si="6"/>
        <v>26137.56613756614</v>
      </c>
      <c r="K9" s="9">
        <f t="shared" si="1"/>
        <v>26137.56613756614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4"/>
    </row>
    <row r="10" spans="1:27" ht="19.95" customHeight="1" x14ac:dyDescent="0.3">
      <c r="A10" s="10">
        <v>5</v>
      </c>
      <c r="B10" s="10" t="s">
        <v>11</v>
      </c>
      <c r="C10" s="12">
        <v>31</v>
      </c>
      <c r="D10" s="10">
        <v>35000</v>
      </c>
      <c r="E10" s="10">
        <v>32000</v>
      </c>
      <c r="F10" s="18">
        <f t="shared" si="2"/>
        <v>992000</v>
      </c>
      <c r="G10" s="19">
        <f t="shared" si="3"/>
        <v>1085000</v>
      </c>
      <c r="H10" s="21">
        <f t="shared" si="4"/>
        <v>2561.3219726310354</v>
      </c>
      <c r="I10" s="9">
        <f t="shared" si="5"/>
        <v>2801.4459075651948</v>
      </c>
      <c r="J10" s="21">
        <f t="shared" si="6"/>
        <v>28703.703703703704</v>
      </c>
      <c r="K10" s="9">
        <f t="shared" si="1"/>
        <v>28703.703703703704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4"/>
    </row>
    <row r="11" spans="1:27" ht="19.95" customHeight="1" x14ac:dyDescent="0.3">
      <c r="A11" s="10">
        <v>6</v>
      </c>
      <c r="B11" s="10" t="s">
        <v>12</v>
      </c>
      <c r="C11" s="12">
        <v>55</v>
      </c>
      <c r="D11" s="10">
        <v>122000</v>
      </c>
      <c r="E11" s="10">
        <v>120000</v>
      </c>
      <c r="F11" s="18">
        <f t="shared" si="2"/>
        <v>6600000</v>
      </c>
      <c r="G11" s="19">
        <f t="shared" si="3"/>
        <v>6710000</v>
      </c>
      <c r="H11" s="21">
        <f t="shared" si="4"/>
        <v>17041.053446940357</v>
      </c>
      <c r="I11" s="9">
        <f t="shared" si="5"/>
        <v>17325.071004389363</v>
      </c>
      <c r="J11" s="21">
        <f t="shared" si="6"/>
        <v>177513.22751322752</v>
      </c>
      <c r="K11" s="9">
        <f t="shared" si="1"/>
        <v>177513.22751322752</v>
      </c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4"/>
    </row>
    <row r="12" spans="1:27" ht="19.95" customHeight="1" x14ac:dyDescent="0.3">
      <c r="A12" s="10">
        <v>7</v>
      </c>
      <c r="B12" s="10" t="s">
        <v>13</v>
      </c>
      <c r="C12" s="12">
        <v>32</v>
      </c>
      <c r="D12" s="10">
        <v>112700</v>
      </c>
      <c r="E12" s="10">
        <v>108500</v>
      </c>
      <c r="F12" s="18">
        <f t="shared" si="2"/>
        <v>3472000</v>
      </c>
      <c r="G12" s="19">
        <f t="shared" si="3"/>
        <v>3606400</v>
      </c>
      <c r="H12" s="21">
        <f t="shared" si="4"/>
        <v>8964.6269042086242</v>
      </c>
      <c r="I12" s="9">
        <f t="shared" si="5"/>
        <v>9311.6447198554088</v>
      </c>
      <c r="J12" s="21">
        <f t="shared" si="6"/>
        <v>95407.407407407416</v>
      </c>
      <c r="K12" s="9">
        <f t="shared" si="1"/>
        <v>95407.407407407416</v>
      </c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4"/>
    </row>
    <row r="13" spans="1:27" ht="30" customHeight="1" x14ac:dyDescent="0.3">
      <c r="A13" s="10">
        <v>8</v>
      </c>
      <c r="B13" s="10" t="s">
        <v>14</v>
      </c>
      <c r="C13" s="12">
        <v>50</v>
      </c>
      <c r="D13" s="10">
        <v>77900</v>
      </c>
      <c r="E13" s="10">
        <v>70500</v>
      </c>
      <c r="F13" s="18">
        <f t="shared" si="2"/>
        <v>3525000</v>
      </c>
      <c r="G13" s="19">
        <f t="shared" si="3"/>
        <v>3895000</v>
      </c>
      <c r="H13" s="21">
        <f t="shared" si="4"/>
        <v>9101.4717273431452</v>
      </c>
      <c r="I13" s="9">
        <f t="shared" si="5"/>
        <v>10056.803511489801</v>
      </c>
      <c r="J13" s="21">
        <f t="shared" si="6"/>
        <v>103042.32804232805</v>
      </c>
      <c r="K13" s="9">
        <f t="shared" si="1"/>
        <v>103042.32804232805</v>
      </c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4"/>
    </row>
    <row r="14" spans="1:27" ht="19.95" customHeight="1" x14ac:dyDescent="0.3">
      <c r="A14" s="10">
        <v>9</v>
      </c>
      <c r="B14" s="10" t="s">
        <v>15</v>
      </c>
      <c r="C14" s="12">
        <v>45</v>
      </c>
      <c r="D14" s="10">
        <v>85900</v>
      </c>
      <c r="E14" s="10">
        <v>82600</v>
      </c>
      <c r="F14" s="18">
        <f t="shared" si="2"/>
        <v>3717000</v>
      </c>
      <c r="G14" s="19">
        <f t="shared" si="3"/>
        <v>3865500</v>
      </c>
      <c r="H14" s="21">
        <f t="shared" si="4"/>
        <v>9597.2114639814099</v>
      </c>
      <c r="I14" s="9">
        <f t="shared" si="5"/>
        <v>9980.6351665375678</v>
      </c>
      <c r="J14" s="21">
        <f t="shared" si="6"/>
        <v>102261.90476190476</v>
      </c>
      <c r="K14" s="9">
        <f t="shared" si="1"/>
        <v>102261.90476190476</v>
      </c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4"/>
    </row>
    <row r="15" spans="1:27" ht="30" customHeight="1" thickBot="1" x14ac:dyDescent="0.35">
      <c r="A15" s="10">
        <v>10</v>
      </c>
      <c r="B15" s="10" t="s">
        <v>16</v>
      </c>
      <c r="C15" s="12">
        <v>25</v>
      </c>
      <c r="D15" s="10">
        <v>68900</v>
      </c>
      <c r="E15" s="10">
        <v>62000</v>
      </c>
      <c r="F15" s="18">
        <f t="shared" si="2"/>
        <v>1550000</v>
      </c>
      <c r="G15" s="19">
        <f t="shared" si="3"/>
        <v>1722500</v>
      </c>
      <c r="H15" s="21">
        <f t="shared" si="4"/>
        <v>4002.0655822359927</v>
      </c>
      <c r="I15" s="9">
        <f t="shared" si="5"/>
        <v>4447.4567518719341</v>
      </c>
      <c r="J15" s="21">
        <f t="shared" si="6"/>
        <v>45568.783068783072</v>
      </c>
      <c r="K15" s="9">
        <f t="shared" si="1"/>
        <v>45568.783068783072</v>
      </c>
      <c r="L15" s="3"/>
      <c r="M15" s="3"/>
      <c r="N15" s="5"/>
      <c r="O15" s="5"/>
      <c r="P15" s="5"/>
      <c r="Q15" s="5"/>
      <c r="R15" s="5"/>
      <c r="S15" s="5"/>
      <c r="T15" s="5"/>
      <c r="U15" s="5"/>
      <c r="V15" s="5"/>
      <c r="W15" s="6"/>
    </row>
    <row r="16" spans="1:27" ht="15" thickBot="1" x14ac:dyDescent="0.35">
      <c r="A16" s="11"/>
      <c r="B16" s="17" t="s">
        <v>21</v>
      </c>
      <c r="C16" s="14">
        <v>366</v>
      </c>
      <c r="D16" s="16">
        <v>644400</v>
      </c>
      <c r="E16" s="17">
        <v>599600</v>
      </c>
      <c r="F16" s="18">
        <f t="shared" si="2"/>
        <v>219453600</v>
      </c>
      <c r="G16" s="19">
        <f t="shared" si="3"/>
        <v>235850400</v>
      </c>
      <c r="H16" s="21">
        <f t="shared" si="4"/>
        <v>566624.32223082881</v>
      </c>
      <c r="I16" s="9">
        <f>G16/$H$20</f>
        <v>608960.49573973659</v>
      </c>
      <c r="J16" s="21">
        <f t="shared" si="6"/>
        <v>6239428.5714285718</v>
      </c>
      <c r="K16" s="9">
        <f t="shared" si="1"/>
        <v>6239428.5714285718</v>
      </c>
      <c r="L16" s="3"/>
      <c r="M16" s="3"/>
    </row>
    <row r="17" spans="8:9" x14ac:dyDescent="0.3">
      <c r="I17" s="7"/>
    </row>
    <row r="20" spans="8:9" x14ac:dyDescent="0.3">
      <c r="H20">
        <v>387.3</v>
      </c>
      <c r="I20">
        <v>37.799999999999997</v>
      </c>
    </row>
  </sheetData>
  <mergeCells count="9">
    <mergeCell ref="G2:G4"/>
    <mergeCell ref="J2:K2"/>
    <mergeCell ref="H2:I2"/>
    <mergeCell ref="A2:A4"/>
    <mergeCell ref="B2:B4"/>
    <mergeCell ref="C2:C4"/>
    <mergeCell ref="D2:D4"/>
    <mergeCell ref="E2:E4"/>
    <mergeCell ref="F2:F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FD5AEE-859D-44C1-BA8F-E6DD2C0EF403}">
  <dimension ref="B3:N48"/>
  <sheetViews>
    <sheetView topLeftCell="A21" zoomScale="95" zoomScaleNormal="95" workbookViewId="0">
      <selection activeCell="C33" sqref="C33"/>
    </sheetView>
  </sheetViews>
  <sheetFormatPr defaultRowHeight="14.4" x14ac:dyDescent="0.3"/>
  <sheetData>
    <row r="3" spans="2:14" ht="15" thickBot="1" x14ac:dyDescent="0.35"/>
    <row r="4" spans="2:14" ht="15.6" thickTop="1" thickBot="1" x14ac:dyDescent="0.35">
      <c r="B4" s="22" t="s">
        <v>22</v>
      </c>
      <c r="C4" s="22" t="s">
        <v>52</v>
      </c>
      <c r="D4" s="3"/>
      <c r="E4" s="3"/>
      <c r="F4" s="3"/>
      <c r="G4" s="3"/>
      <c r="M4" s="22" t="s">
        <v>22</v>
      </c>
      <c r="N4" s="22" t="s">
        <v>53</v>
      </c>
    </row>
    <row r="5" spans="2:14" ht="15.6" thickTop="1" thickBot="1" x14ac:dyDescent="0.35">
      <c r="B5" s="22">
        <v>8</v>
      </c>
      <c r="C5" s="22">
        <f>B5^2</f>
        <v>64</v>
      </c>
      <c r="D5" s="3"/>
      <c r="E5" s="3"/>
      <c r="F5" s="3"/>
      <c r="G5" s="3"/>
      <c r="M5" s="22">
        <v>8</v>
      </c>
      <c r="N5" s="22">
        <f>M5^3+2</f>
        <v>514</v>
      </c>
    </row>
    <row r="6" spans="2:14" ht="15.6" thickTop="1" thickBot="1" x14ac:dyDescent="0.35">
      <c r="B6" s="22">
        <v>6</v>
      </c>
      <c r="C6" s="22">
        <f>B6^2</f>
        <v>36</v>
      </c>
      <c r="D6" s="3"/>
      <c r="E6" s="3"/>
      <c r="F6" s="3"/>
      <c r="G6" s="3"/>
      <c r="M6" s="22">
        <v>6</v>
      </c>
      <c r="N6" s="22">
        <f t="shared" ref="N6:N16" si="0">M6^3+2</f>
        <v>218</v>
      </c>
    </row>
    <row r="7" spans="2:14" ht="15.6" thickTop="1" thickBot="1" x14ac:dyDescent="0.35">
      <c r="B7" s="22">
        <v>4</v>
      </c>
      <c r="C7" s="22">
        <f>B7^2</f>
        <v>16</v>
      </c>
      <c r="D7" s="3"/>
      <c r="E7" s="3"/>
      <c r="F7" s="3"/>
      <c r="G7" s="3"/>
      <c r="M7" s="22">
        <v>4</v>
      </c>
      <c r="N7" s="22">
        <f t="shared" si="0"/>
        <v>66</v>
      </c>
    </row>
    <row r="8" spans="2:14" ht="15.6" thickTop="1" thickBot="1" x14ac:dyDescent="0.35">
      <c r="B8" s="22">
        <v>2</v>
      </c>
      <c r="C8" s="22">
        <f>B8^2</f>
        <v>4</v>
      </c>
      <c r="D8" s="3"/>
      <c r="E8" s="3"/>
      <c r="F8" s="3"/>
      <c r="G8" s="3"/>
      <c r="M8" s="22">
        <v>2</v>
      </c>
      <c r="N8" s="22">
        <f t="shared" si="0"/>
        <v>10</v>
      </c>
    </row>
    <row r="9" spans="2:14" ht="15.6" thickTop="1" thickBot="1" x14ac:dyDescent="0.35">
      <c r="B9" s="22">
        <v>1</v>
      </c>
      <c r="C9" s="22">
        <f t="shared" ref="C9:C16" si="1">B9^2</f>
        <v>1</v>
      </c>
      <c r="D9" s="3"/>
      <c r="E9" s="3"/>
      <c r="F9" s="3"/>
      <c r="G9" s="3"/>
      <c r="M9" s="22">
        <v>1</v>
      </c>
      <c r="N9" s="22">
        <f t="shared" si="0"/>
        <v>3</v>
      </c>
    </row>
    <row r="10" spans="2:14" ht="15.6" thickTop="1" thickBot="1" x14ac:dyDescent="0.35">
      <c r="B10" s="22">
        <v>0</v>
      </c>
      <c r="C10" s="22">
        <f t="shared" si="1"/>
        <v>0</v>
      </c>
      <c r="D10" s="3"/>
      <c r="E10" s="3"/>
      <c r="F10" s="3"/>
      <c r="G10" s="3"/>
      <c r="M10" s="22">
        <v>0</v>
      </c>
      <c r="N10" s="22">
        <f t="shared" si="0"/>
        <v>2</v>
      </c>
    </row>
    <row r="11" spans="2:14" ht="15.6" thickTop="1" thickBot="1" x14ac:dyDescent="0.35">
      <c r="B11" s="22">
        <v>-1</v>
      </c>
      <c r="C11" s="22">
        <f t="shared" si="1"/>
        <v>1</v>
      </c>
      <c r="D11" s="3"/>
      <c r="E11" s="3"/>
      <c r="F11" s="3"/>
      <c r="G11" s="3"/>
      <c r="M11" s="22">
        <v>-1</v>
      </c>
      <c r="N11" s="22">
        <f t="shared" si="0"/>
        <v>1</v>
      </c>
    </row>
    <row r="12" spans="2:14" ht="15.6" thickTop="1" thickBot="1" x14ac:dyDescent="0.35">
      <c r="B12" s="22">
        <v>-2</v>
      </c>
      <c r="C12" s="22">
        <f t="shared" si="1"/>
        <v>4</v>
      </c>
      <c r="D12" s="3"/>
      <c r="E12" s="3"/>
      <c r="F12" s="3"/>
      <c r="G12" s="3"/>
      <c r="M12" s="22">
        <v>-2</v>
      </c>
      <c r="N12" s="22">
        <f t="shared" si="0"/>
        <v>-6</v>
      </c>
    </row>
    <row r="13" spans="2:14" ht="15.6" thickTop="1" thickBot="1" x14ac:dyDescent="0.35">
      <c r="B13" s="22">
        <v>-3</v>
      </c>
      <c r="C13" s="22">
        <f t="shared" si="1"/>
        <v>9</v>
      </c>
      <c r="D13" s="3"/>
      <c r="E13" s="3"/>
      <c r="F13" s="3"/>
      <c r="G13" s="3"/>
      <c r="M13" s="22">
        <v>-3</v>
      </c>
      <c r="N13" s="22">
        <f t="shared" si="0"/>
        <v>-25</v>
      </c>
    </row>
    <row r="14" spans="2:14" ht="15.6" thickTop="1" thickBot="1" x14ac:dyDescent="0.35">
      <c r="B14" s="22">
        <v>-4</v>
      </c>
      <c r="C14" s="22">
        <f t="shared" si="1"/>
        <v>16</v>
      </c>
      <c r="D14" s="3"/>
      <c r="E14" s="3"/>
      <c r="F14" s="3"/>
      <c r="G14" s="3"/>
      <c r="M14" s="22">
        <v>-4</v>
      </c>
      <c r="N14" s="22">
        <f t="shared" si="0"/>
        <v>-62</v>
      </c>
    </row>
    <row r="15" spans="2:14" ht="15.6" thickTop="1" thickBot="1" x14ac:dyDescent="0.35">
      <c r="B15" s="22">
        <v>-6</v>
      </c>
      <c r="C15" s="22">
        <f t="shared" si="1"/>
        <v>36</v>
      </c>
      <c r="D15" s="3"/>
      <c r="E15" s="3"/>
      <c r="F15" s="3"/>
      <c r="G15" s="3"/>
      <c r="M15" s="22">
        <v>-6</v>
      </c>
      <c r="N15" s="22">
        <f t="shared" si="0"/>
        <v>-214</v>
      </c>
    </row>
    <row r="16" spans="2:14" ht="15.6" thickTop="1" thickBot="1" x14ac:dyDescent="0.35">
      <c r="B16" s="22">
        <v>-8</v>
      </c>
      <c r="C16" s="22">
        <f t="shared" si="1"/>
        <v>64</v>
      </c>
      <c r="D16" s="3"/>
      <c r="E16" s="3"/>
      <c r="F16" s="3"/>
      <c r="G16" s="3"/>
      <c r="M16" s="22">
        <v>-8</v>
      </c>
      <c r="N16" s="22">
        <f t="shared" si="0"/>
        <v>-510</v>
      </c>
    </row>
    <row r="17" spans="2:14" ht="15" thickTop="1" x14ac:dyDescent="0.3"/>
    <row r="19" spans="2:14" ht="15" thickBot="1" x14ac:dyDescent="0.35"/>
    <row r="20" spans="2:14" ht="15.6" thickTop="1" thickBot="1" x14ac:dyDescent="0.35">
      <c r="B20" s="22" t="s">
        <v>22</v>
      </c>
      <c r="C20" s="22" t="s">
        <v>54</v>
      </c>
      <c r="M20" s="22" t="s">
        <v>22</v>
      </c>
      <c r="N20" s="22" t="s">
        <v>55</v>
      </c>
    </row>
    <row r="21" spans="2:14" ht="15.6" thickTop="1" thickBot="1" x14ac:dyDescent="0.35">
      <c r="B21" s="22">
        <v>8</v>
      </c>
      <c r="C21" s="22">
        <f>EXP(B21)+5*B21</f>
        <v>3020.9579870417283</v>
      </c>
      <c r="M21" s="22">
        <v>8</v>
      </c>
      <c r="N21" s="22">
        <f>2*COS(M21*3)</f>
        <v>0.84835801467399397</v>
      </c>
    </row>
    <row r="22" spans="2:14" ht="15.6" thickTop="1" thickBot="1" x14ac:dyDescent="0.35">
      <c r="B22" s="22">
        <v>6</v>
      </c>
      <c r="C22" s="22">
        <f t="shared" ref="C22:C32" si="2">EXP(B22)+5*B22</f>
        <v>433.42879349273511</v>
      </c>
      <c r="M22" s="22">
        <v>6</v>
      </c>
      <c r="N22" s="22">
        <f t="shared" ref="N22:N32" si="3">2*COS(M22*3)</f>
        <v>1.3206334164881603</v>
      </c>
    </row>
    <row r="23" spans="2:14" ht="15.6" thickTop="1" thickBot="1" x14ac:dyDescent="0.35">
      <c r="B23" s="22">
        <v>4</v>
      </c>
      <c r="C23" s="22">
        <f t="shared" si="2"/>
        <v>74.598150033144236</v>
      </c>
      <c r="M23" s="22">
        <v>4</v>
      </c>
      <c r="N23" s="22">
        <f t="shared" si="3"/>
        <v>1.6877079174649843</v>
      </c>
    </row>
    <row r="24" spans="2:14" ht="15.6" thickTop="1" thickBot="1" x14ac:dyDescent="0.35">
      <c r="B24" s="22">
        <v>2</v>
      </c>
      <c r="C24" s="22">
        <f t="shared" si="2"/>
        <v>17.389056098930652</v>
      </c>
      <c r="M24" s="22">
        <v>2</v>
      </c>
      <c r="N24" s="22">
        <f t="shared" si="3"/>
        <v>1.9203405733007319</v>
      </c>
    </row>
    <row r="25" spans="2:14" ht="15.6" thickTop="1" thickBot="1" x14ac:dyDescent="0.35">
      <c r="B25" s="22">
        <v>1</v>
      </c>
      <c r="C25" s="22">
        <f t="shared" si="2"/>
        <v>7.7182818284590446</v>
      </c>
      <c r="M25" s="22">
        <v>1</v>
      </c>
      <c r="N25" s="22">
        <f t="shared" si="3"/>
        <v>-1.9799849932008908</v>
      </c>
    </row>
    <row r="26" spans="2:14" ht="15.6" thickTop="1" thickBot="1" x14ac:dyDescent="0.35">
      <c r="B26" s="22">
        <v>0</v>
      </c>
      <c r="C26" s="22">
        <f t="shared" si="2"/>
        <v>1</v>
      </c>
      <c r="M26" s="22">
        <v>0</v>
      </c>
      <c r="N26" s="22">
        <f t="shared" si="3"/>
        <v>2</v>
      </c>
    </row>
    <row r="27" spans="2:14" ht="15.6" thickTop="1" thickBot="1" x14ac:dyDescent="0.35">
      <c r="B27" s="22">
        <v>-1</v>
      </c>
      <c r="C27" s="22">
        <f t="shared" si="2"/>
        <v>-4.6321205588285572</v>
      </c>
      <c r="M27" s="22">
        <v>-1</v>
      </c>
      <c r="N27" s="22">
        <f t="shared" si="3"/>
        <v>-1.9799849932008908</v>
      </c>
    </row>
    <row r="28" spans="2:14" ht="15.6" thickTop="1" thickBot="1" x14ac:dyDescent="0.35">
      <c r="B28" s="22">
        <v>-2</v>
      </c>
      <c r="C28" s="22">
        <f t="shared" si="2"/>
        <v>-9.8646647167633876</v>
      </c>
      <c r="M28" s="22">
        <v>-2</v>
      </c>
      <c r="N28" s="22">
        <f t="shared" si="3"/>
        <v>1.9203405733007319</v>
      </c>
    </row>
    <row r="29" spans="2:14" ht="15.6" thickTop="1" thickBot="1" x14ac:dyDescent="0.35">
      <c r="B29" s="22">
        <v>-3</v>
      </c>
      <c r="C29" s="22">
        <f t="shared" si="2"/>
        <v>-14.950212931632135</v>
      </c>
      <c r="M29" s="22">
        <v>-3</v>
      </c>
      <c r="N29" s="22">
        <f t="shared" si="3"/>
        <v>-1.8222605237693539</v>
      </c>
    </row>
    <row r="30" spans="2:14" ht="15.6" thickTop="1" thickBot="1" x14ac:dyDescent="0.35">
      <c r="B30" s="22">
        <v>-4</v>
      </c>
      <c r="C30" s="22">
        <f t="shared" si="2"/>
        <v>-19.981684361111267</v>
      </c>
      <c r="M30" s="22">
        <v>-4</v>
      </c>
      <c r="N30" s="22">
        <f t="shared" si="3"/>
        <v>1.6877079174649843</v>
      </c>
    </row>
    <row r="31" spans="2:14" ht="15.6" thickTop="1" thickBot="1" x14ac:dyDescent="0.35">
      <c r="B31" s="22">
        <v>-6</v>
      </c>
      <c r="C31" s="22">
        <f t="shared" si="2"/>
        <v>-29.997521247823332</v>
      </c>
      <c r="M31" s="22">
        <v>-6</v>
      </c>
      <c r="N31" s="22">
        <f t="shared" si="3"/>
        <v>1.3206334164881603</v>
      </c>
    </row>
    <row r="32" spans="2:14" ht="15.6" thickTop="1" thickBot="1" x14ac:dyDescent="0.35">
      <c r="B32" s="22">
        <v>-8</v>
      </c>
      <c r="C32" s="22">
        <f t="shared" si="2"/>
        <v>-39.999664537372098</v>
      </c>
      <c r="M32" s="22">
        <v>-8</v>
      </c>
      <c r="N32" s="22">
        <f t="shared" si="3"/>
        <v>0.84835801467399397</v>
      </c>
    </row>
    <row r="33" spans="2:14" ht="15" thickTop="1" x14ac:dyDescent="0.3"/>
    <row r="34" spans="2:14" ht="15" thickBot="1" x14ac:dyDescent="0.35"/>
    <row r="35" spans="2:14" ht="15.6" thickTop="1" thickBot="1" x14ac:dyDescent="0.35">
      <c r="B35" s="22" t="s">
        <v>22</v>
      </c>
      <c r="C35" s="22" t="s">
        <v>57</v>
      </c>
      <c r="M35" s="22" t="s">
        <v>22</v>
      </c>
      <c r="N35" s="22" t="s">
        <v>56</v>
      </c>
    </row>
    <row r="36" spans="2:14" ht="15.6" thickTop="1" thickBot="1" x14ac:dyDescent="0.35">
      <c r="B36" s="22">
        <v>8</v>
      </c>
      <c r="C36" s="22">
        <f>3*SIN(2*B36+1)</f>
        <v>-2.8841924756386703</v>
      </c>
      <c r="M36" s="22">
        <v>8</v>
      </c>
      <c r="N36" s="22">
        <f>4*SIN(2*M36+3)^2</f>
        <v>8.9852711905410304E-2</v>
      </c>
    </row>
    <row r="37" spans="2:14" ht="15.6" thickTop="1" thickBot="1" x14ac:dyDescent="0.35">
      <c r="B37" s="22">
        <v>6</v>
      </c>
      <c r="C37" s="22">
        <f t="shared" ref="C37:C47" si="4">3*SIN(2*B37+1)</f>
        <v>1.2605011104799226</v>
      </c>
      <c r="M37" s="22">
        <v>6</v>
      </c>
      <c r="N37" s="22">
        <f t="shared" ref="N37:N47" si="5">4*SIN(2*M37+3)^2</f>
        <v>1.6914971002248318</v>
      </c>
    </row>
    <row r="38" spans="2:14" ht="15.6" thickTop="1" thickBot="1" x14ac:dyDescent="0.35">
      <c r="B38" s="22">
        <v>4</v>
      </c>
      <c r="C38" s="22">
        <f t="shared" si="4"/>
        <v>1.2363554557252698</v>
      </c>
      <c r="M38" s="22">
        <v>4</v>
      </c>
      <c r="N38" s="22">
        <f t="shared" si="5"/>
        <v>3.9999216527892743</v>
      </c>
    </row>
    <row r="39" spans="2:14" ht="15.6" thickTop="1" thickBot="1" x14ac:dyDescent="0.35">
      <c r="B39" s="22">
        <v>2</v>
      </c>
      <c r="C39" s="22">
        <f t="shared" si="4"/>
        <v>-2.8767728239894153</v>
      </c>
      <c r="M39" s="22">
        <v>2</v>
      </c>
      <c r="N39" s="22">
        <f t="shared" si="5"/>
        <v>1.7265255635843326</v>
      </c>
    </row>
    <row r="40" spans="2:14" ht="15.6" thickTop="1" thickBot="1" x14ac:dyDescent="0.35">
      <c r="B40" s="22">
        <v>1</v>
      </c>
      <c r="C40" s="22">
        <f t="shared" si="4"/>
        <v>0.42336002417960161</v>
      </c>
      <c r="M40" s="22">
        <v>1</v>
      </c>
      <c r="N40" s="22">
        <f t="shared" si="5"/>
        <v>3.6781430581529047</v>
      </c>
    </row>
    <row r="41" spans="2:14" ht="15.6" thickTop="1" thickBot="1" x14ac:dyDescent="0.35">
      <c r="B41" s="22">
        <v>0</v>
      </c>
      <c r="C41" s="22">
        <f t="shared" si="4"/>
        <v>2.5244129544236893</v>
      </c>
      <c r="M41" s="22">
        <v>0</v>
      </c>
      <c r="N41" s="22">
        <f t="shared" si="5"/>
        <v>7.9659426699267954E-2</v>
      </c>
    </row>
    <row r="42" spans="2:14" ht="15.6" thickTop="1" thickBot="1" x14ac:dyDescent="0.35">
      <c r="B42" s="22">
        <v>-1</v>
      </c>
      <c r="C42" s="22">
        <f t="shared" si="4"/>
        <v>-2.5244129544236893</v>
      </c>
      <c r="M42" s="22">
        <v>-1</v>
      </c>
      <c r="N42" s="22">
        <f t="shared" si="5"/>
        <v>2.8322936730942847</v>
      </c>
    </row>
    <row r="43" spans="2:14" ht="15.6" thickTop="1" thickBot="1" x14ac:dyDescent="0.35">
      <c r="B43" s="22">
        <v>-2</v>
      </c>
      <c r="C43" s="22">
        <f t="shared" si="4"/>
        <v>-0.42336002417960161</v>
      </c>
      <c r="M43" s="22">
        <v>-2</v>
      </c>
      <c r="N43" s="22">
        <f t="shared" si="5"/>
        <v>2.8322936730942847</v>
      </c>
    </row>
    <row r="44" spans="2:14" ht="15.6" thickTop="1" thickBot="1" x14ac:dyDescent="0.35">
      <c r="B44" s="22">
        <v>-3</v>
      </c>
      <c r="C44" s="22">
        <f t="shared" si="4"/>
        <v>2.8767728239894153</v>
      </c>
      <c r="M44" s="22">
        <v>-3</v>
      </c>
      <c r="N44" s="22">
        <f t="shared" si="5"/>
        <v>7.9659426699267954E-2</v>
      </c>
    </row>
    <row r="45" spans="2:14" ht="15.6" thickTop="1" thickBot="1" x14ac:dyDescent="0.35">
      <c r="B45" s="22">
        <v>-4</v>
      </c>
      <c r="C45" s="22">
        <f t="shared" si="4"/>
        <v>-1.9709597961563672</v>
      </c>
      <c r="M45" s="22">
        <v>-4</v>
      </c>
      <c r="N45" s="22">
        <f t="shared" si="5"/>
        <v>3.6781430581529047</v>
      </c>
    </row>
    <row r="46" spans="2:14" ht="15.6" thickTop="1" thickBot="1" x14ac:dyDescent="0.35">
      <c r="B46" s="22">
        <v>-6</v>
      </c>
      <c r="C46" s="22">
        <f t="shared" si="4"/>
        <v>2.9999706196521103</v>
      </c>
      <c r="M46" s="22">
        <v>-6</v>
      </c>
      <c r="N46" s="22">
        <f t="shared" si="5"/>
        <v>0.67936658351183976</v>
      </c>
    </row>
    <row r="47" spans="2:14" ht="15.6" thickTop="1" thickBot="1" x14ac:dyDescent="0.35">
      <c r="B47" s="22">
        <v>-8</v>
      </c>
      <c r="C47" s="22">
        <f t="shared" si="4"/>
        <v>-1.9508635204713505</v>
      </c>
      <c r="M47" s="22">
        <v>-8</v>
      </c>
      <c r="N47" s="22">
        <f t="shared" si="5"/>
        <v>0.70616135534271929</v>
      </c>
    </row>
    <row r="48" spans="2:14" ht="15" thickTop="1" x14ac:dyDescent="0.3"/>
  </sheetData>
  <phoneticPr fontId="4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1F44B-5A58-4AC5-83FF-818334BA79E5}">
  <dimension ref="B3:I16"/>
  <sheetViews>
    <sheetView tabSelected="1" workbookViewId="0">
      <selection activeCell="I15" sqref="I15"/>
    </sheetView>
  </sheetViews>
  <sheetFormatPr defaultRowHeight="14.4" x14ac:dyDescent="0.3"/>
  <cols>
    <col min="9" max="9" width="9.44140625" bestFit="1" customWidth="1"/>
  </cols>
  <sheetData>
    <row r="3" spans="2:9" x14ac:dyDescent="0.3">
      <c r="B3" s="44" t="s">
        <v>35</v>
      </c>
      <c r="C3" s="44"/>
      <c r="D3" s="44"/>
      <c r="E3" s="44"/>
      <c r="F3" s="44"/>
      <c r="G3" s="44"/>
      <c r="H3" s="44"/>
      <c r="I3" s="44"/>
    </row>
    <row r="4" spans="2:9" x14ac:dyDescent="0.3">
      <c r="B4" s="45" t="s">
        <v>36</v>
      </c>
      <c r="C4" s="46"/>
      <c r="D4" s="25">
        <v>1030</v>
      </c>
      <c r="E4" s="25"/>
      <c r="F4" s="25"/>
      <c r="G4" s="25"/>
      <c r="H4" s="25"/>
      <c r="I4" s="25"/>
    </row>
    <row r="5" spans="2:9" ht="57.6" x14ac:dyDescent="0.3">
      <c r="B5" s="23" t="s">
        <v>0</v>
      </c>
      <c r="C5" s="23" t="s">
        <v>24</v>
      </c>
      <c r="D5" s="25" t="s">
        <v>25</v>
      </c>
      <c r="E5" s="24" t="s">
        <v>37</v>
      </c>
      <c r="F5" s="24" t="s">
        <v>38</v>
      </c>
      <c r="G5" s="24" t="s">
        <v>39</v>
      </c>
      <c r="H5" s="24" t="s">
        <v>40</v>
      </c>
      <c r="I5" s="23" t="s">
        <v>41</v>
      </c>
    </row>
    <row r="6" spans="2:9" x14ac:dyDescent="0.3">
      <c r="B6" s="23">
        <v>1</v>
      </c>
      <c r="C6" s="23" t="s">
        <v>42</v>
      </c>
      <c r="D6" s="23">
        <v>25000</v>
      </c>
      <c r="E6" s="23">
        <f>D6*10%</f>
        <v>2500</v>
      </c>
      <c r="F6" s="23">
        <f>(D6-$D$4)*5%</f>
        <v>1198.5</v>
      </c>
      <c r="G6" s="26">
        <v>0.15</v>
      </c>
      <c r="H6" s="23">
        <f>D6*G6</f>
        <v>3750</v>
      </c>
      <c r="I6" s="23">
        <f>D6-E6-F6-H6</f>
        <v>17551.5</v>
      </c>
    </row>
    <row r="7" spans="2:9" x14ac:dyDescent="0.3">
      <c r="B7" s="23">
        <v>2</v>
      </c>
      <c r="C7" s="23" t="s">
        <v>43</v>
      </c>
      <c r="D7" s="23">
        <v>30000</v>
      </c>
      <c r="E7" s="23">
        <f t="shared" ref="E7:E15" si="0">D7*10%</f>
        <v>3000</v>
      </c>
      <c r="F7" s="23">
        <f t="shared" ref="F7:F15" si="1">(D7-$D$4)*5%</f>
        <v>1448.5</v>
      </c>
      <c r="G7" s="26">
        <v>0.15</v>
      </c>
      <c r="H7" s="23">
        <f t="shared" ref="H7:H15" si="2">D7*G7</f>
        <v>4500</v>
      </c>
      <c r="I7" s="23">
        <f t="shared" ref="I7:I16" si="3">D7-E7-F7-H7</f>
        <v>21051.5</v>
      </c>
    </row>
    <row r="8" spans="2:9" x14ac:dyDescent="0.3">
      <c r="B8" s="23">
        <v>3</v>
      </c>
      <c r="C8" s="23" t="s">
        <v>44</v>
      </c>
      <c r="D8" s="23">
        <v>55000</v>
      </c>
      <c r="E8" s="23">
        <f t="shared" si="0"/>
        <v>5500</v>
      </c>
      <c r="F8" s="23">
        <f t="shared" si="1"/>
        <v>2698.5</v>
      </c>
      <c r="G8" s="23"/>
      <c r="H8" s="23">
        <f t="shared" si="2"/>
        <v>0</v>
      </c>
      <c r="I8" s="23">
        <f t="shared" si="3"/>
        <v>46801.5</v>
      </c>
    </row>
    <row r="9" spans="2:9" x14ac:dyDescent="0.3">
      <c r="B9" s="23">
        <v>4</v>
      </c>
      <c r="C9" s="23" t="s">
        <v>45</v>
      </c>
      <c r="D9" s="23">
        <v>45000</v>
      </c>
      <c r="E9" s="23">
        <f t="shared" si="0"/>
        <v>4500</v>
      </c>
      <c r="F9" s="23">
        <f t="shared" si="1"/>
        <v>2198.5</v>
      </c>
      <c r="G9" s="26">
        <v>0.16</v>
      </c>
      <c r="H9" s="23">
        <f t="shared" si="2"/>
        <v>7200</v>
      </c>
      <c r="I9" s="23">
        <f t="shared" si="3"/>
        <v>31101.5</v>
      </c>
    </row>
    <row r="10" spans="2:9" x14ac:dyDescent="0.3">
      <c r="B10" s="23">
        <v>5</v>
      </c>
      <c r="C10" s="23" t="s">
        <v>46</v>
      </c>
      <c r="D10" s="23">
        <v>32000</v>
      </c>
      <c r="E10" s="23">
        <f t="shared" si="0"/>
        <v>3200</v>
      </c>
      <c r="F10" s="23">
        <f t="shared" si="1"/>
        <v>1548.5</v>
      </c>
      <c r="G10" s="23"/>
      <c r="H10" s="23">
        <f t="shared" si="2"/>
        <v>0</v>
      </c>
      <c r="I10" s="23">
        <f t="shared" si="3"/>
        <v>27251.5</v>
      </c>
    </row>
    <row r="11" spans="2:9" x14ac:dyDescent="0.3">
      <c r="B11" s="23">
        <v>6</v>
      </c>
      <c r="C11" s="23" t="s">
        <v>47</v>
      </c>
      <c r="D11" s="23">
        <v>62000</v>
      </c>
      <c r="E11" s="23">
        <f t="shared" si="0"/>
        <v>6200</v>
      </c>
      <c r="F11" s="23">
        <f t="shared" si="1"/>
        <v>3048.5</v>
      </c>
      <c r="G11" s="26">
        <v>0.2</v>
      </c>
      <c r="H11" s="23">
        <f t="shared" si="2"/>
        <v>12400</v>
      </c>
      <c r="I11" s="23">
        <f t="shared" si="3"/>
        <v>40351.5</v>
      </c>
    </row>
    <row r="12" spans="2:9" x14ac:dyDescent="0.3">
      <c r="B12" s="23">
        <v>7</v>
      </c>
      <c r="C12" s="23" t="s">
        <v>48</v>
      </c>
      <c r="D12" s="23">
        <v>53000</v>
      </c>
      <c r="E12" s="23">
        <f t="shared" si="0"/>
        <v>5300</v>
      </c>
      <c r="F12" s="23">
        <f t="shared" si="1"/>
        <v>2598.5</v>
      </c>
      <c r="G12" s="26">
        <v>0.25</v>
      </c>
      <c r="H12" s="23">
        <f t="shared" si="2"/>
        <v>13250</v>
      </c>
      <c r="I12" s="23">
        <f t="shared" si="3"/>
        <v>31851.5</v>
      </c>
    </row>
    <row r="13" spans="2:9" x14ac:dyDescent="0.3">
      <c r="B13" s="23">
        <v>8</v>
      </c>
      <c r="C13" s="23" t="s">
        <v>49</v>
      </c>
      <c r="D13" s="23">
        <v>20000</v>
      </c>
      <c r="E13" s="23">
        <f t="shared" si="0"/>
        <v>2000</v>
      </c>
      <c r="F13" s="23">
        <f t="shared" si="1"/>
        <v>948.5</v>
      </c>
      <c r="G13" s="23"/>
      <c r="H13" s="23">
        <f t="shared" si="2"/>
        <v>0</v>
      </c>
      <c r="I13" s="23">
        <f t="shared" si="3"/>
        <v>17051.5</v>
      </c>
    </row>
    <row r="14" spans="2:9" x14ac:dyDescent="0.3">
      <c r="B14" s="23">
        <v>9</v>
      </c>
      <c r="C14" s="23" t="s">
        <v>50</v>
      </c>
      <c r="D14" s="23">
        <v>38000</v>
      </c>
      <c r="E14" s="23">
        <f t="shared" si="0"/>
        <v>3800</v>
      </c>
      <c r="F14" s="23">
        <f t="shared" si="1"/>
        <v>1848.5</v>
      </c>
      <c r="G14" s="26">
        <v>0.1</v>
      </c>
      <c r="H14" s="23">
        <f t="shared" si="2"/>
        <v>3800</v>
      </c>
      <c r="I14" s="23">
        <f t="shared" si="3"/>
        <v>28551.5</v>
      </c>
    </row>
    <row r="15" spans="2:9" x14ac:dyDescent="0.3">
      <c r="B15" s="23">
        <v>10</v>
      </c>
      <c r="C15" s="23" t="s">
        <v>51</v>
      </c>
      <c r="D15" s="23">
        <v>47000</v>
      </c>
      <c r="E15" s="23">
        <f t="shared" si="0"/>
        <v>4700</v>
      </c>
      <c r="F15" s="23">
        <f t="shared" si="1"/>
        <v>2298.5</v>
      </c>
      <c r="G15" s="23"/>
      <c r="H15" s="23">
        <f t="shared" si="2"/>
        <v>0</v>
      </c>
      <c r="I15" s="23">
        <f t="shared" si="3"/>
        <v>40001.5</v>
      </c>
    </row>
    <row r="16" spans="2:9" x14ac:dyDescent="0.3">
      <c r="B16" s="23"/>
      <c r="C16" s="23"/>
      <c r="D16" s="23">
        <f>SUM(D6:D15)</f>
        <v>407000</v>
      </c>
      <c r="E16" s="23">
        <f>SUM(E6:E15)</f>
        <v>40700</v>
      </c>
      <c r="F16" s="23"/>
      <c r="G16" s="23"/>
      <c r="H16" s="23"/>
      <c r="I16" s="23">
        <f t="shared" si="3"/>
        <v>366300</v>
      </c>
    </row>
  </sheetData>
  <mergeCells count="2">
    <mergeCell ref="B3:I3"/>
    <mergeCell ref="B4:C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EE10A-AE38-424A-85C1-567983599D24}">
  <dimension ref="B2:K9"/>
  <sheetViews>
    <sheetView workbookViewId="0">
      <selection activeCell="K5" sqref="K5"/>
    </sheetView>
  </sheetViews>
  <sheetFormatPr defaultRowHeight="14.4" x14ac:dyDescent="0.3"/>
  <sheetData>
    <row r="2" spans="2:11" x14ac:dyDescent="0.3">
      <c r="B2" s="47" t="s">
        <v>23</v>
      </c>
      <c r="C2" s="48"/>
      <c r="D2" s="48"/>
      <c r="E2" s="48"/>
      <c r="F2" s="48"/>
      <c r="G2" s="48"/>
      <c r="H2" s="48"/>
      <c r="I2" s="48"/>
      <c r="J2" s="48"/>
      <c r="K2" s="49"/>
    </row>
    <row r="3" spans="2:11" x14ac:dyDescent="0.3">
      <c r="B3" s="23">
        <v>1</v>
      </c>
      <c r="C3" s="50" t="s">
        <v>24</v>
      </c>
      <c r="D3" s="52" t="s">
        <v>25</v>
      </c>
      <c r="E3" s="53"/>
      <c r="F3" s="47" t="s">
        <v>26</v>
      </c>
      <c r="G3" s="48"/>
      <c r="H3" s="48"/>
      <c r="I3" s="48"/>
      <c r="J3" s="49"/>
      <c r="K3" s="50" t="s">
        <v>27</v>
      </c>
    </row>
    <row r="4" spans="2:11" x14ac:dyDescent="0.3">
      <c r="B4" s="23">
        <v>2</v>
      </c>
      <c r="C4" s="51"/>
      <c r="D4" s="45"/>
      <c r="E4" s="46"/>
      <c r="F4" s="47" t="s">
        <v>28</v>
      </c>
      <c r="G4" s="49"/>
      <c r="H4" s="47" t="s">
        <v>29</v>
      </c>
      <c r="I4" s="48"/>
      <c r="J4" s="49"/>
      <c r="K4" s="51"/>
    </row>
    <row r="5" spans="2:11" x14ac:dyDescent="0.3">
      <c r="B5" s="23">
        <v>3</v>
      </c>
      <c r="C5" s="23" t="s">
        <v>30</v>
      </c>
      <c r="D5" s="47">
        <v>12800</v>
      </c>
      <c r="E5" s="49"/>
      <c r="F5" s="47">
        <v>6400</v>
      </c>
      <c r="G5" s="49"/>
      <c r="H5" s="47"/>
      <c r="I5" s="48"/>
      <c r="J5" s="49"/>
      <c r="K5" s="23">
        <f>IF(F5&gt;0,D5*10%,"нет кредита")</f>
        <v>1280</v>
      </c>
    </row>
    <row r="6" spans="2:11" ht="28.8" x14ac:dyDescent="0.3">
      <c r="B6" s="23">
        <v>4</v>
      </c>
      <c r="C6" s="23" t="s">
        <v>31</v>
      </c>
      <c r="D6" s="47">
        <v>10300</v>
      </c>
      <c r="E6" s="49"/>
      <c r="F6" s="47"/>
      <c r="G6" s="49"/>
      <c r="H6" s="47"/>
      <c r="I6" s="48"/>
      <c r="J6" s="49"/>
      <c r="K6" s="24" t="str">
        <f t="shared" ref="K6:K9" si="0">IF(F6&gt;0,D6*10%,"нет кредита")</f>
        <v>нет кредита</v>
      </c>
    </row>
    <row r="7" spans="2:11" x14ac:dyDescent="0.3">
      <c r="B7" s="23">
        <v>5</v>
      </c>
      <c r="C7" s="23" t="s">
        <v>32</v>
      </c>
      <c r="D7" s="47">
        <v>13100</v>
      </c>
      <c r="E7" s="49"/>
      <c r="F7" s="47">
        <v>5000</v>
      </c>
      <c r="G7" s="49"/>
      <c r="H7" s="47">
        <v>95000</v>
      </c>
      <c r="I7" s="48"/>
      <c r="J7" s="49"/>
      <c r="K7" s="23">
        <f t="shared" si="0"/>
        <v>1310</v>
      </c>
    </row>
    <row r="8" spans="2:11" x14ac:dyDescent="0.3">
      <c r="B8" s="23">
        <v>6</v>
      </c>
      <c r="C8" s="23" t="s">
        <v>33</v>
      </c>
      <c r="D8" s="47">
        <v>12500</v>
      </c>
      <c r="E8" s="49"/>
      <c r="F8" s="47">
        <v>26000</v>
      </c>
      <c r="G8" s="49"/>
      <c r="H8" s="47"/>
      <c r="I8" s="48"/>
      <c r="J8" s="49"/>
      <c r="K8" s="23">
        <f t="shared" si="0"/>
        <v>1250</v>
      </c>
    </row>
    <row r="9" spans="2:11" ht="28.8" x14ac:dyDescent="0.3">
      <c r="B9" s="23">
        <v>7</v>
      </c>
      <c r="C9" s="23" t="s">
        <v>34</v>
      </c>
      <c r="D9" s="47">
        <v>9800</v>
      </c>
      <c r="E9" s="49"/>
      <c r="F9" s="47"/>
      <c r="G9" s="49"/>
      <c r="H9" s="47">
        <v>10000</v>
      </c>
      <c r="I9" s="48"/>
      <c r="J9" s="49"/>
      <c r="K9" s="24" t="str">
        <f t="shared" si="0"/>
        <v>нет кредита</v>
      </c>
    </row>
  </sheetData>
  <mergeCells count="22">
    <mergeCell ref="D9:E9"/>
    <mergeCell ref="F9:G9"/>
    <mergeCell ref="H9:J9"/>
    <mergeCell ref="D7:E7"/>
    <mergeCell ref="F7:G7"/>
    <mergeCell ref="H7:J7"/>
    <mergeCell ref="D8:E8"/>
    <mergeCell ref="F8:G8"/>
    <mergeCell ref="H8:J8"/>
    <mergeCell ref="D5:E5"/>
    <mergeCell ref="F5:G5"/>
    <mergeCell ref="H5:J5"/>
    <mergeCell ref="D6:E6"/>
    <mergeCell ref="F6:G6"/>
    <mergeCell ref="H6:J6"/>
    <mergeCell ref="B2:K2"/>
    <mergeCell ref="C3:C4"/>
    <mergeCell ref="D3:E4"/>
    <mergeCell ref="F3:J3"/>
    <mergeCell ref="K3:K4"/>
    <mergeCell ref="F4:G4"/>
    <mergeCell ref="H4:J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F9FAF-AA70-4F76-A228-D80027D3F34A}">
  <dimension ref="A1"/>
  <sheetViews>
    <sheetView workbookViewId="0">
      <selection activeCell="P15" sqref="P15"/>
    </sheetView>
  </sheetViews>
  <sheetFormatPr defaultRowHeight="14.4" x14ac:dyDescent="0.3"/>
  <sheetData>
    <row r="1" spans="1:1" x14ac:dyDescent="0.3"/>
  </sheetData>
  <pageMargins left="0.7" right="0.7" top="0.75" bottom="0.75" header="0.3" footer="0.3"/>
  <drawing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68A7070DDBB0774C82D6E8686BF64740" ma:contentTypeVersion="7" ma:contentTypeDescription="Создание документа." ma:contentTypeScope="" ma:versionID="2fe0b28ee72ca8909d82290e847d6dd5">
  <xsd:schema xmlns:xsd="http://www.w3.org/2001/XMLSchema" xmlns:xs="http://www.w3.org/2001/XMLSchema" xmlns:p="http://schemas.microsoft.com/office/2006/metadata/properties" xmlns:ns3="0d433f77-6cf2-480f-9e3a-442cb43338e6" xmlns:ns4="c3c1dca9-4372-43ce-af61-5dea177f77d2" targetNamespace="http://schemas.microsoft.com/office/2006/metadata/properties" ma:root="true" ma:fieldsID="438f6b4af7405f4c80a5353b7116fe31" ns3:_="" ns4:_="">
    <xsd:import namespace="0d433f77-6cf2-480f-9e3a-442cb43338e6"/>
    <xsd:import namespace="c3c1dca9-4372-43ce-af61-5dea177f77d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433f77-6cf2-480f-9e3a-442cb43338e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c1dca9-4372-43ce-af61-5dea177f77d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Хэш подсказки о совместном доступе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CCD22EF-FD25-45FB-AE54-9C6B86DE5773}">
  <ds:schemaRefs>
    <ds:schemaRef ds:uri="http://purl.org/dc/terms/"/>
    <ds:schemaRef ds:uri="http://www.w3.org/XML/1998/namespace"/>
    <ds:schemaRef ds:uri="http://schemas.microsoft.com/office/2006/metadata/properties"/>
    <ds:schemaRef ds:uri="c3c1dca9-4372-43ce-af61-5dea177f77d2"/>
    <ds:schemaRef ds:uri="http://schemas.microsoft.com/office/2006/documentManagement/types"/>
    <ds:schemaRef ds:uri="http://purl.org/dc/elements/1.1/"/>
    <ds:schemaRef ds:uri="0d433f77-6cf2-480f-9e3a-442cb43338e6"/>
    <ds:schemaRef ds:uri="http://schemas.microsoft.com/office/infopath/2007/PartnerControls"/>
    <ds:schemaRef ds:uri="http://schemas.openxmlformats.org/package/2006/metadata/core-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DA1FA27E-DFFA-4055-90E5-E77D5F68FB5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F45687B-175D-4B9A-B4E3-66E4711BCD6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433f77-6cf2-480f-9e3a-442cb43338e6"/>
    <ds:schemaRef ds:uri="c3c1dca9-4372-43ce-af61-5dea177f77d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Лист1</vt:lpstr>
      <vt:lpstr>Лист4</vt:lpstr>
      <vt:lpstr>Лист7</vt:lpstr>
      <vt:lpstr>Лист5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Sunkar Hairatuly</cp:lastModifiedBy>
  <dcterms:created xsi:type="dcterms:W3CDTF">2022-10-25T17:03:57Z</dcterms:created>
  <dcterms:modified xsi:type="dcterms:W3CDTF">2022-10-27T13:55:00Z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0x01010068A7070DDBB0774C82D6E8686BF64740</vt:lpwstr>
  </property>
</Properties>
</file>